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hcpf-my.sharepoint.com/personal/crtorr_hcpf_co_gov/Documents/Documents/2023-24 Cty Adm Allocations and PHE Allocations/"/>
    </mc:Choice>
  </mc:AlternateContent>
  <xr:revisionPtr revIDLastSave="7" documentId="8_{E58A9533-F4B4-4E42-969F-30FB4226485A}" xr6:coauthVersionLast="47" xr6:coauthVersionMax="47" xr10:uidLastSave="{FB442AB9-AF31-47C7-B3A4-F71ACE4E0940}"/>
  <bookViews>
    <workbookView xWindow="-110" yWindow="-110" windowWidth="19420" windowHeight="10420" xr2:uid="{9408C337-0E30-4FEC-AF80-8446E509D12A}"/>
  </bookViews>
  <sheets>
    <sheet name="Allocation Detail FY23-24" sheetId="1" r:id="rId1"/>
  </sheets>
  <externalReferences>
    <externalReference r:id="rId2"/>
    <externalReference r:id="rId3"/>
    <externalReference r:id="rId4"/>
  </externalReferences>
  <definedNames>
    <definedName name="__C1_tbl_ProcessTotalTime">#REF!</definedName>
    <definedName name="_C1_tbl_ProcessTotalTime">#REF!</definedName>
    <definedName name="a">#REF!</definedName>
    <definedName name="Active_Cases_Totaled_by_County">[1]Active_Cases_Totaled_by_County!$A$1:$O$1</definedName>
    <definedName name="Class_Title">[2]ClassJan2012!$B$3:$B$519</definedName>
    <definedName name="Coun_Admin_Fed_Funds_Diff">#REF!</definedName>
    <definedName name="Coun_Admn_Prov_Fee_Diff">#REF!</definedName>
    <definedName name="Coun_Admn_Total_Net_Diff">#REF!</definedName>
    <definedName name="_xlnm.Database">[2]ClassJan2012!#REF!</definedName>
    <definedName name="item">[2]ClassJan2012!#REF!</definedName>
    <definedName name="Jail">#REF!</definedName>
    <definedName name="sum">#REF!</definedName>
    <definedName name="summ">#REF!</definedName>
    <definedName name="Summar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8" i="1" l="1"/>
  <c r="G64" i="1" s="1"/>
  <c r="F68" i="1"/>
  <c r="F67" i="1" s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G38" i="1"/>
  <c r="I37" i="1"/>
  <c r="I36" i="1"/>
  <c r="I35" i="1"/>
  <c r="I34" i="1"/>
  <c r="I33" i="1"/>
  <c r="I32" i="1"/>
  <c r="I31" i="1"/>
  <c r="G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10" i="1"/>
  <c r="I9" i="1"/>
  <c r="I8" i="1"/>
  <c r="I7" i="1"/>
  <c r="I6" i="1"/>
  <c r="I5" i="1"/>
  <c r="I4" i="1"/>
  <c r="G4" i="1"/>
  <c r="G7" i="1" l="1"/>
  <c r="G13" i="1"/>
  <c r="G42" i="1"/>
  <c r="G63" i="1"/>
  <c r="G20" i="1"/>
  <c r="G49" i="1"/>
  <c r="G56" i="1"/>
  <c r="F63" i="1"/>
  <c r="J63" i="1" s="1"/>
  <c r="F21" i="1"/>
  <c r="G24" i="1"/>
  <c r="G28" i="1"/>
  <c r="F32" i="1"/>
  <c r="G35" i="1"/>
  <c r="G39" i="1"/>
  <c r="G46" i="1"/>
  <c r="F54" i="1"/>
  <c r="G57" i="1"/>
  <c r="G60" i="1"/>
  <c r="F7" i="1"/>
  <c r="F15" i="1"/>
  <c r="G18" i="1"/>
  <c r="G21" i="1"/>
  <c r="J21" i="1" s="1"/>
  <c r="G32" i="1"/>
  <c r="F43" i="1"/>
  <c r="H43" i="1" s="1"/>
  <c r="F51" i="1"/>
  <c r="G54" i="1"/>
  <c r="F28" i="1"/>
  <c r="J28" i="1" s="1"/>
  <c r="F46" i="1"/>
  <c r="F18" i="1"/>
  <c r="J18" i="1" s="1"/>
  <c r="G8" i="1"/>
  <c r="J8" i="1" s="1"/>
  <c r="G15" i="1"/>
  <c r="J15" i="1" s="1"/>
  <c r="G29" i="1"/>
  <c r="F40" i="1"/>
  <c r="G43" i="1"/>
  <c r="G51" i="1"/>
  <c r="F58" i="1"/>
  <c r="G61" i="1"/>
  <c r="F11" i="1"/>
  <c r="F5" i="1"/>
  <c r="G5" i="1"/>
  <c r="G12" i="1"/>
  <c r="F19" i="1"/>
  <c r="F26" i="1"/>
  <c r="G37" i="1"/>
  <c r="G40" i="1"/>
  <c r="J40" i="1" s="1"/>
  <c r="F48" i="1"/>
  <c r="J48" i="1" s="1"/>
  <c r="F55" i="1"/>
  <c r="H55" i="1" s="1"/>
  <c r="G58" i="1"/>
  <c r="J58" i="1" s="1"/>
  <c r="F60" i="1"/>
  <c r="F8" i="1"/>
  <c r="F16" i="1"/>
  <c r="J16" i="1" s="1"/>
  <c r="G19" i="1"/>
  <c r="F23" i="1"/>
  <c r="H23" i="1" s="1"/>
  <c r="G26" i="1"/>
  <c r="H26" i="1" s="1"/>
  <c r="F34" i="1"/>
  <c r="G48" i="1"/>
  <c r="F52" i="1"/>
  <c r="G55" i="1"/>
  <c r="G62" i="1"/>
  <c r="G67" i="1"/>
  <c r="J67" i="1" s="1"/>
  <c r="F24" i="1"/>
  <c r="H24" i="1" s="1"/>
  <c r="F35" i="1"/>
  <c r="H35" i="1" s="1"/>
  <c r="G11" i="1"/>
  <c r="F10" i="1"/>
  <c r="F13" i="1"/>
  <c r="H13" i="1" s="1"/>
  <c r="G16" i="1"/>
  <c r="G23" i="1"/>
  <c r="F31" i="1"/>
  <c r="J31" i="1" s="1"/>
  <c r="G34" i="1"/>
  <c r="F38" i="1"/>
  <c r="J38" i="1" s="1"/>
  <c r="G41" i="1"/>
  <c r="G45" i="1"/>
  <c r="G52" i="1"/>
  <c r="G59" i="1"/>
  <c r="H67" i="1"/>
  <c r="F6" i="1"/>
  <c r="H6" i="1" s="1"/>
  <c r="F14" i="1"/>
  <c r="F22" i="1"/>
  <c r="H22" i="1" s="1"/>
  <c r="F27" i="1"/>
  <c r="H27" i="1" s="1"/>
  <c r="F30" i="1"/>
  <c r="F44" i="1"/>
  <c r="H52" i="1"/>
  <c r="G6" i="1"/>
  <c r="F9" i="1"/>
  <c r="H9" i="1" s="1"/>
  <c r="G14" i="1"/>
  <c r="F17" i="1"/>
  <c r="G22" i="1"/>
  <c r="F25" i="1"/>
  <c r="G27" i="1"/>
  <c r="G30" i="1"/>
  <c r="G33" i="1"/>
  <c r="F36" i="1"/>
  <c r="H36" i="1" s="1"/>
  <c r="G44" i="1"/>
  <c r="H44" i="1" s="1"/>
  <c r="F47" i="1"/>
  <c r="H47" i="1" s="1"/>
  <c r="F50" i="1"/>
  <c r="J52" i="1"/>
  <c r="G65" i="1"/>
  <c r="F4" i="1"/>
  <c r="G9" i="1"/>
  <c r="F12" i="1"/>
  <c r="J12" i="1" s="1"/>
  <c r="G17" i="1"/>
  <c r="F20" i="1"/>
  <c r="J20" i="1" s="1"/>
  <c r="G25" i="1"/>
  <c r="G36" i="1"/>
  <c r="F39" i="1"/>
  <c r="F42" i="1"/>
  <c r="G47" i="1"/>
  <c r="G50" i="1"/>
  <c r="J50" i="1" s="1"/>
  <c r="G53" i="1"/>
  <c r="F56" i="1"/>
  <c r="H56" i="1" s="1"/>
  <c r="F59" i="1"/>
  <c r="J59" i="1" s="1"/>
  <c r="F62" i="1"/>
  <c r="F66" i="1"/>
  <c r="J56" i="1"/>
  <c r="J13" i="1"/>
  <c r="J43" i="1"/>
  <c r="J60" i="1"/>
  <c r="J32" i="1"/>
  <c r="J19" i="1"/>
  <c r="H4" i="1"/>
  <c r="J35" i="1"/>
  <c r="H40" i="1"/>
  <c r="H60" i="1"/>
  <c r="H16" i="1"/>
  <c r="H28" i="1"/>
  <c r="I68" i="1"/>
  <c r="J68" i="1" s="1"/>
  <c r="H51" i="1"/>
  <c r="J4" i="1"/>
  <c r="J51" i="1"/>
  <c r="F64" i="1"/>
  <c r="H64" i="1" s="1"/>
  <c r="G66" i="1"/>
  <c r="J66" i="1" s="1"/>
  <c r="H68" i="1"/>
  <c r="J39" i="1"/>
  <c r="J7" i="1"/>
  <c r="J27" i="1"/>
  <c r="H7" i="1"/>
  <c r="H31" i="1"/>
  <c r="H59" i="1"/>
  <c r="H63" i="1"/>
  <c r="H10" i="1"/>
  <c r="H18" i="1"/>
  <c r="F29" i="1"/>
  <c r="H30" i="1"/>
  <c r="F33" i="1"/>
  <c r="F37" i="1"/>
  <c r="H38" i="1"/>
  <c r="F41" i="1"/>
  <c r="H42" i="1"/>
  <c r="F45" i="1"/>
  <c r="H46" i="1"/>
  <c r="F49" i="1"/>
  <c r="F53" i="1"/>
  <c r="H54" i="1"/>
  <c r="F57" i="1"/>
  <c r="H58" i="1"/>
  <c r="F61" i="1"/>
  <c r="H62" i="1"/>
  <c r="F65" i="1"/>
  <c r="J10" i="1"/>
  <c r="J30" i="1"/>
  <c r="J42" i="1"/>
  <c r="J54" i="1"/>
  <c r="J62" i="1"/>
  <c r="H20" i="1" l="1"/>
  <c r="J11" i="1"/>
  <c r="H34" i="1"/>
  <c r="H5" i="1"/>
  <c r="J46" i="1"/>
  <c r="J23" i="1"/>
  <c r="J26" i="1"/>
  <c r="J55" i="1"/>
  <c r="J17" i="1"/>
  <c r="J14" i="1"/>
  <c r="H11" i="1"/>
  <c r="J34" i="1"/>
  <c r="H15" i="1"/>
  <c r="H32" i="1"/>
  <c r="J22" i="1"/>
  <c r="J36" i="1"/>
  <c r="J47" i="1"/>
  <c r="H39" i="1"/>
  <c r="H8" i="1"/>
  <c r="H19" i="1"/>
  <c r="J5" i="1"/>
  <c r="H25" i="1"/>
  <c r="H21" i="1"/>
  <c r="J24" i="1"/>
  <c r="H48" i="1"/>
  <c r="H14" i="1"/>
  <c r="H50" i="1"/>
  <c r="J6" i="1"/>
  <c r="H17" i="1"/>
  <c r="H12" i="1"/>
  <c r="J25" i="1"/>
  <c r="J44" i="1"/>
  <c r="J9" i="1"/>
  <c r="H66" i="1"/>
  <c r="J64" i="1"/>
  <c r="H53" i="1"/>
  <c r="J53" i="1"/>
  <c r="H37" i="1"/>
  <c r="J37" i="1"/>
  <c r="H65" i="1"/>
  <c r="J65" i="1"/>
  <c r="H49" i="1"/>
  <c r="J49" i="1"/>
  <c r="H33" i="1"/>
  <c r="J33" i="1"/>
  <c r="H61" i="1"/>
  <c r="J61" i="1"/>
  <c r="H45" i="1"/>
  <c r="J45" i="1"/>
  <c r="H29" i="1"/>
  <c r="J29" i="1"/>
  <c r="H57" i="1"/>
  <c r="J57" i="1"/>
  <c r="H41" i="1"/>
  <c r="J41" i="1"/>
</calcChain>
</file>

<file path=xl/sharedStrings.xml><?xml version="1.0" encoding="utf-8"?>
<sst xmlns="http://schemas.openxmlformats.org/spreadsheetml/2006/main" count="136" uniqueCount="136">
  <si>
    <t>SFY 2023-24 Allocation Summary</t>
  </si>
  <si>
    <t>FIPS</t>
  </si>
  <si>
    <t>COUNTY</t>
  </si>
  <si>
    <t>TOTAL HCPF ALLOCATION</t>
  </si>
  <si>
    <t>% of
TOTAL
ALLOCATION</t>
  </si>
  <si>
    <t>Enhanced</t>
  </si>
  <si>
    <t>Non-Enhanced</t>
  </si>
  <si>
    <t>001</t>
  </si>
  <si>
    <t>Adams County</t>
  </si>
  <si>
    <t>003</t>
  </si>
  <si>
    <t>Alamosa County</t>
  </si>
  <si>
    <t>005</t>
  </si>
  <si>
    <t>Arapahoe County</t>
  </si>
  <si>
    <t>007</t>
  </si>
  <si>
    <t>Archuleta County</t>
  </si>
  <si>
    <t>009</t>
  </si>
  <si>
    <t>Baca County</t>
  </si>
  <si>
    <t>011</t>
  </si>
  <si>
    <t>Bent County</t>
  </si>
  <si>
    <t>013</t>
  </si>
  <si>
    <t>Boulder County</t>
  </si>
  <si>
    <t>015</t>
  </si>
  <si>
    <t>Chaffee County</t>
  </si>
  <si>
    <t>017</t>
  </si>
  <si>
    <t>Cheyenne County</t>
  </si>
  <si>
    <t>019</t>
  </si>
  <si>
    <t>Clear Creek County</t>
  </si>
  <si>
    <t>021</t>
  </si>
  <si>
    <t>Conejos County</t>
  </si>
  <si>
    <t>023</t>
  </si>
  <si>
    <t>Costilla County</t>
  </si>
  <si>
    <t>025</t>
  </si>
  <si>
    <t>Crowley County</t>
  </si>
  <si>
    <t>027</t>
  </si>
  <si>
    <t>Custer County</t>
  </si>
  <si>
    <t>029</t>
  </si>
  <si>
    <t>Delta County</t>
  </si>
  <si>
    <t>031</t>
  </si>
  <si>
    <t>Denver County</t>
  </si>
  <si>
    <t>033</t>
  </si>
  <si>
    <t>Dolores County</t>
  </si>
  <si>
    <t>035</t>
  </si>
  <si>
    <t>Douglas County</t>
  </si>
  <si>
    <t>037</t>
  </si>
  <si>
    <t>Eagle County</t>
  </si>
  <si>
    <t>039</t>
  </si>
  <si>
    <t>Elbert County</t>
  </si>
  <si>
    <t>041</t>
  </si>
  <si>
    <t>El Paso County</t>
  </si>
  <si>
    <t>043</t>
  </si>
  <si>
    <t>Fremont County</t>
  </si>
  <si>
    <t>045</t>
  </si>
  <si>
    <t>Garfield County</t>
  </si>
  <si>
    <t>047</t>
  </si>
  <si>
    <t>Gilpin County</t>
  </si>
  <si>
    <t>049</t>
  </si>
  <si>
    <t>Grand County</t>
  </si>
  <si>
    <t>051</t>
  </si>
  <si>
    <t>Gunnison County</t>
  </si>
  <si>
    <t>053</t>
  </si>
  <si>
    <t>Hinsdale County</t>
  </si>
  <si>
    <t>055</t>
  </si>
  <si>
    <t>Huerfano County</t>
  </si>
  <si>
    <t>057</t>
  </si>
  <si>
    <t>Jackson County</t>
  </si>
  <si>
    <t>059</t>
  </si>
  <si>
    <t>Jefferson County</t>
  </si>
  <si>
    <t>061</t>
  </si>
  <si>
    <t>Kiowa County</t>
  </si>
  <si>
    <t>063</t>
  </si>
  <si>
    <t>Kit Carson County</t>
  </si>
  <si>
    <t>065</t>
  </si>
  <si>
    <t>Lake County</t>
  </si>
  <si>
    <t>067</t>
  </si>
  <si>
    <t>La Plata County</t>
  </si>
  <si>
    <t>069</t>
  </si>
  <si>
    <t>Larimer County</t>
  </si>
  <si>
    <t>071</t>
  </si>
  <si>
    <t>Las Animas County</t>
  </si>
  <si>
    <t>073</t>
  </si>
  <si>
    <t>Lincoln County</t>
  </si>
  <si>
    <t>075</t>
  </si>
  <si>
    <t>Logan County</t>
  </si>
  <si>
    <t>077</t>
  </si>
  <si>
    <t>Mesa County</t>
  </si>
  <si>
    <t>079</t>
  </si>
  <si>
    <t>Mineral County</t>
  </si>
  <si>
    <t>081</t>
  </si>
  <si>
    <t>Moffat County</t>
  </si>
  <si>
    <t>083</t>
  </si>
  <si>
    <t>Montezuma County</t>
  </si>
  <si>
    <t>085</t>
  </si>
  <si>
    <t>Montrose County</t>
  </si>
  <si>
    <t>087</t>
  </si>
  <si>
    <t>Morgan County</t>
  </si>
  <si>
    <t>089</t>
  </si>
  <si>
    <t>Otero County</t>
  </si>
  <si>
    <t>091</t>
  </si>
  <si>
    <t>Ouray County</t>
  </si>
  <si>
    <t>093</t>
  </si>
  <si>
    <t>Park County</t>
  </si>
  <si>
    <t>095</t>
  </si>
  <si>
    <t>Phillips County</t>
  </si>
  <si>
    <t>097</t>
  </si>
  <si>
    <t>Pitkin County</t>
  </si>
  <si>
    <t>099</t>
  </si>
  <si>
    <t>Prowers County</t>
  </si>
  <si>
    <t>101</t>
  </si>
  <si>
    <t>Pueblo County</t>
  </si>
  <si>
    <t>103</t>
  </si>
  <si>
    <t>Rio Blanco County</t>
  </si>
  <si>
    <t>105</t>
  </si>
  <si>
    <t>Rio Grande County</t>
  </si>
  <si>
    <t>107</t>
  </si>
  <si>
    <t>Routt County</t>
  </si>
  <si>
    <t>109</t>
  </si>
  <si>
    <t>Saguache County</t>
  </si>
  <si>
    <t>111</t>
  </si>
  <si>
    <t>San Juan County</t>
  </si>
  <si>
    <t>113</t>
  </si>
  <si>
    <t>San Miguel County</t>
  </si>
  <si>
    <t>115</t>
  </si>
  <si>
    <t>Sedgwick County</t>
  </si>
  <si>
    <t>117</t>
  </si>
  <si>
    <t>Summit County</t>
  </si>
  <si>
    <t>119</t>
  </si>
  <si>
    <t>Teller County</t>
  </si>
  <si>
    <t>121</t>
  </si>
  <si>
    <t>Washington County</t>
  </si>
  <si>
    <t>123</t>
  </si>
  <si>
    <t>Weld County</t>
  </si>
  <si>
    <t>125</t>
  </si>
  <si>
    <t>Yuma County</t>
  </si>
  <si>
    <t>159</t>
  </si>
  <si>
    <t>Broomfield County</t>
  </si>
  <si>
    <t>GRAND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</si>
</sst>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2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7" fontId="0" fillId="0" borderId="0" xfId="0" applyNumberFormat="1" applyAlignment="1">
      <alignment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7" fontId="0" fillId="0" borderId="8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7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0" fontId="0" fillId="0" borderId="11" xfId="0" applyNumberFormat="1" applyBorder="1" applyAlignment="1">
      <alignment vertical="center"/>
    </xf>
    <xf numFmtId="7" fontId="0" fillId="0" borderId="11" xfId="0" applyNumberFormat="1" applyBorder="1" applyAlignment="1">
      <alignment vertical="center"/>
    </xf>
    <xf numFmtId="7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7" fontId="0" fillId="0" borderId="14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7" fontId="0" fillId="0" borderId="15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7" fontId="0" fillId="0" borderId="5" xfId="0" applyNumberFormat="1" applyBorder="1" applyAlignment="1">
      <alignment vertical="center"/>
    </xf>
    <xf numFmtId="10" fontId="0" fillId="0" borderId="5" xfId="0" applyNumberFormat="1" applyBorder="1" applyAlignment="1">
      <alignment vertical="center"/>
    </xf>
    <xf numFmtId="7" fontId="0" fillId="0" borderId="6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hcpf.sharepoint.com/Documents%20and%20Settings/jonalewis/My%20Documents/Desktop/Projects/CO_Work%20Study/ABC%20Model%20Final/6.0%20Data%20Inputs/Input%20#1_Total Active Cases by Count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hcpf.sharepoint.com/FY%2013-14%20Budget%20Cycle/Templates,%20Trainings,%20and%20Instructions/FY%202013-14%20%20Schedule%2013%20Templ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torr\Downloads\FY%202022-23%20Appr%20276%20County%20Administration%20(7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Active_Cases_Totaled_by_County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st Title Here"/>
      <sheetName val="Appropriation Reference"/>
      <sheetName val="Sch 13 Base Numbers"/>
      <sheetName val="NEW! FTE &amp; Operating"/>
      <sheetName val="FTE Calculations Sample"/>
      <sheetName val="ClassJan2012"/>
      <sheetName val="Guidelines (delete before send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Budget Build"/>
      <sheetName val="2-Spending Plan"/>
      <sheetName val="3-Allocations"/>
      <sheetName val="4-Allocation Detail"/>
      <sheetName val="4-Allocation Detail PHE"/>
      <sheetName val="2-Spending Plan FY 23-24"/>
      <sheetName val="3-Allocations FY23-24"/>
      <sheetName val="4-Allocation Detail FY23-24"/>
      <sheetName val="4-Allocation Detail PHE FY 23-2"/>
      <sheetName val="5-Expenditure"/>
      <sheetName val="6-Incentive Prog"/>
      <sheetName val="7-Transfer to Acctg"/>
      <sheetName val="8-Final Recon"/>
      <sheetName val="CFMS CODES"/>
      <sheetName val="HCPF YE Report for Jason"/>
      <sheetName val="Recon to State Summaries"/>
      <sheetName val="HAS Fee CF Transfer"/>
      <sheetName val="CORE Data"/>
      <sheetName val="HCPF Expenditure Reports"/>
      <sheetName val="4-FY 2016-17 Exp"/>
    </sheetNames>
    <sheetDataSet>
      <sheetData sheetId="0"/>
      <sheetData sheetId="1"/>
      <sheetData sheetId="2"/>
      <sheetData sheetId="3"/>
      <sheetData sheetId="4"/>
      <sheetData sheetId="5">
        <row r="76">
          <cell r="D76">
            <v>21010078</v>
          </cell>
        </row>
      </sheetData>
      <sheetData sheetId="6">
        <row r="4">
          <cell r="E4">
            <v>50367693</v>
          </cell>
        </row>
        <row r="5">
          <cell r="E5">
            <v>25921820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F2B86-BBAB-4FDA-A127-E4D3257D58D0}">
  <sheetPr>
    <tabColor theme="9" tint="0.79998168889431442"/>
  </sheetPr>
  <dimension ref="B1:J68"/>
  <sheetViews>
    <sheetView tabSelected="1" workbookViewId="0">
      <selection activeCell="K3" sqref="K3"/>
    </sheetView>
  </sheetViews>
  <sheetFormatPr defaultColWidth="8.85546875" defaultRowHeight="12.6"/>
  <cols>
    <col min="1" max="2" width="8.85546875" style="1"/>
    <col min="3" max="3" width="17.42578125" style="1" bestFit="1" customWidth="1"/>
    <col min="4" max="4" width="15.42578125" style="1" customWidth="1"/>
    <col min="5" max="5" width="13.42578125" style="1" customWidth="1"/>
    <col min="6" max="7" width="14.42578125" style="1" bestFit="1" customWidth="1"/>
    <col min="8" max="8" width="0" style="1" hidden="1" customWidth="1"/>
    <col min="9" max="9" width="14.42578125" style="2" hidden="1" customWidth="1"/>
    <col min="10" max="10" width="0" style="1" hidden="1" customWidth="1"/>
    <col min="11" max="16384" width="8.85546875" style="1"/>
  </cols>
  <sheetData>
    <row r="1" spans="2:10" ht="12.95" thickBot="1"/>
    <row r="2" spans="2:10" ht="13.5" thickBot="1">
      <c r="B2" s="27" t="s">
        <v>0</v>
      </c>
      <c r="C2" s="28"/>
      <c r="D2" s="28"/>
      <c r="E2" s="28"/>
      <c r="F2" s="28"/>
      <c r="G2" s="29"/>
    </row>
    <row r="3" spans="2:10" ht="36" thickBot="1">
      <c r="B3" s="3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6" t="s">
        <v>6</v>
      </c>
    </row>
    <row r="4" spans="2:10">
      <c r="B4" s="7" t="s">
        <v>7</v>
      </c>
      <c r="C4" s="8" t="s">
        <v>8</v>
      </c>
      <c r="D4" s="9">
        <v>7765916.5768294055</v>
      </c>
      <c r="E4" s="10">
        <v>0.10179533557684922</v>
      </c>
      <c r="F4" s="9">
        <f>$F$68*E4</f>
        <v>5127196.2111667199</v>
      </c>
      <c r="G4" s="11">
        <f>$G$68*E4</f>
        <v>2638720.3656626819</v>
      </c>
      <c r="H4" s="1" t="b">
        <f t="shared" ref="H4:H67" si="0">SUM(F4:G4)=D4</f>
        <v>0</v>
      </c>
      <c r="I4" s="2">
        <f>$D$68*E4</f>
        <v>7765916.5768294046</v>
      </c>
      <c r="J4" s="1" t="b">
        <f>I4=SUM(F4:G4)</f>
        <v>1</v>
      </c>
    </row>
    <row r="5" spans="2:10">
      <c r="B5" s="12" t="s">
        <v>9</v>
      </c>
      <c r="C5" s="13" t="s">
        <v>10</v>
      </c>
      <c r="D5" s="9">
        <v>617010.4324092723</v>
      </c>
      <c r="E5" s="14">
        <v>8.0877489991222247E-3</v>
      </c>
      <c r="F5" s="15">
        <f t="shared" ref="F5:F67" si="1">$F$68*E5</f>
        <v>407361.25864884548</v>
      </c>
      <c r="G5" s="16">
        <f t="shared" ref="G5:G67" si="2">$G$68*E5</f>
        <v>209649.17376042646</v>
      </c>
      <c r="H5" s="1" t="b">
        <f t="shared" si="0"/>
        <v>1</v>
      </c>
      <c r="I5" s="2">
        <f t="shared" ref="I5:I67" si="3">$D$68*E5</f>
        <v>617010.43240927218</v>
      </c>
      <c r="J5" s="1" t="b">
        <f t="shared" ref="J5:J68" si="4">I5=SUM(F5:G5)</f>
        <v>1</v>
      </c>
    </row>
    <row r="6" spans="2:10">
      <c r="B6" s="12" t="s">
        <v>11</v>
      </c>
      <c r="C6" s="13" t="s">
        <v>12</v>
      </c>
      <c r="D6" s="9">
        <v>8232817.6883375905</v>
      </c>
      <c r="E6" s="14">
        <v>0.10791545737534837</v>
      </c>
      <c r="F6" s="15">
        <f t="shared" si="1"/>
        <v>5435452.6270361328</v>
      </c>
      <c r="G6" s="16">
        <f t="shared" si="2"/>
        <v>2797365.061301453</v>
      </c>
      <c r="H6" s="1" t="b">
        <f t="shared" si="0"/>
        <v>1</v>
      </c>
      <c r="I6" s="2">
        <f t="shared" si="3"/>
        <v>8232817.6883375887</v>
      </c>
      <c r="J6" s="1" t="b">
        <f t="shared" si="4"/>
        <v>1</v>
      </c>
    </row>
    <row r="7" spans="2:10">
      <c r="B7" s="12" t="s">
        <v>13</v>
      </c>
      <c r="C7" s="13" t="s">
        <v>14</v>
      </c>
      <c r="D7" s="9">
        <v>211741.15545535667</v>
      </c>
      <c r="E7" s="14">
        <v>2.7754949157344413E-3</v>
      </c>
      <c r="F7" s="15">
        <f t="shared" si="1"/>
        <v>139795.2758387732</v>
      </c>
      <c r="G7" s="16">
        <f t="shared" si="2"/>
        <v>71945.879616583348</v>
      </c>
      <c r="H7" s="1" t="b">
        <f t="shared" si="0"/>
        <v>1</v>
      </c>
      <c r="I7" s="2">
        <f t="shared" si="3"/>
        <v>211741.15545535664</v>
      </c>
      <c r="J7" s="1" t="b">
        <f t="shared" si="4"/>
        <v>1</v>
      </c>
    </row>
    <row r="8" spans="2:10">
      <c r="B8" s="12" t="s">
        <v>15</v>
      </c>
      <c r="C8" s="13" t="s">
        <v>16</v>
      </c>
      <c r="D8" s="9">
        <v>92336.713251670648</v>
      </c>
      <c r="E8" s="14">
        <v>1.2103460832378178E-3</v>
      </c>
      <c r="F8" s="15">
        <f t="shared" si="1"/>
        <v>60962.339944274856</v>
      </c>
      <c r="G8" s="16">
        <f t="shared" si="2"/>
        <v>31374.37330739573</v>
      </c>
      <c r="H8" s="1" t="b">
        <f t="shared" si="0"/>
        <v>1</v>
      </c>
      <c r="I8" s="2">
        <f t="shared" si="3"/>
        <v>92336.713251670619</v>
      </c>
      <c r="J8" s="1" t="b">
        <f t="shared" si="4"/>
        <v>1</v>
      </c>
    </row>
    <row r="9" spans="2:10">
      <c r="B9" s="12" t="s">
        <v>17</v>
      </c>
      <c r="C9" s="13" t="s">
        <v>18</v>
      </c>
      <c r="D9" s="9">
        <v>134228.42647401112</v>
      </c>
      <c r="E9" s="14">
        <v>1.7594610477328783E-3</v>
      </c>
      <c r="F9" s="15">
        <f t="shared" si="1"/>
        <v>88619.993897667955</v>
      </c>
      <c r="G9" s="16">
        <f t="shared" si="2"/>
        <v>45608.432576343082</v>
      </c>
      <c r="H9" s="1" t="b">
        <f t="shared" si="0"/>
        <v>1</v>
      </c>
      <c r="I9" s="2">
        <f t="shared" si="3"/>
        <v>134228.4264740111</v>
      </c>
      <c r="J9" s="1" t="b">
        <f t="shared" si="4"/>
        <v>1</v>
      </c>
    </row>
    <row r="10" spans="2:10">
      <c r="B10" s="12" t="s">
        <v>19</v>
      </c>
      <c r="C10" s="13" t="s">
        <v>20</v>
      </c>
      <c r="D10" s="9">
        <v>2877115.792168342</v>
      </c>
      <c r="E10" s="14">
        <v>3.7713123062777187E-2</v>
      </c>
      <c r="F10" s="15">
        <f t="shared" si="1"/>
        <v>1899523.0044971812</v>
      </c>
      <c r="G10" s="16">
        <f t="shared" si="2"/>
        <v>977592.78767115891</v>
      </c>
      <c r="H10" s="1" t="b">
        <f t="shared" si="0"/>
        <v>1</v>
      </c>
      <c r="I10" s="2">
        <f t="shared" si="3"/>
        <v>2877115.7921683411</v>
      </c>
      <c r="J10" s="1" t="b">
        <f t="shared" si="4"/>
        <v>1</v>
      </c>
    </row>
    <row r="11" spans="2:10">
      <c r="B11" s="12" t="s">
        <v>21</v>
      </c>
      <c r="C11" s="13" t="s">
        <v>22</v>
      </c>
      <c r="D11" s="9">
        <v>256474.36499546273</v>
      </c>
      <c r="E11" s="14">
        <v>3.3618561045928104E-3</v>
      </c>
      <c r="F11" s="15">
        <f t="shared" si="1"/>
        <v>169328.93618630656</v>
      </c>
      <c r="G11" s="16">
        <f t="shared" si="2"/>
        <v>87145.428809156001</v>
      </c>
      <c r="H11" s="1" t="b">
        <f t="shared" si="0"/>
        <v>1</v>
      </c>
      <c r="I11" s="2">
        <f t="shared" si="3"/>
        <v>256474.36499546267</v>
      </c>
      <c r="J11" s="1" t="b">
        <f t="shared" si="4"/>
        <v>1</v>
      </c>
    </row>
    <row r="12" spans="2:10">
      <c r="B12" s="12" t="s">
        <v>23</v>
      </c>
      <c r="C12" s="13" t="s">
        <v>24</v>
      </c>
      <c r="D12" s="9">
        <v>68569.196819724253</v>
      </c>
      <c r="E12" s="14">
        <v>8.9880239266600407E-4</v>
      </c>
      <c r="F12" s="15">
        <f t="shared" si="1"/>
        <v>45270.602981466742</v>
      </c>
      <c r="G12" s="16">
        <f t="shared" si="2"/>
        <v>23298.593838257479</v>
      </c>
      <c r="H12" s="1" t="b">
        <f t="shared" si="0"/>
        <v>0</v>
      </c>
      <c r="I12" s="2">
        <f t="shared" si="3"/>
        <v>68569.196819724253</v>
      </c>
      <c r="J12" s="1" t="b">
        <f t="shared" si="4"/>
        <v>0</v>
      </c>
    </row>
    <row r="13" spans="2:10">
      <c r="B13" s="12" t="s">
        <v>25</v>
      </c>
      <c r="C13" s="13" t="s">
        <v>26</v>
      </c>
      <c r="D13" s="9">
        <v>89589.056442197441</v>
      </c>
      <c r="E13" s="14">
        <v>1.1743299035372975E-3</v>
      </c>
      <c r="F13" s="15">
        <f t="shared" si="1"/>
        <v>59148.288062086212</v>
      </c>
      <c r="G13" s="16">
        <f t="shared" si="2"/>
        <v>30440.768380111189</v>
      </c>
      <c r="H13" s="1" t="b">
        <f t="shared" si="0"/>
        <v>1</v>
      </c>
      <c r="I13" s="2">
        <f t="shared" si="3"/>
        <v>89589.056442197441</v>
      </c>
      <c r="J13" s="1" t="b">
        <f t="shared" si="4"/>
        <v>1</v>
      </c>
    </row>
    <row r="14" spans="2:10">
      <c r="B14" s="12" t="s">
        <v>27</v>
      </c>
      <c r="C14" s="13" t="s">
        <v>28</v>
      </c>
      <c r="D14" s="9">
        <v>204587.60104169991</v>
      </c>
      <c r="E14" s="14">
        <v>2.6817263998224735E-3</v>
      </c>
      <c r="F14" s="15">
        <f t="shared" si="1"/>
        <v>135072.37201625359</v>
      </c>
      <c r="G14" s="16">
        <f t="shared" si="2"/>
        <v>69515.229025446184</v>
      </c>
      <c r="H14" s="1" t="b">
        <f t="shared" si="0"/>
        <v>1</v>
      </c>
      <c r="I14" s="2">
        <f t="shared" si="3"/>
        <v>204587.60104169988</v>
      </c>
      <c r="J14" s="1" t="b">
        <f t="shared" si="4"/>
        <v>1</v>
      </c>
    </row>
    <row r="15" spans="2:10">
      <c r="B15" s="12" t="s">
        <v>29</v>
      </c>
      <c r="C15" s="13" t="s">
        <v>30</v>
      </c>
      <c r="D15" s="9">
        <v>168082.4565355636</v>
      </c>
      <c r="E15" s="14">
        <v>2.2032183707289296E-3</v>
      </c>
      <c r="F15" s="15">
        <f t="shared" si="1"/>
        <v>110971.02650883491</v>
      </c>
      <c r="G15" s="16">
        <f t="shared" si="2"/>
        <v>57111.43002672858</v>
      </c>
      <c r="H15" s="1" t="b">
        <f t="shared" si="0"/>
        <v>0</v>
      </c>
      <c r="I15" s="2">
        <f t="shared" si="3"/>
        <v>168082.45653556357</v>
      </c>
      <c r="J15" s="1" t="b">
        <f t="shared" si="4"/>
        <v>0</v>
      </c>
    </row>
    <row r="16" spans="2:10">
      <c r="B16" s="12" t="s">
        <v>31</v>
      </c>
      <c r="C16" s="13" t="s">
        <v>32</v>
      </c>
      <c r="D16" s="9">
        <v>113509.32788790033</v>
      </c>
      <c r="E16" s="14">
        <v>1.4878759009498497E-3</v>
      </c>
      <c r="F16" s="15">
        <f t="shared" si="1"/>
        <v>74940.876601140437</v>
      </c>
      <c r="G16" s="16">
        <f t="shared" si="2"/>
        <v>38568.451286759831</v>
      </c>
      <c r="H16" s="1" t="b">
        <f t="shared" si="0"/>
        <v>1</v>
      </c>
      <c r="I16" s="2">
        <f t="shared" si="3"/>
        <v>113509.32788790032</v>
      </c>
      <c r="J16" s="1" t="b">
        <f t="shared" si="4"/>
        <v>1</v>
      </c>
    </row>
    <row r="17" spans="2:10">
      <c r="B17" s="12" t="s">
        <v>33</v>
      </c>
      <c r="C17" s="13" t="s">
        <v>34</v>
      </c>
      <c r="D17" s="9">
        <v>68569.196819724253</v>
      </c>
      <c r="E17" s="14">
        <v>8.9880239266600407E-4</v>
      </c>
      <c r="F17" s="15">
        <f t="shared" si="1"/>
        <v>45270.602981466742</v>
      </c>
      <c r="G17" s="16">
        <f t="shared" si="2"/>
        <v>23298.593838257479</v>
      </c>
      <c r="H17" s="1" t="b">
        <f t="shared" si="0"/>
        <v>0</v>
      </c>
      <c r="I17" s="2">
        <f t="shared" si="3"/>
        <v>68569.196819724253</v>
      </c>
      <c r="J17" s="1" t="b">
        <f t="shared" si="4"/>
        <v>0</v>
      </c>
    </row>
    <row r="18" spans="2:10">
      <c r="B18" s="12" t="s">
        <v>35</v>
      </c>
      <c r="C18" s="13" t="s">
        <v>36</v>
      </c>
      <c r="D18" s="9">
        <v>614159.84031625569</v>
      </c>
      <c r="E18" s="14">
        <v>8.0503835476870254E-3</v>
      </c>
      <c r="F18" s="15">
        <f t="shared" si="1"/>
        <v>405479.24706215097</v>
      </c>
      <c r="G18" s="16">
        <f t="shared" si="2"/>
        <v>208680.59325410449</v>
      </c>
      <c r="H18" s="1" t="b">
        <f t="shared" si="0"/>
        <v>0</v>
      </c>
      <c r="I18" s="2">
        <f t="shared" si="3"/>
        <v>614159.84031625569</v>
      </c>
      <c r="J18" s="1" t="b">
        <f t="shared" si="4"/>
        <v>0</v>
      </c>
    </row>
    <row r="19" spans="2:10">
      <c r="B19" s="12" t="s">
        <v>37</v>
      </c>
      <c r="C19" s="13" t="s">
        <v>38</v>
      </c>
      <c r="D19" s="9">
        <v>11440747.541644095</v>
      </c>
      <c r="E19" s="14">
        <v>0.14996487841840186</v>
      </c>
      <c r="F19" s="15">
        <f t="shared" si="1"/>
        <v>7553384.9569603903</v>
      </c>
      <c r="G19" s="16">
        <f t="shared" si="2"/>
        <v>3887362.5846836977</v>
      </c>
      <c r="H19" s="1" t="b">
        <f t="shared" si="0"/>
        <v>1</v>
      </c>
      <c r="I19" s="2">
        <f t="shared" si="3"/>
        <v>11440747.541644093</v>
      </c>
      <c r="J19" s="1" t="b">
        <f t="shared" si="4"/>
        <v>1</v>
      </c>
    </row>
    <row r="20" spans="2:10">
      <c r="B20" s="12" t="s">
        <v>39</v>
      </c>
      <c r="C20" s="13" t="s">
        <v>40</v>
      </c>
      <c r="D20" s="9">
        <v>68569.196819724253</v>
      </c>
      <c r="E20" s="14">
        <v>8.9880239266600407E-4</v>
      </c>
      <c r="F20" s="15">
        <f t="shared" si="1"/>
        <v>45270.602981466742</v>
      </c>
      <c r="G20" s="16">
        <f t="shared" si="2"/>
        <v>23298.593838257479</v>
      </c>
      <c r="H20" s="1" t="b">
        <f t="shared" si="0"/>
        <v>0</v>
      </c>
      <c r="I20" s="2">
        <f t="shared" si="3"/>
        <v>68569.196819724253</v>
      </c>
      <c r="J20" s="1" t="b">
        <f t="shared" si="4"/>
        <v>0</v>
      </c>
    </row>
    <row r="21" spans="2:10">
      <c r="B21" s="12" t="s">
        <v>41</v>
      </c>
      <c r="C21" s="13" t="s">
        <v>42</v>
      </c>
      <c r="D21" s="9">
        <v>1271438.4921907464</v>
      </c>
      <c r="E21" s="14">
        <v>1.666596681762467E-2</v>
      </c>
      <c r="F21" s="15">
        <f t="shared" si="1"/>
        <v>839426.30021830637</v>
      </c>
      <c r="G21" s="16">
        <f t="shared" si="2"/>
        <v>432012.19197243953</v>
      </c>
      <c r="H21" s="1" t="b">
        <f t="shared" si="0"/>
        <v>1</v>
      </c>
      <c r="I21" s="2">
        <f t="shared" si="3"/>
        <v>1271438.4921907464</v>
      </c>
      <c r="J21" s="2">
        <f>I21-SUM(F21:G21)</f>
        <v>0</v>
      </c>
    </row>
    <row r="22" spans="2:10">
      <c r="B22" s="12" t="s">
        <v>43</v>
      </c>
      <c r="C22" s="13" t="s">
        <v>44</v>
      </c>
      <c r="D22" s="9">
        <v>302113.60736728116</v>
      </c>
      <c r="E22" s="14">
        <v>3.9600935369358175E-3</v>
      </c>
      <c r="F22" s="15">
        <f t="shared" si="1"/>
        <v>199460.77551966743</v>
      </c>
      <c r="G22" s="16">
        <f t="shared" si="2"/>
        <v>102652.8318476136</v>
      </c>
      <c r="H22" s="1" t="b">
        <f t="shared" si="0"/>
        <v>1</v>
      </c>
      <c r="I22" s="2">
        <f t="shared" si="3"/>
        <v>302113.60736728116</v>
      </c>
      <c r="J22" s="1" t="b">
        <f t="shared" si="4"/>
        <v>1</v>
      </c>
    </row>
    <row r="23" spans="2:10">
      <c r="B23" s="12" t="s">
        <v>45</v>
      </c>
      <c r="C23" s="13" t="s">
        <v>46</v>
      </c>
      <c r="D23" s="9">
        <v>186827.92253561781</v>
      </c>
      <c r="E23" s="14">
        <v>2.4489332175395809E-3</v>
      </c>
      <c r="F23" s="15">
        <f t="shared" si="1"/>
        <v>123347.11647853583</v>
      </c>
      <c r="G23" s="16">
        <f t="shared" si="2"/>
        <v>63480.806057081856</v>
      </c>
      <c r="H23" s="1" t="b">
        <f t="shared" si="0"/>
        <v>1</v>
      </c>
      <c r="I23" s="2">
        <f t="shared" si="3"/>
        <v>186827.92253561775</v>
      </c>
      <c r="J23" s="1" t="b">
        <f t="shared" si="4"/>
        <v>1</v>
      </c>
    </row>
    <row r="24" spans="2:10">
      <c r="B24" s="12" t="s">
        <v>47</v>
      </c>
      <c r="C24" s="13" t="s">
        <v>48</v>
      </c>
      <c r="D24" s="9">
        <v>10159623.085239243</v>
      </c>
      <c r="E24" s="14">
        <v>0.13317194835467411</v>
      </c>
      <c r="F24" s="15">
        <f t="shared" si="1"/>
        <v>6707563.8109400803</v>
      </c>
      <c r="G24" s="16">
        <f t="shared" si="2"/>
        <v>3452059.2742991582</v>
      </c>
      <c r="H24" s="1" t="b">
        <f t="shared" si="0"/>
        <v>1</v>
      </c>
      <c r="I24" s="2">
        <f t="shared" si="3"/>
        <v>10159623.085239243</v>
      </c>
      <c r="J24" s="1" t="b">
        <f t="shared" si="4"/>
        <v>1</v>
      </c>
    </row>
    <row r="25" spans="2:10">
      <c r="B25" s="12" t="s">
        <v>49</v>
      </c>
      <c r="C25" s="13" t="s">
        <v>50</v>
      </c>
      <c r="D25" s="9">
        <v>1027787.6171380248</v>
      </c>
      <c r="E25" s="14">
        <v>1.3472200525621708E-2</v>
      </c>
      <c r="F25" s="15">
        <f t="shared" si="1"/>
        <v>678563.66010895278</v>
      </c>
      <c r="G25" s="16">
        <f t="shared" si="2"/>
        <v>349223.95702907129</v>
      </c>
      <c r="H25" s="1" t="b">
        <f t="shared" si="0"/>
        <v>1</v>
      </c>
      <c r="I25" s="2">
        <f t="shared" si="3"/>
        <v>1027787.6171380245</v>
      </c>
      <c r="J25" s="1" t="b">
        <f t="shared" si="4"/>
        <v>1</v>
      </c>
    </row>
    <row r="26" spans="2:10">
      <c r="B26" s="12" t="s">
        <v>51</v>
      </c>
      <c r="C26" s="13" t="s">
        <v>52</v>
      </c>
      <c r="D26" s="9">
        <v>697364.47192102368</v>
      </c>
      <c r="E26" s="14">
        <v>9.1410266561935353E-3</v>
      </c>
      <c r="F26" s="15">
        <f t="shared" si="1"/>
        <v>460412.42432397255</v>
      </c>
      <c r="G26" s="16">
        <f t="shared" si="2"/>
        <v>236952.0475970507</v>
      </c>
      <c r="H26" s="1" t="b">
        <f t="shared" si="0"/>
        <v>0</v>
      </c>
      <c r="I26" s="2">
        <f t="shared" si="3"/>
        <v>697364.47192102356</v>
      </c>
      <c r="J26" s="1" t="b">
        <f t="shared" si="4"/>
        <v>0</v>
      </c>
    </row>
    <row r="27" spans="2:10">
      <c r="B27" s="12" t="s">
        <v>53</v>
      </c>
      <c r="C27" s="13" t="s">
        <v>54</v>
      </c>
      <c r="D27" s="9">
        <v>68569.196819724253</v>
      </c>
      <c r="E27" s="14">
        <v>8.9880239266600407E-4</v>
      </c>
      <c r="F27" s="15">
        <f t="shared" si="1"/>
        <v>45270.602981466742</v>
      </c>
      <c r="G27" s="16">
        <f t="shared" si="2"/>
        <v>23298.593838257479</v>
      </c>
      <c r="H27" s="1" t="b">
        <f t="shared" si="0"/>
        <v>0</v>
      </c>
      <c r="I27" s="2">
        <f t="shared" si="3"/>
        <v>68569.196819724253</v>
      </c>
      <c r="J27" s="1" t="b">
        <f t="shared" si="4"/>
        <v>0</v>
      </c>
    </row>
    <row r="28" spans="2:10">
      <c r="B28" s="12" t="s">
        <v>55</v>
      </c>
      <c r="C28" s="13" t="s">
        <v>56</v>
      </c>
      <c r="D28" s="9">
        <v>99125.462754630091</v>
      </c>
      <c r="E28" s="14">
        <v>1.2993327504218048E-3</v>
      </c>
      <c r="F28" s="15">
        <f t="shared" si="1"/>
        <v>65444.393078091089</v>
      </c>
      <c r="G28" s="16">
        <f t="shared" si="2"/>
        <v>33681.069676538951</v>
      </c>
      <c r="H28" s="1" t="b">
        <f t="shared" si="0"/>
        <v>0</v>
      </c>
      <c r="I28" s="2">
        <f t="shared" si="3"/>
        <v>99125.462754630076</v>
      </c>
      <c r="J28" s="1" t="b">
        <f t="shared" si="4"/>
        <v>0</v>
      </c>
    </row>
    <row r="29" spans="2:10">
      <c r="B29" s="12" t="s">
        <v>57</v>
      </c>
      <c r="C29" s="13" t="s">
        <v>58</v>
      </c>
      <c r="D29" s="9">
        <v>199060.98388870482</v>
      </c>
      <c r="E29" s="14">
        <v>2.6092837149020039E-3</v>
      </c>
      <c r="F29" s="15">
        <f t="shared" si="1"/>
        <v>131423.60110208366</v>
      </c>
      <c r="G29" s="16">
        <f t="shared" si="2"/>
        <v>67637.382786621063</v>
      </c>
      <c r="H29" s="1" t="b">
        <f t="shared" si="0"/>
        <v>1</v>
      </c>
      <c r="I29" s="2">
        <f t="shared" si="3"/>
        <v>199060.9838887048</v>
      </c>
      <c r="J29" s="1" t="b">
        <f t="shared" si="4"/>
        <v>1</v>
      </c>
    </row>
    <row r="30" spans="2:10">
      <c r="B30" s="12" t="s">
        <v>59</v>
      </c>
      <c r="C30" s="13" t="s">
        <v>60</v>
      </c>
      <c r="D30" s="9">
        <v>68569.196819724253</v>
      </c>
      <c r="E30" s="14">
        <v>8.9880239266600407E-4</v>
      </c>
      <c r="F30" s="15">
        <f t="shared" si="1"/>
        <v>45270.602981466742</v>
      </c>
      <c r="G30" s="16">
        <f t="shared" si="2"/>
        <v>23298.593838257479</v>
      </c>
      <c r="H30" s="1" t="b">
        <f t="shared" si="0"/>
        <v>0</v>
      </c>
      <c r="I30" s="2">
        <f t="shared" si="3"/>
        <v>68569.196819724253</v>
      </c>
      <c r="J30" s="1" t="b">
        <f t="shared" si="4"/>
        <v>0</v>
      </c>
    </row>
    <row r="31" spans="2:10">
      <c r="B31" s="12" t="s">
        <v>61</v>
      </c>
      <c r="C31" s="13" t="s">
        <v>62</v>
      </c>
      <c r="D31" s="9">
        <v>234359.20131792949</v>
      </c>
      <c r="E31" s="14">
        <v>3.0719713903263396E-3</v>
      </c>
      <c r="F31" s="15">
        <f t="shared" si="1"/>
        <v>154728.11189274024</v>
      </c>
      <c r="G31" s="16">
        <f t="shared" si="2"/>
        <v>79631.089425189115</v>
      </c>
      <c r="H31" s="1" t="b">
        <f t="shared" si="0"/>
        <v>1</v>
      </c>
      <c r="I31" s="2">
        <f t="shared" si="3"/>
        <v>234359.20131792946</v>
      </c>
      <c r="J31" s="1" t="b">
        <f t="shared" si="4"/>
        <v>1</v>
      </c>
    </row>
    <row r="32" spans="2:10">
      <c r="B32" s="12" t="s">
        <v>63</v>
      </c>
      <c r="C32" s="13" t="s">
        <v>64</v>
      </c>
      <c r="D32" s="9">
        <v>68569.196819724253</v>
      </c>
      <c r="E32" s="14">
        <v>8.9880239266600407E-4</v>
      </c>
      <c r="F32" s="15">
        <f t="shared" si="1"/>
        <v>45270.602981466742</v>
      </c>
      <c r="G32" s="16">
        <f t="shared" si="2"/>
        <v>23298.593838257479</v>
      </c>
      <c r="H32" s="1" t="b">
        <f t="shared" si="0"/>
        <v>0</v>
      </c>
      <c r="I32" s="2">
        <f t="shared" si="3"/>
        <v>68569.196819724253</v>
      </c>
      <c r="J32" s="1" t="b">
        <f t="shared" si="4"/>
        <v>0</v>
      </c>
    </row>
    <row r="33" spans="2:10">
      <c r="B33" s="12" t="s">
        <v>65</v>
      </c>
      <c r="C33" s="13" t="s">
        <v>66</v>
      </c>
      <c r="D33" s="9">
        <v>4967318.2347732345</v>
      </c>
      <c r="E33" s="14">
        <v>6.511141622798447E-2</v>
      </c>
      <c r="F33" s="15">
        <f t="shared" si="1"/>
        <v>3279511.8233663398</v>
      </c>
      <c r="G33" s="16">
        <f t="shared" si="2"/>
        <v>1687806.4114068924</v>
      </c>
      <c r="H33" s="1" t="b">
        <f t="shared" si="0"/>
        <v>1</v>
      </c>
      <c r="I33" s="2">
        <f t="shared" si="3"/>
        <v>4967318.2347732345</v>
      </c>
      <c r="J33" s="1" t="b">
        <f t="shared" si="4"/>
        <v>1</v>
      </c>
    </row>
    <row r="34" spans="2:10">
      <c r="B34" s="12" t="s">
        <v>67</v>
      </c>
      <c r="C34" s="13" t="s">
        <v>68</v>
      </c>
      <c r="D34" s="9">
        <v>68569.196819724253</v>
      </c>
      <c r="E34" s="14">
        <v>8.9880239266600407E-4</v>
      </c>
      <c r="F34" s="15">
        <f t="shared" si="1"/>
        <v>45270.602981466742</v>
      </c>
      <c r="G34" s="16">
        <f t="shared" si="2"/>
        <v>23298.593838257479</v>
      </c>
      <c r="H34" s="1" t="b">
        <f t="shared" si="0"/>
        <v>0</v>
      </c>
      <c r="I34" s="2">
        <f t="shared" si="3"/>
        <v>68569.196819724253</v>
      </c>
      <c r="J34" s="1" t="b">
        <f t="shared" si="4"/>
        <v>0</v>
      </c>
    </row>
    <row r="35" spans="2:10">
      <c r="B35" s="12" t="s">
        <v>69</v>
      </c>
      <c r="C35" s="13" t="s">
        <v>70</v>
      </c>
      <c r="D35" s="9">
        <v>117815.07475423602</v>
      </c>
      <c r="E35" s="14">
        <v>1.5443154651444159E-3</v>
      </c>
      <c r="F35" s="15">
        <f t="shared" si="1"/>
        <v>77783.607243546139</v>
      </c>
      <c r="G35" s="16">
        <f t="shared" si="2"/>
        <v>40031.467510689821</v>
      </c>
      <c r="H35" s="1" t="b">
        <f t="shared" si="0"/>
        <v>1</v>
      </c>
      <c r="I35" s="2">
        <f t="shared" si="3"/>
        <v>117815.074754236</v>
      </c>
      <c r="J35" s="1" t="b">
        <f t="shared" si="4"/>
        <v>1</v>
      </c>
    </row>
    <row r="36" spans="2:10">
      <c r="B36" s="12" t="s">
        <v>71</v>
      </c>
      <c r="C36" s="13" t="s">
        <v>72</v>
      </c>
      <c r="D36" s="9">
        <v>96934.697379858961</v>
      </c>
      <c r="E36" s="14">
        <v>1.270616282212457E-3</v>
      </c>
      <c r="F36" s="15">
        <f t="shared" si="1"/>
        <v>63998.010823278397</v>
      </c>
      <c r="G36" s="16">
        <f t="shared" si="2"/>
        <v>32936.686556580513</v>
      </c>
      <c r="H36" s="1" t="b">
        <f t="shared" si="0"/>
        <v>0</v>
      </c>
      <c r="I36" s="2">
        <f t="shared" si="3"/>
        <v>96934.697379858946</v>
      </c>
      <c r="J36" s="1" t="b">
        <f t="shared" si="4"/>
        <v>1</v>
      </c>
    </row>
    <row r="37" spans="2:10">
      <c r="B37" s="12" t="s">
        <v>73</v>
      </c>
      <c r="C37" s="13" t="s">
        <v>74</v>
      </c>
      <c r="D37" s="9">
        <v>656620.70847423957</v>
      </c>
      <c r="E37" s="14">
        <v>8.6069589731715707E-3</v>
      </c>
      <c r="F37" s="15">
        <f t="shared" si="1"/>
        <v>433512.66722430091</v>
      </c>
      <c r="G37" s="16">
        <f t="shared" si="2"/>
        <v>223108.04124993828</v>
      </c>
      <c r="H37" s="1" t="b">
        <f t="shared" si="0"/>
        <v>0</v>
      </c>
      <c r="I37" s="2">
        <f t="shared" si="3"/>
        <v>656620.70847423945</v>
      </c>
      <c r="J37" s="1" t="b">
        <f t="shared" si="4"/>
        <v>1</v>
      </c>
    </row>
    <row r="38" spans="2:10">
      <c r="B38" s="12" t="s">
        <v>75</v>
      </c>
      <c r="C38" s="13" t="s">
        <v>76</v>
      </c>
      <c r="D38" s="9">
        <v>4300648.6382917129</v>
      </c>
      <c r="E38" s="14">
        <v>5.6372736817597857E-2</v>
      </c>
      <c r="F38" s="15">
        <f t="shared" si="1"/>
        <v>2839364.701598566</v>
      </c>
      <c r="G38" s="16">
        <f t="shared" si="2"/>
        <v>1461283.9366931445</v>
      </c>
      <c r="H38" s="1" t="b">
        <f t="shared" si="0"/>
        <v>1</v>
      </c>
      <c r="I38" s="2">
        <f t="shared" si="3"/>
        <v>4300648.6382917119</v>
      </c>
      <c r="J38" s="1" t="b">
        <f t="shared" si="4"/>
        <v>1</v>
      </c>
    </row>
    <row r="39" spans="2:10">
      <c r="B39" s="12" t="s">
        <v>77</v>
      </c>
      <c r="C39" s="13" t="s">
        <v>78</v>
      </c>
      <c r="D39" s="9">
        <v>416550.53695673845</v>
      </c>
      <c r="E39" s="14">
        <v>5.4601284052860346E-3</v>
      </c>
      <c r="F39" s="15">
        <f t="shared" si="1"/>
        <v>275014.07125802658</v>
      </c>
      <c r="G39" s="16">
        <f t="shared" si="2"/>
        <v>141536.46569871163</v>
      </c>
      <c r="H39" s="1" t="b">
        <f t="shared" si="0"/>
        <v>1</v>
      </c>
      <c r="I39" s="2">
        <f t="shared" si="3"/>
        <v>416550.53695673839</v>
      </c>
      <c r="J39" s="2">
        <f>I39-SUM(F39:G39)</f>
        <v>0</v>
      </c>
    </row>
    <row r="40" spans="2:10">
      <c r="B40" s="12" t="s">
        <v>79</v>
      </c>
      <c r="C40" s="13" t="s">
        <v>80</v>
      </c>
      <c r="D40" s="9">
        <v>95840.675648851902</v>
      </c>
      <c r="E40" s="14">
        <v>1.2562758874716091E-3</v>
      </c>
      <c r="F40" s="15">
        <f t="shared" si="1"/>
        <v>63275.718223472548</v>
      </c>
      <c r="G40" s="16">
        <f t="shared" si="2"/>
        <v>32564.957425379303</v>
      </c>
      <c r="H40" s="1" t="b">
        <f t="shared" si="0"/>
        <v>0</v>
      </c>
      <c r="I40" s="2">
        <f t="shared" si="3"/>
        <v>95840.675648851888</v>
      </c>
      <c r="J40" s="1" t="b">
        <f t="shared" si="4"/>
        <v>0</v>
      </c>
    </row>
    <row r="41" spans="2:10">
      <c r="B41" s="12" t="s">
        <v>81</v>
      </c>
      <c r="C41" s="13" t="s">
        <v>82</v>
      </c>
      <c r="D41" s="9">
        <v>394505.84862510848</v>
      </c>
      <c r="E41" s="14">
        <v>5.1711674791410488E-3</v>
      </c>
      <c r="F41" s="15">
        <f t="shared" si="1"/>
        <v>260459.77604096025</v>
      </c>
      <c r="G41" s="16">
        <f t="shared" si="2"/>
        <v>134046.07258414803</v>
      </c>
      <c r="H41" s="1" t="b">
        <f t="shared" si="0"/>
        <v>1</v>
      </c>
      <c r="I41" s="2">
        <f t="shared" si="3"/>
        <v>394505.84862510843</v>
      </c>
      <c r="J41" s="1" t="b">
        <f t="shared" si="4"/>
        <v>1</v>
      </c>
    </row>
    <row r="42" spans="2:10">
      <c r="B42" s="12" t="s">
        <v>83</v>
      </c>
      <c r="C42" s="13" t="s">
        <v>84</v>
      </c>
      <c r="D42" s="9">
        <v>2570716.2126566796</v>
      </c>
      <c r="E42" s="14">
        <v>3.3696849167941058E-2</v>
      </c>
      <c r="F42" s="15">
        <f t="shared" si="1"/>
        <v>1697232.5539581606</v>
      </c>
      <c r="G42" s="16">
        <f t="shared" si="2"/>
        <v>873483.65869851783</v>
      </c>
      <c r="H42" s="1" t="b">
        <f t="shared" si="0"/>
        <v>1</v>
      </c>
      <c r="I42" s="2">
        <f t="shared" si="3"/>
        <v>2570716.2126566796</v>
      </c>
      <c r="J42" s="1" t="b">
        <f t="shared" si="4"/>
        <v>1</v>
      </c>
    </row>
    <row r="43" spans="2:10">
      <c r="B43" s="12" t="s">
        <v>85</v>
      </c>
      <c r="C43" s="13" t="s">
        <v>86</v>
      </c>
      <c r="D43" s="9">
        <v>68569.196819724253</v>
      </c>
      <c r="E43" s="14">
        <v>8.9880239266600407E-4</v>
      </c>
      <c r="F43" s="15">
        <f t="shared" si="1"/>
        <v>45270.602981466742</v>
      </c>
      <c r="G43" s="16">
        <f t="shared" si="2"/>
        <v>23298.593838257479</v>
      </c>
      <c r="H43" s="1" t="b">
        <f t="shared" si="0"/>
        <v>0</v>
      </c>
      <c r="I43" s="2">
        <f t="shared" si="3"/>
        <v>68569.196819724253</v>
      </c>
      <c r="J43" s="1" t="b">
        <f t="shared" si="4"/>
        <v>0</v>
      </c>
    </row>
    <row r="44" spans="2:10">
      <c r="B44" s="12" t="s">
        <v>87</v>
      </c>
      <c r="C44" s="13" t="s">
        <v>88</v>
      </c>
      <c r="D44" s="9">
        <v>212464.10811849378</v>
      </c>
      <c r="E44" s="14">
        <v>2.7849713514161985E-3</v>
      </c>
      <c r="F44" s="15">
        <f t="shared" si="1"/>
        <v>140272.58204192619</v>
      </c>
      <c r="G44" s="16">
        <f t="shared" si="2"/>
        <v>72191.526076567447</v>
      </c>
      <c r="H44" s="1" t="b">
        <f t="shared" si="0"/>
        <v>1</v>
      </c>
      <c r="I44" s="2">
        <f t="shared" si="3"/>
        <v>212464.10811849372</v>
      </c>
      <c r="J44" s="1" t="b">
        <f t="shared" si="4"/>
        <v>1</v>
      </c>
    </row>
    <row r="45" spans="2:10">
      <c r="B45" s="12" t="s">
        <v>89</v>
      </c>
      <c r="C45" s="13" t="s">
        <v>90</v>
      </c>
      <c r="D45" s="9">
        <v>621181.2178256216</v>
      </c>
      <c r="E45" s="14">
        <v>8.1424194938250725E-3</v>
      </c>
      <c r="F45" s="15">
        <f t="shared" si="1"/>
        <v>410114.88534219668</v>
      </c>
      <c r="G45" s="16">
        <f t="shared" si="2"/>
        <v>211066.33248342463</v>
      </c>
      <c r="H45" s="1" t="b">
        <f t="shared" si="0"/>
        <v>0</v>
      </c>
      <c r="I45" s="2">
        <f t="shared" si="3"/>
        <v>621181.21782562148</v>
      </c>
      <c r="J45" s="1" t="b">
        <f t="shared" si="4"/>
        <v>1</v>
      </c>
    </row>
    <row r="46" spans="2:10">
      <c r="B46" s="12" t="s">
        <v>91</v>
      </c>
      <c r="C46" s="13" t="s">
        <v>92</v>
      </c>
      <c r="D46" s="9">
        <v>724849.52782796603</v>
      </c>
      <c r="E46" s="14">
        <v>9.5012997111144967E-3</v>
      </c>
      <c r="F46" s="15">
        <f t="shared" si="1"/>
        <v>478558.54695040366</v>
      </c>
      <c r="G46" s="16">
        <f t="shared" si="2"/>
        <v>246290.98087756199</v>
      </c>
      <c r="H46" s="1" t="b">
        <f t="shared" si="0"/>
        <v>1</v>
      </c>
      <c r="I46" s="2">
        <f t="shared" si="3"/>
        <v>724849.52782796591</v>
      </c>
      <c r="J46" s="1" t="b">
        <f t="shared" si="4"/>
        <v>1</v>
      </c>
    </row>
    <row r="47" spans="2:10">
      <c r="B47" s="12" t="s">
        <v>93</v>
      </c>
      <c r="C47" s="13" t="s">
        <v>94</v>
      </c>
      <c r="D47" s="9">
        <v>521677.94838517875</v>
      </c>
      <c r="E47" s="14">
        <v>6.8381344679075157E-3</v>
      </c>
      <c r="F47" s="15">
        <f t="shared" si="1"/>
        <v>344421.05757228413</v>
      </c>
      <c r="G47" s="16">
        <f t="shared" si="2"/>
        <v>177256.89081289439</v>
      </c>
      <c r="H47" s="1" t="b">
        <f t="shared" si="0"/>
        <v>1</v>
      </c>
      <c r="I47" s="2">
        <f t="shared" si="3"/>
        <v>521677.94838517869</v>
      </c>
      <c r="J47" s="1" t="b">
        <f t="shared" si="4"/>
        <v>1</v>
      </c>
    </row>
    <row r="48" spans="2:10">
      <c r="B48" s="12" t="s">
        <v>95</v>
      </c>
      <c r="C48" s="13" t="s">
        <v>96</v>
      </c>
      <c r="D48" s="9">
        <v>601121.06758528994</v>
      </c>
      <c r="E48" s="14">
        <v>7.879471816595417E-3</v>
      </c>
      <c r="F48" s="15">
        <f t="shared" si="1"/>
        <v>396870.81746043026</v>
      </c>
      <c r="G48" s="16">
        <f t="shared" si="2"/>
        <v>204250.25012485942</v>
      </c>
      <c r="H48" s="1" t="b">
        <f t="shared" si="0"/>
        <v>1</v>
      </c>
      <c r="I48" s="2">
        <f t="shared" si="3"/>
        <v>601121.06758528994</v>
      </c>
      <c r="J48" s="1" t="b">
        <f t="shared" si="4"/>
        <v>1</v>
      </c>
    </row>
    <row r="49" spans="2:10">
      <c r="B49" s="12" t="s">
        <v>97</v>
      </c>
      <c r="C49" s="13" t="s">
        <v>98</v>
      </c>
      <c r="D49" s="9">
        <v>68569.196819724253</v>
      </c>
      <c r="E49" s="14">
        <v>8.9880239266600407E-4</v>
      </c>
      <c r="F49" s="15">
        <f t="shared" si="1"/>
        <v>45270.602981466742</v>
      </c>
      <c r="G49" s="16">
        <f t="shared" si="2"/>
        <v>23298.593838257479</v>
      </c>
      <c r="H49" s="1" t="b">
        <f t="shared" si="0"/>
        <v>0</v>
      </c>
      <c r="I49" s="2">
        <f t="shared" si="3"/>
        <v>68569.196819724253</v>
      </c>
      <c r="J49" s="1" t="b">
        <f t="shared" si="4"/>
        <v>0</v>
      </c>
    </row>
    <row r="50" spans="2:10">
      <c r="B50" s="12" t="s">
        <v>99</v>
      </c>
      <c r="C50" s="13" t="s">
        <v>100</v>
      </c>
      <c r="D50" s="9">
        <v>169848.30730286526</v>
      </c>
      <c r="E50" s="14">
        <v>2.226365074618646E-3</v>
      </c>
      <c r="F50" s="15">
        <f t="shared" si="1"/>
        <v>112136.87258431406</v>
      </c>
      <c r="G50" s="16">
        <f t="shared" si="2"/>
        <v>57711.434718551114</v>
      </c>
      <c r="H50" s="1" t="b">
        <f t="shared" si="0"/>
        <v>1</v>
      </c>
      <c r="I50" s="2">
        <f t="shared" si="3"/>
        <v>169848.30730286523</v>
      </c>
      <c r="J50" s="1" t="b">
        <f t="shared" si="4"/>
        <v>1</v>
      </c>
    </row>
    <row r="51" spans="2:10">
      <c r="B51" s="12" t="s">
        <v>101</v>
      </c>
      <c r="C51" s="13" t="s">
        <v>102</v>
      </c>
      <c r="D51" s="9">
        <v>68252.395341602052</v>
      </c>
      <c r="E51" s="14">
        <v>8.9464977108455273E-4</v>
      </c>
      <c r="F51" s="15">
        <f t="shared" si="1"/>
        <v>45061.445012507029</v>
      </c>
      <c r="G51" s="16">
        <f t="shared" si="2"/>
        <v>23190.95032909498</v>
      </c>
      <c r="H51" s="1" t="b">
        <f t="shared" si="0"/>
        <v>0</v>
      </c>
      <c r="I51" s="2">
        <f t="shared" si="3"/>
        <v>68252.395341602038</v>
      </c>
      <c r="J51" s="1" t="b">
        <f t="shared" si="4"/>
        <v>1</v>
      </c>
    </row>
    <row r="52" spans="2:10">
      <c r="B52" s="12" t="s">
        <v>103</v>
      </c>
      <c r="C52" s="13" t="s">
        <v>104</v>
      </c>
      <c r="D52" s="9">
        <v>89107.635739758451</v>
      </c>
      <c r="E52" s="14">
        <v>1.1680194594997403E-3</v>
      </c>
      <c r="F52" s="15">
        <f t="shared" si="1"/>
        <v>58830.445554108854</v>
      </c>
      <c r="G52" s="16">
        <f t="shared" si="2"/>
        <v>30277.190185649557</v>
      </c>
      <c r="H52" s="1" t="b">
        <f t="shared" si="0"/>
        <v>0</v>
      </c>
      <c r="I52" s="2">
        <f t="shared" si="3"/>
        <v>89107.635739758451</v>
      </c>
      <c r="J52" s="1" t="b">
        <f t="shared" si="4"/>
        <v>0</v>
      </c>
    </row>
    <row r="53" spans="2:10">
      <c r="B53" s="12" t="s">
        <v>105</v>
      </c>
      <c r="C53" s="13" t="s">
        <v>106</v>
      </c>
      <c r="D53" s="9">
        <v>386378.72634525312</v>
      </c>
      <c r="E53" s="14">
        <v>5.0646374731118399E-3</v>
      </c>
      <c r="F53" s="15">
        <f t="shared" si="1"/>
        <v>255094.10540199291</v>
      </c>
      <c r="G53" s="16">
        <f t="shared" si="2"/>
        <v>131284.62094325994</v>
      </c>
      <c r="H53" s="1" t="b">
        <f t="shared" si="0"/>
        <v>1</v>
      </c>
      <c r="I53" s="2">
        <f t="shared" si="3"/>
        <v>386378.726345253</v>
      </c>
      <c r="J53" s="1" t="b">
        <f t="shared" si="4"/>
        <v>1</v>
      </c>
    </row>
    <row r="54" spans="2:10">
      <c r="B54" s="12" t="s">
        <v>107</v>
      </c>
      <c r="C54" s="13" t="s">
        <v>108</v>
      </c>
      <c r="D54" s="9">
        <v>5170989.5638946602</v>
      </c>
      <c r="E54" s="14">
        <v>6.7781132170743538E-2</v>
      </c>
      <c r="F54" s="15">
        <f t="shared" si="1"/>
        <v>3413979.2563684341</v>
      </c>
      <c r="G54" s="16">
        <f t="shared" si="2"/>
        <v>1757010.3075262234</v>
      </c>
      <c r="H54" s="1" t="b">
        <f t="shared" si="0"/>
        <v>1</v>
      </c>
      <c r="I54" s="2">
        <f t="shared" si="3"/>
        <v>5170989.5638946593</v>
      </c>
      <c r="J54" s="1" t="b">
        <f t="shared" si="4"/>
        <v>1</v>
      </c>
    </row>
    <row r="55" spans="2:10">
      <c r="B55" s="12" t="s">
        <v>109</v>
      </c>
      <c r="C55" s="13" t="s">
        <v>110</v>
      </c>
      <c r="D55" s="9">
        <v>94674.59263502559</v>
      </c>
      <c r="E55" s="14">
        <v>1.2409909162092246E-3</v>
      </c>
      <c r="F55" s="15">
        <f t="shared" si="1"/>
        <v>62505.849483414946</v>
      </c>
      <c r="G55" s="16">
        <f t="shared" si="2"/>
        <v>32168.743151610601</v>
      </c>
      <c r="H55" s="1" t="b">
        <f t="shared" si="0"/>
        <v>0</v>
      </c>
      <c r="I55" s="2">
        <f t="shared" si="3"/>
        <v>94674.59263502559</v>
      </c>
      <c r="J55" s="1" t="b">
        <f t="shared" si="4"/>
        <v>0</v>
      </c>
    </row>
    <row r="56" spans="2:10">
      <c r="B56" s="12" t="s">
        <v>111</v>
      </c>
      <c r="C56" s="13" t="s">
        <v>112</v>
      </c>
      <c r="D56" s="9">
        <v>317678.136312538</v>
      </c>
      <c r="E56" s="14">
        <v>4.1641127832673123E-3</v>
      </c>
      <c r="F56" s="15">
        <f t="shared" si="1"/>
        <v>209736.75428498353</v>
      </c>
      <c r="G56" s="16">
        <f t="shared" si="2"/>
        <v>107941.38202755428</v>
      </c>
      <c r="H56" s="1" t="b">
        <f t="shared" si="0"/>
        <v>1</v>
      </c>
      <c r="I56" s="2">
        <f t="shared" si="3"/>
        <v>317678.13631253794</v>
      </c>
      <c r="J56" s="1" t="b">
        <f t="shared" si="4"/>
        <v>1</v>
      </c>
    </row>
    <row r="57" spans="2:10">
      <c r="B57" s="12" t="s">
        <v>113</v>
      </c>
      <c r="C57" s="13" t="s">
        <v>114</v>
      </c>
      <c r="D57" s="9">
        <v>172320.34113287163</v>
      </c>
      <c r="E57" s="14">
        <v>2.2587683989131187E-3</v>
      </c>
      <c r="F57" s="15">
        <f t="shared" si="1"/>
        <v>113768.9532745575</v>
      </c>
      <c r="G57" s="16">
        <f t="shared" si="2"/>
        <v>58551.387858314054</v>
      </c>
      <c r="H57" s="1" t="b">
        <f t="shared" si="0"/>
        <v>1</v>
      </c>
      <c r="I57" s="2">
        <f t="shared" si="3"/>
        <v>172320.34113287163</v>
      </c>
      <c r="J57" s="1" t="b">
        <f t="shared" si="4"/>
        <v>1</v>
      </c>
    </row>
    <row r="58" spans="2:10">
      <c r="B58" s="12" t="s">
        <v>115</v>
      </c>
      <c r="C58" s="13" t="s">
        <v>116</v>
      </c>
      <c r="D58" s="9">
        <v>191427.38115746382</v>
      </c>
      <c r="E58" s="14">
        <v>2.5092227441203319E-3</v>
      </c>
      <c r="F58" s="15">
        <f t="shared" si="1"/>
        <v>126383.76084447044</v>
      </c>
      <c r="G58" s="16">
        <f t="shared" si="2"/>
        <v>65043.620312993306</v>
      </c>
      <c r="H58" s="1" t="b">
        <f t="shared" si="0"/>
        <v>1</v>
      </c>
      <c r="I58" s="2">
        <f t="shared" si="3"/>
        <v>191427.38115746382</v>
      </c>
      <c r="J58" s="1" t="b">
        <f t="shared" si="4"/>
        <v>1</v>
      </c>
    </row>
    <row r="59" spans="2:10">
      <c r="B59" s="12" t="s">
        <v>117</v>
      </c>
      <c r="C59" s="13" t="s">
        <v>118</v>
      </c>
      <c r="D59" s="9">
        <v>68569.196819724253</v>
      </c>
      <c r="E59" s="14">
        <v>8.9880239266600407E-4</v>
      </c>
      <c r="F59" s="15">
        <f t="shared" si="1"/>
        <v>45270.602981466742</v>
      </c>
      <c r="G59" s="16">
        <f t="shared" si="2"/>
        <v>23298.593838257479</v>
      </c>
      <c r="H59" s="1" t="b">
        <f t="shared" si="0"/>
        <v>0</v>
      </c>
      <c r="I59" s="2">
        <f t="shared" si="3"/>
        <v>68569.196819724253</v>
      </c>
      <c r="J59" s="1" t="b">
        <f t="shared" si="4"/>
        <v>0</v>
      </c>
    </row>
    <row r="60" spans="2:10">
      <c r="B60" s="12" t="s">
        <v>119</v>
      </c>
      <c r="C60" s="13" t="s">
        <v>120</v>
      </c>
      <c r="D60" s="9">
        <v>68569.196819724253</v>
      </c>
      <c r="E60" s="14">
        <v>8.9880239266600407E-4</v>
      </c>
      <c r="F60" s="15">
        <f t="shared" si="1"/>
        <v>45270.602981466742</v>
      </c>
      <c r="G60" s="16">
        <f t="shared" si="2"/>
        <v>23298.593838257479</v>
      </c>
      <c r="H60" s="1" t="b">
        <f t="shared" si="0"/>
        <v>0</v>
      </c>
      <c r="I60" s="2">
        <f t="shared" si="3"/>
        <v>68569.196819724253</v>
      </c>
      <c r="J60" s="1" t="b">
        <f t="shared" si="4"/>
        <v>0</v>
      </c>
    </row>
    <row r="61" spans="2:10">
      <c r="B61" s="12" t="s">
        <v>121</v>
      </c>
      <c r="C61" s="13" t="s">
        <v>122</v>
      </c>
      <c r="D61" s="9">
        <v>68569.196819724253</v>
      </c>
      <c r="E61" s="14">
        <v>8.9880239266600407E-4</v>
      </c>
      <c r="F61" s="15">
        <f t="shared" si="1"/>
        <v>45270.602981466742</v>
      </c>
      <c r="G61" s="16">
        <f t="shared" si="2"/>
        <v>23298.593838257479</v>
      </c>
      <c r="H61" s="1" t="b">
        <f t="shared" si="0"/>
        <v>0</v>
      </c>
      <c r="I61" s="2">
        <f t="shared" si="3"/>
        <v>68569.196819724253</v>
      </c>
      <c r="J61" s="1" t="b">
        <f t="shared" si="4"/>
        <v>0</v>
      </c>
    </row>
    <row r="62" spans="2:10">
      <c r="B62" s="12" t="s">
        <v>123</v>
      </c>
      <c r="C62" s="13" t="s">
        <v>124</v>
      </c>
      <c r="D62" s="9">
        <v>179552.5659564246</v>
      </c>
      <c r="E62" s="14">
        <v>2.35356812352996E-3</v>
      </c>
      <c r="F62" s="15">
        <f t="shared" si="1"/>
        <v>118543.7967005431</v>
      </c>
      <c r="G62" s="16">
        <f t="shared" si="2"/>
        <v>61008.769255881387</v>
      </c>
      <c r="H62" s="1" t="b">
        <f t="shared" si="0"/>
        <v>0</v>
      </c>
      <c r="I62" s="2">
        <f t="shared" si="3"/>
        <v>179552.56595642457</v>
      </c>
      <c r="J62" s="1" t="b">
        <f t="shared" si="4"/>
        <v>0</v>
      </c>
    </row>
    <row r="63" spans="2:10">
      <c r="B63" s="12" t="s">
        <v>125</v>
      </c>
      <c r="C63" s="13" t="s">
        <v>126</v>
      </c>
      <c r="D63" s="9">
        <v>323487.07199934061</v>
      </c>
      <c r="E63" s="14">
        <v>4.2402560886624146E-3</v>
      </c>
      <c r="F63" s="15">
        <f t="shared" si="1"/>
        <v>213571.91691512929</v>
      </c>
      <c r="G63" s="16">
        <f t="shared" si="2"/>
        <v>109915.15508421115</v>
      </c>
      <c r="H63" s="1" t="b">
        <f t="shared" si="0"/>
        <v>0</v>
      </c>
      <c r="I63" s="2">
        <f t="shared" si="3"/>
        <v>323487.07199934055</v>
      </c>
      <c r="J63" s="1" t="b">
        <f t="shared" si="4"/>
        <v>0</v>
      </c>
    </row>
    <row r="64" spans="2:10">
      <c r="B64" s="12" t="s">
        <v>127</v>
      </c>
      <c r="C64" s="13" t="s">
        <v>128</v>
      </c>
      <c r="D64" s="9">
        <v>75546.121110196516</v>
      </c>
      <c r="E64" s="14">
        <v>9.9025564772181043E-4</v>
      </c>
      <c r="F64" s="15">
        <f t="shared" si="1"/>
        <v>49876.8924559683</v>
      </c>
      <c r="G64" s="16">
        <f t="shared" si="2"/>
        <v>25669.22865422818</v>
      </c>
      <c r="H64" s="1" t="b">
        <f t="shared" si="0"/>
        <v>1</v>
      </c>
      <c r="I64" s="2">
        <f t="shared" si="3"/>
        <v>75546.121110196502</v>
      </c>
      <c r="J64" s="1" t="b">
        <f t="shared" si="4"/>
        <v>1</v>
      </c>
    </row>
    <row r="65" spans="2:10">
      <c r="B65" s="12" t="s">
        <v>129</v>
      </c>
      <c r="C65" s="13" t="s">
        <v>130</v>
      </c>
      <c r="D65" s="9">
        <v>4329372.9158041589</v>
      </c>
      <c r="E65" s="14">
        <v>5.6749253541625792E-2</v>
      </c>
      <c r="F65" s="15">
        <f t="shared" si="1"/>
        <v>2858328.9803637709</v>
      </c>
      <c r="G65" s="16">
        <f t="shared" si="2"/>
        <v>1471043.9354403862</v>
      </c>
      <c r="H65" s="1" t="b">
        <f t="shared" si="0"/>
        <v>1</v>
      </c>
      <c r="I65" s="2">
        <f t="shared" si="3"/>
        <v>4329372.9158041589</v>
      </c>
      <c r="J65" s="1" t="b">
        <f t="shared" si="4"/>
        <v>1</v>
      </c>
    </row>
    <row r="66" spans="2:10">
      <c r="B66" s="12" t="s">
        <v>131</v>
      </c>
      <c r="C66" s="13" t="s">
        <v>132</v>
      </c>
      <c r="D66" s="9">
        <v>153453.83390357759</v>
      </c>
      <c r="E66" s="14">
        <v>2.0114669483285012E-3</v>
      </c>
      <c r="F66" s="15">
        <f t="shared" si="1"/>
        <v>101312.94973305681</v>
      </c>
      <c r="G66" s="16">
        <f t="shared" si="2"/>
        <v>52140.884170520709</v>
      </c>
      <c r="H66" s="1" t="b">
        <f t="shared" si="0"/>
        <v>1</v>
      </c>
      <c r="I66" s="2">
        <f t="shared" si="3"/>
        <v>153453.83390357759</v>
      </c>
      <c r="J66" s="1" t="b">
        <f t="shared" si="4"/>
        <v>1</v>
      </c>
    </row>
    <row r="67" spans="2:10" ht="12.95" thickBot="1">
      <c r="B67" s="17" t="s">
        <v>133</v>
      </c>
      <c r="C67" s="18" t="s">
        <v>134</v>
      </c>
      <c r="D67" s="19">
        <v>450330.73408237344</v>
      </c>
      <c r="E67" s="20">
        <v>5.9029179289999296E-3</v>
      </c>
      <c r="F67" s="19">
        <f t="shared" si="1"/>
        <v>297316.35805206426</v>
      </c>
      <c r="G67" s="21">
        <f t="shared" si="2"/>
        <v>153014.37603030895</v>
      </c>
      <c r="H67" s="1" t="b">
        <f t="shared" si="0"/>
        <v>1</v>
      </c>
      <c r="I67" s="2">
        <f t="shared" si="3"/>
        <v>450330.73408237338</v>
      </c>
      <c r="J67" s="1" t="b">
        <f t="shared" si="4"/>
        <v>1</v>
      </c>
    </row>
    <row r="68" spans="2:10" ht="13.5" thickTop="1" thickBot="1">
      <c r="B68" s="22"/>
      <c r="C68" s="23" t="s">
        <v>135</v>
      </c>
      <c r="D68" s="24">
        <v>76289513.00000003</v>
      </c>
      <c r="E68" s="25">
        <v>1.0000000000000002</v>
      </c>
      <c r="F68" s="24">
        <f>'[3]3-Allocations FY23-24'!E4</f>
        <v>50367693</v>
      </c>
      <c r="G68" s="26">
        <f>'[3]3-Allocations FY23-24'!E5</f>
        <v>25921820</v>
      </c>
      <c r="H68" s="1" t="b">
        <f>SUM(F68:G68)=D68</f>
        <v>1</v>
      </c>
      <c r="I68" s="2">
        <f>SUM(I4:I67)</f>
        <v>76289513.00000003</v>
      </c>
      <c r="J68" s="1" t="b">
        <f t="shared" si="4"/>
        <v>1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2467374-a77b-4fbd-8247-586896d15608" xsi:nil="true"/>
    <lcf76f155ced4ddcb4097134ff3c332f xmlns="0745de51-ab75-48f7-97a1-c8f5a0e9442b">
      <Terms xmlns="http://schemas.microsoft.com/office/infopath/2007/PartnerControls"/>
    </lcf76f155ced4ddcb4097134ff3c332f>
    <Memo_x0020_Series_x0020__x002d__x0020_2013 xmlns="0745de51-ab75-48f7-97a1-c8f5a0e9442b">
      <Url>https://cohcpf.sharepoint.com/sites/MemoSeries/_layouts/15/wrkstat.aspx?List=0745de51-ab75-48f7-97a1-c8f5a0e9442b&amp;WorkflowInstanceName=2dbe2a71-2f30-4322-80e0-75218a829ef5</Url>
      <Description>Go back to initiator</Description>
    </Memo_x0020_Series_x0020__x002d__x0020_2013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3C64188C84D8458F2B4C8D65BEC86F" ma:contentTypeVersion="19" ma:contentTypeDescription="Create a new document." ma:contentTypeScope="" ma:versionID="66efc803715d0646f7bbb0780f2e40ce">
  <xsd:schema xmlns:xsd="http://www.w3.org/2001/XMLSchema" xmlns:xs="http://www.w3.org/2001/XMLSchema" xmlns:p="http://schemas.microsoft.com/office/2006/metadata/properties" xmlns:ns2="0745de51-ab75-48f7-97a1-c8f5a0e9442b" xmlns:ns3="62467374-a77b-4fbd-8247-586896d15608" targetNamespace="http://schemas.microsoft.com/office/2006/metadata/properties" ma:root="true" ma:fieldsID="526ef16b5c344fc194cafe2280ec7fe5" ns2:_="" ns3:_="">
    <xsd:import namespace="0745de51-ab75-48f7-97a1-c8f5a0e9442b"/>
    <xsd:import namespace="62467374-a77b-4fbd-8247-586896d15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mo_x0020_Series_x0020__x002d__x0020_2013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5de51-ab75-48f7-97a1-c8f5a0e944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mo_x0020_Series_x0020__x002d__x0020_2013" ma:index="20" nillable="true" ma:displayName="Memo Series - 2013" ma:internalName="Memo_x0020_Series_x0020__x002d__x0020_2013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0ad1e36-3292-4be9-a1e7-e63c408760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67374-a77b-4fbd-8247-586896d156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d8e4358-211a-4fb0-aa2b-3dfa5257d792}" ma:internalName="TaxCatchAll" ma:showField="CatchAllData" ma:web="62467374-a77b-4fbd-8247-586896d156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C24389-8DAF-40F6-BE5E-F06B17C59DF1}"/>
</file>

<file path=customXml/itemProps2.xml><?xml version="1.0" encoding="utf-8"?>
<ds:datastoreItem xmlns:ds="http://schemas.openxmlformats.org/officeDocument/2006/customXml" ds:itemID="{43FAD3D3-C5E4-4451-9EAD-017DE7B9CE44}"/>
</file>

<file path=customXml/itemProps3.xml><?xml version="1.0" encoding="utf-8"?>
<ds:datastoreItem xmlns:ds="http://schemas.openxmlformats.org/officeDocument/2006/customXml" ds:itemID="{6CE35EFC-B98D-482E-B767-53C4E25E34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Torres, Christine</dc:creator>
  <cp:keywords/>
  <dc:description/>
  <cp:lastModifiedBy>Montoya, Joshua</cp:lastModifiedBy>
  <cp:revision/>
  <dcterms:created xsi:type="dcterms:W3CDTF">2023-06-05T18:40:09Z</dcterms:created>
  <dcterms:modified xsi:type="dcterms:W3CDTF">2023-06-15T19:12:29Z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0x010100853C64188C84D8458F2B4C8D65BEC86F</vt:lpwstr>
  </property>
  <property fmtid="{D5CDD505-2E9C-101B-9397-08002B2CF9AE}" pid="3" name="MediaServiceImageTags">
    <vt:lpwstr/>
  </property>
  <property fmtid="{D5CDD505-2E9C-101B-9397-08002B2CF9AE}" pid="4" name="eClearance Status">
    <vt:lpwstr>Obtaining Approvals</vt:lpwstr>
  </property>
</Properties>
</file>