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mc:AlternateContent xmlns:mc="http://schemas.openxmlformats.org/markup-compatibility/2006">
    <mc:Choice Requires="x15">
      <x15ac:absPath xmlns:x15ac="http://schemas.microsoft.com/office/spreadsheetml/2010/11/ac" url="https://cohcpf-my.sharepoint.com/personal/tcgraf_hcpf_co_gov/Documents/Desktop/CICP/Client Applications/"/>
    </mc:Choice>
  </mc:AlternateContent>
  <xr:revisionPtr revIDLastSave="0" documentId="8_{E2569FD5-761C-4286-B080-BD7515C2D64D}"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 l="1"/>
  <c r="I4" i="1" l="1"/>
  <c r="I5" i="1"/>
  <c r="I6" i="1"/>
  <c r="I7" i="1"/>
  <c r="I8" i="1"/>
  <c r="I9" i="1"/>
  <c r="I10" i="1"/>
  <c r="I11" i="1"/>
  <c r="I12" i="1"/>
  <c r="I13" i="1"/>
  <c r="I14" i="1"/>
  <c r="I15" i="1"/>
  <c r="I16" i="1"/>
  <c r="I17" i="1"/>
  <c r="I18" i="1"/>
  <c r="F8" i="1"/>
  <c r="F6" i="1"/>
  <c r="C6" i="1"/>
  <c r="C8" i="1"/>
  <c r="F9" i="1"/>
  <c r="C12" i="1" l="1"/>
  <c r="C9" i="1"/>
  <c r="F12" i="1" s="1"/>
</calcChain>
</file>

<file path=xl/sharedStrings.xml><?xml version="1.0" encoding="utf-8"?>
<sst xmlns="http://schemas.openxmlformats.org/spreadsheetml/2006/main" count="21" uniqueCount="19">
  <si>
    <t xml:space="preserve">  Hospital Discounted Care and CICP Federal Poverty Guideline Calculator</t>
  </si>
  <si>
    <t>Family Size</t>
  </si>
  <si>
    <t>100% Monthly FPG</t>
  </si>
  <si>
    <t>100% Annual FPG</t>
  </si>
  <si>
    <t>Monthly Household income:</t>
  </si>
  <si>
    <t>OR</t>
  </si>
  <si>
    <t>Annual Household income:</t>
  </si>
  <si>
    <t>Household size:</t>
  </si>
  <si>
    <t>FPG Rate:</t>
  </si>
  <si>
    <t>** FPG rates over 250% will return a DENIED statement instead of the FPG rate.</t>
  </si>
  <si>
    <t>4% of Monthly Income:</t>
  </si>
  <si>
    <t>4% of Annual Income:</t>
  </si>
  <si>
    <t>2% of Monthly Income:</t>
  </si>
  <si>
    <t>2% of Annual Income:</t>
  </si>
  <si>
    <t>Total of 36 month payment plan:</t>
  </si>
  <si>
    <t>Facility:</t>
  </si>
  <si>
    <t>Each Physician:</t>
  </si>
  <si>
    <r>
      <rPr>
        <b/>
        <u/>
        <sz val="11"/>
        <color theme="1"/>
        <rFont val="Calibri"/>
        <family val="2"/>
        <scheme val="minor"/>
      </rPr>
      <t>INSTRUCTIONS:</t>
    </r>
    <r>
      <rPr>
        <sz val="11"/>
        <color theme="1"/>
        <rFont val="Calibri"/>
        <family val="2"/>
        <scheme val="minor"/>
      </rPr>
      <t xml:space="preserve"> 
1. From the paper version of the Uniform Application, or your Department approved version of the application, enter the monthly </t>
    </r>
    <r>
      <rPr>
        <b/>
        <u/>
        <sz val="11"/>
        <color theme="1"/>
        <rFont val="Calibri"/>
        <family val="2"/>
        <scheme val="minor"/>
      </rPr>
      <t>OR</t>
    </r>
    <r>
      <rPr>
        <sz val="11"/>
        <color theme="1"/>
        <rFont val="Calibri"/>
        <family val="2"/>
        <scheme val="minor"/>
      </rPr>
      <t xml:space="preserve"> annual income into the corresponding cell. 
2. From the drop down menu, choose the household size that corresponds to the total number of household members included on the application. 
3. Record the FPG rate on the CICP card as a number (i.e. 238, NOT 238%)
</t>
    </r>
    <r>
      <rPr>
        <b/>
        <u/>
        <sz val="11"/>
        <color theme="1"/>
        <rFont val="Calibri"/>
        <family val="2"/>
        <scheme val="minor"/>
      </rPr>
      <t>NOTE:</t>
    </r>
    <r>
      <rPr>
        <sz val="11"/>
        <color theme="1"/>
        <rFont val="Calibri"/>
        <family val="2"/>
        <scheme val="minor"/>
      </rPr>
      <t xml:space="preserve"> The Department created Excel Client application calculates the client FPG rate automatically.</t>
    </r>
  </si>
  <si>
    <t>Version 2 - Valid 4/1/2024 - 3/31/2025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</si>
</sst>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164" formatCode="&quot;$&quot;#,##0.00"/>
  </numFmts>
  <fonts count="2">
    <font>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
    <xf numFmtId="0" fontId="0" fillId="0" borderId="0" xfId="0"/>
    <xf numFmtId="7" fontId="0" fillId="0" borderId="0" xfId="0" applyNumberFormat="1"/>
    <xf numFmtId="1" fontId="0" fillId="0" borderId="0" xfId="0" applyNumberFormat="1"/>
    <xf numFmtId="0" fontId="0" fillId="0" borderId="0" xfId="0" applyAlignment="1">
      <alignment horizontal="center"/>
    </xf>
    <xf numFmtId="164" fontId="0" fillId="0" borderId="0" xfId="0" applyNumberFormat="1"/>
    <xf numFmtId="164" fontId="0" fillId="2" borderId="0" xfId="0" applyNumberFormat="1" applyFill="1" applyProtection="1">
      <protection locked="0"/>
    </xf>
    <xf numFmtId="0" fontId="0" fillId="2" borderId="0" xfId="0" applyFill="1" applyProtection="1">
      <protection locked="0"/>
    </xf>
    <xf numFmtId="0" fontId="0" fillId="0" borderId="0" xfId="0" applyAlignment="1">
      <alignment horizontal="right"/>
    </xf>
    <xf numFmtId="5" fontId="0" fillId="0" borderId="0" xfId="0" applyNumberFormat="1"/>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55799</xdr:colOff>
      <xdr:row>0</xdr:row>
      <xdr:rowOff>38101</xdr:rowOff>
    </xdr:from>
    <xdr:to>
      <xdr:col>2</xdr:col>
      <xdr:colOff>66123</xdr:colOff>
      <xdr:row>1</xdr:row>
      <xdr:rowOff>194083</xdr:rowOff>
    </xdr:to>
    <xdr:pic>
      <xdr:nvPicPr>
        <xdr:cNvPr id="3" name="Picture 2">
          <a:extLst>
            <a:ext uri="{FF2B5EF4-FFF2-40B4-BE49-F238E27FC236}">
              <a16:creationId xmlns:a16="http://schemas.microsoft.com/office/drawing/2014/main" id="{9B48C092-BA24-44DA-8C3A-9BD770DFD0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99" y="38101"/>
          <a:ext cx="1774354" cy="3502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4"/>
  <sheetViews>
    <sheetView showGridLines="0" showRowColHeaders="0" tabSelected="1" zoomScale="140" zoomScaleNormal="140" workbookViewId="0">
      <selection activeCell="F3" sqref="F3"/>
    </sheetView>
  </sheetViews>
  <sheetFormatPr defaultRowHeight="15"/>
  <cols>
    <col min="1" max="1" width="1.5703125" customWidth="1"/>
    <col min="2" max="2" width="26.5703125" customWidth="1"/>
    <col min="3" max="3" width="10.140625" bestFit="1" customWidth="1"/>
    <col min="4" max="4" width="5.42578125" customWidth="1"/>
    <col min="5" max="5" width="25.28515625" bestFit="1" customWidth="1"/>
    <col min="6" max="6" width="11.140625" bestFit="1" customWidth="1"/>
    <col min="7" max="7" width="3.42578125" customWidth="1"/>
    <col min="8" max="8" width="10.85546875" bestFit="1" customWidth="1"/>
    <col min="9" max="9" width="17.85546875" bestFit="1" customWidth="1"/>
    <col min="10" max="10" width="15.85546875" bestFit="1" customWidth="1"/>
    <col min="11" max="12" width="10.85546875" bestFit="1" customWidth="1"/>
  </cols>
  <sheetData>
    <row r="1" spans="2:12">
      <c r="C1" t="s">
        <v>0</v>
      </c>
    </row>
    <row r="2" spans="2:12" ht="18" customHeight="1">
      <c r="H2" t="s">
        <v>1</v>
      </c>
      <c r="I2" t="s">
        <v>2</v>
      </c>
      <c r="J2" t="s">
        <v>3</v>
      </c>
    </row>
    <row r="3" spans="2:12">
      <c r="B3" t="s">
        <v>4</v>
      </c>
      <c r="C3" s="5"/>
      <c r="D3" s="3" t="s">
        <v>5</v>
      </c>
      <c r="E3" t="s">
        <v>6</v>
      </c>
      <c r="F3" s="5"/>
      <c r="G3" s="4"/>
      <c r="H3">
        <v>1</v>
      </c>
      <c r="I3" s="1">
        <f>J3/12</f>
        <v>1255</v>
      </c>
      <c r="J3" s="8">
        <v>15060</v>
      </c>
      <c r="K3" s="1"/>
      <c r="L3" s="1"/>
    </row>
    <row r="4" spans="2:12">
      <c r="B4" t="s">
        <v>7</v>
      </c>
      <c r="C4" s="6"/>
      <c r="E4" t="s">
        <v>7</v>
      </c>
      <c r="F4" s="6"/>
      <c r="H4">
        <v>2</v>
      </c>
      <c r="I4" s="1">
        <f t="shared" ref="I4:I18" si="0">J4/12</f>
        <v>1703.3333333333333</v>
      </c>
      <c r="J4" s="8">
        <v>20440</v>
      </c>
      <c r="K4" s="1"/>
      <c r="L4" s="1"/>
    </row>
    <row r="5" spans="2:12">
      <c r="H5">
        <v>3</v>
      </c>
      <c r="I5" s="1">
        <f t="shared" si="0"/>
        <v>2151.6666666666665</v>
      </c>
      <c r="J5" s="8">
        <v>25820</v>
      </c>
      <c r="K5" s="1"/>
      <c r="L5" s="1"/>
    </row>
    <row r="6" spans="2:12">
      <c r="B6" t="s">
        <v>8</v>
      </c>
      <c r="C6" s="2" t="str">
        <f>IF(OR(C3="",C4=""),"",IF(C3/VLOOKUP(C4,H3:J18,2,FALSE)*100&gt;250,"Denied",ROUNDUP(C3/VLOOKUP(C4,H3:J18,2,FALSE)*100,0)))</f>
        <v/>
      </c>
      <c r="E6" t="s">
        <v>8</v>
      </c>
      <c r="F6" s="2" t="str">
        <f>IF(OR(F3="",F4=""),"",IF(F3/VLOOKUP(F4,H3:J18,3,FALSE)*100&gt;250,"Denied",ROUNDUP((F3/VLOOKUP(F4,H3:J18,3,FALSE))*100,0)))</f>
        <v/>
      </c>
      <c r="G6" s="2"/>
      <c r="H6">
        <v>4</v>
      </c>
      <c r="I6" s="1">
        <f t="shared" si="0"/>
        <v>2600</v>
      </c>
      <c r="J6" s="8">
        <v>31200</v>
      </c>
      <c r="K6" s="1"/>
    </row>
    <row r="7" spans="2:12">
      <c r="B7" t="s">
        <v>9</v>
      </c>
      <c r="H7">
        <v>5</v>
      </c>
      <c r="I7" s="1">
        <f t="shared" si="0"/>
        <v>3048.3333333333335</v>
      </c>
      <c r="J7" s="8">
        <v>36580</v>
      </c>
    </row>
    <row r="8" spans="2:12">
      <c r="B8" s="7" t="s">
        <v>10</v>
      </c>
      <c r="C8" s="4">
        <f>IF(C3*0.04=0,((F3/12)*0.04),C3*0.04)</f>
        <v>0</v>
      </c>
      <c r="E8" s="7" t="s">
        <v>11</v>
      </c>
      <c r="F8" s="4">
        <f>IF(F3*0.04=0,((C3*12)*0.04),F3*0.04)</f>
        <v>0</v>
      </c>
      <c r="H8">
        <v>6</v>
      </c>
      <c r="I8" s="1">
        <f t="shared" si="0"/>
        <v>3496.6666666666665</v>
      </c>
      <c r="J8" s="8">
        <v>41960</v>
      </c>
    </row>
    <row r="9" spans="2:12">
      <c r="B9" s="7" t="s">
        <v>12</v>
      </c>
      <c r="C9" s="4">
        <f>IF(C3*0.02=0,((F3/12)*0.02),C3*0.02)</f>
        <v>0</v>
      </c>
      <c r="E9" s="7" t="s">
        <v>13</v>
      </c>
      <c r="F9" s="4">
        <f>IF(F3*0.02=0,((C3*12)*0.02),F3*0.02)</f>
        <v>0</v>
      </c>
      <c r="H9">
        <v>7</v>
      </c>
      <c r="I9" s="1">
        <f t="shared" si="0"/>
        <v>3945</v>
      </c>
      <c r="J9" s="8">
        <v>47340</v>
      </c>
    </row>
    <row r="10" spans="2:12">
      <c r="H10">
        <v>8</v>
      </c>
      <c r="I10" s="1">
        <f t="shared" si="0"/>
        <v>4393.333333333333</v>
      </c>
      <c r="J10" s="8">
        <v>52720</v>
      </c>
    </row>
    <row r="11" spans="2:12">
      <c r="B11" t="s">
        <v>14</v>
      </c>
      <c r="H11">
        <v>9</v>
      </c>
      <c r="I11" s="1">
        <f t="shared" si="0"/>
        <v>4841.666666666667</v>
      </c>
      <c r="J11" s="8">
        <v>58100</v>
      </c>
      <c r="K11" s="1"/>
    </row>
    <row r="12" spans="2:12">
      <c r="B12" s="7" t="s">
        <v>15</v>
      </c>
      <c r="C12" s="4">
        <f>IF(3*F8=0,C8*36,3*F8)</f>
        <v>0</v>
      </c>
      <c r="E12" s="7" t="s">
        <v>16</v>
      </c>
      <c r="F12" s="4">
        <f>IF(3*F9=0,C9*36,3*F9)</f>
        <v>0</v>
      </c>
      <c r="H12">
        <v>10</v>
      </c>
      <c r="I12" s="1">
        <f t="shared" si="0"/>
        <v>5290</v>
      </c>
      <c r="J12" s="8">
        <v>63480</v>
      </c>
      <c r="K12" s="1"/>
    </row>
    <row r="13" spans="2:12">
      <c r="H13">
        <v>11</v>
      </c>
      <c r="I13" s="1">
        <f t="shared" si="0"/>
        <v>5738.333333333333</v>
      </c>
      <c r="J13" s="8">
        <v>68860</v>
      </c>
      <c r="K13" s="1"/>
    </row>
    <row r="14" spans="2:12">
      <c r="B14" s="9" t="s">
        <v>17</v>
      </c>
      <c r="C14" s="10"/>
      <c r="D14" s="10"/>
      <c r="E14" s="10"/>
      <c r="F14" s="10"/>
      <c r="G14" s="11"/>
      <c r="H14">
        <v>12</v>
      </c>
      <c r="I14" s="1">
        <f t="shared" si="0"/>
        <v>6186.666666666667</v>
      </c>
      <c r="J14" s="8">
        <v>74240</v>
      </c>
      <c r="K14" s="1"/>
    </row>
    <row r="15" spans="2:12">
      <c r="B15" s="12"/>
      <c r="C15" s="13"/>
      <c r="D15" s="13"/>
      <c r="E15" s="13"/>
      <c r="F15" s="13"/>
      <c r="G15" s="14"/>
      <c r="H15">
        <v>13</v>
      </c>
      <c r="I15" s="1">
        <f t="shared" si="0"/>
        <v>6635</v>
      </c>
      <c r="J15" s="8">
        <v>79620</v>
      </c>
      <c r="K15" s="1"/>
    </row>
    <row r="16" spans="2:12">
      <c r="B16" s="12"/>
      <c r="C16" s="13"/>
      <c r="D16" s="13"/>
      <c r="E16" s="13"/>
      <c r="F16" s="13"/>
      <c r="G16" s="14"/>
      <c r="H16">
        <v>14</v>
      </c>
      <c r="I16" s="1">
        <f t="shared" si="0"/>
        <v>7083.333333333333</v>
      </c>
      <c r="J16" s="8">
        <v>85000</v>
      </c>
      <c r="K16" s="1"/>
    </row>
    <row r="17" spans="2:11">
      <c r="B17" s="12"/>
      <c r="C17" s="13"/>
      <c r="D17" s="13"/>
      <c r="E17" s="13"/>
      <c r="F17" s="13"/>
      <c r="G17" s="14"/>
      <c r="H17">
        <v>15</v>
      </c>
      <c r="I17" s="1">
        <f t="shared" si="0"/>
        <v>7531.666666666667</v>
      </c>
      <c r="J17" s="8">
        <v>90380</v>
      </c>
      <c r="K17" s="1"/>
    </row>
    <row r="18" spans="2:11">
      <c r="B18" s="12"/>
      <c r="C18" s="13"/>
      <c r="D18" s="13"/>
      <c r="E18" s="13"/>
      <c r="F18" s="13"/>
      <c r="G18" s="14"/>
      <c r="H18">
        <v>16</v>
      </c>
      <c r="I18" s="1">
        <f t="shared" si="0"/>
        <v>7980</v>
      </c>
      <c r="J18" s="8">
        <v>95760</v>
      </c>
      <c r="K18" s="1"/>
    </row>
    <row r="19" spans="2:11">
      <c r="B19" s="12"/>
      <c r="C19" s="13"/>
      <c r="D19" s="13"/>
      <c r="E19" s="13"/>
      <c r="F19" s="13"/>
      <c r="G19" s="14"/>
    </row>
    <row r="20" spans="2:11">
      <c r="B20" s="12"/>
      <c r="C20" s="13"/>
      <c r="D20" s="13"/>
      <c r="E20" s="13"/>
      <c r="F20" s="13"/>
      <c r="G20" s="14"/>
    </row>
    <row r="21" spans="2:11">
      <c r="B21" s="12"/>
      <c r="C21" s="13"/>
      <c r="D21" s="13"/>
      <c r="E21" s="13"/>
      <c r="F21" s="13"/>
      <c r="G21" s="14"/>
    </row>
    <row r="22" spans="2:11">
      <c r="B22" s="12"/>
      <c r="C22" s="13"/>
      <c r="D22" s="13"/>
      <c r="E22" s="13"/>
      <c r="F22" s="13"/>
      <c r="G22" s="14"/>
    </row>
    <row r="23" spans="2:11">
      <c r="B23" s="15"/>
      <c r="C23" s="16"/>
      <c r="D23" s="16"/>
      <c r="E23" s="16"/>
      <c r="F23" s="16"/>
      <c r="G23" s="17"/>
    </row>
    <row r="24" spans="2:11">
      <c r="B24" t="s">
        <v>18</v>
      </c>
    </row>
  </sheetData>
  <sheetProtection algorithmName="SHA-512" hashValue="qBKa3HedVqs+PxsiOPQ4A6fNPUti/Ndqofudxu15c23AN0iyIWAziVSulV7STmimeAu3tSH+TBsY0DFL8pc18Q==" saltValue="JRV9IWSAiI3eiKOAAUxSuA==" spinCount="100000" sheet="1" selectLockedCells="1"/>
  <mergeCells count="1">
    <mergeCell ref="B14:G23"/>
  </mergeCells>
  <dataValidations count="1">
    <dataValidation type="list" allowBlank="1" showInputMessage="1" showErrorMessage="1" sqref="C4 F4" xr:uid="{00000000-0002-0000-0000-000000000000}">
      <formula1>$H$3:$H$18</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8" ma:contentTypeDescription="Create a new document." ma:contentTypeScope="" ma:versionID="9e47fe37c13a991e4a7bb6349a01a71a">
  <xsd:schema xmlns:xsd="http://www.w3.org/2001/XMLSchema" xmlns:xs="http://www.w3.org/2001/XMLSchema" xmlns:p="http://schemas.microsoft.com/office/2006/metadata/properties" xmlns:ns2="a78a9cf3-f1a1-446a-9e6c-97d397994884" targetNamespace="http://schemas.microsoft.com/office/2006/metadata/properties" ma:root="true" ma:fieldsID="0313fabadcc76adaf6b49c5d6c18db5e"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2023-24</Fiscal_x0020_Year>
  </documentManagement>
</p:properties>
</file>

<file path=customXml/itemProps1.xml><?xml version="1.0" encoding="utf-8"?>
<ds:datastoreItem xmlns:ds="http://schemas.openxmlformats.org/officeDocument/2006/customXml" ds:itemID="{A131CC61-082B-4C54-BBE9-6631F89FB8F0}"/>
</file>

<file path=customXml/itemProps2.xml><?xml version="1.0" encoding="utf-8"?>
<ds:datastoreItem xmlns:ds="http://schemas.openxmlformats.org/officeDocument/2006/customXml" ds:itemID="{CB85E1A9-879D-4356-848D-07F81B2D5707}"/>
</file>

<file path=customXml/itemProps3.xml><?xml version="1.0" encoding="utf-8"?>
<ds:datastoreItem xmlns:ds="http://schemas.openxmlformats.org/officeDocument/2006/customXml" ds:itemID="{415E2029-825A-4BF1-BDEF-50E746EF01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FPLs effective 4-1-2024</dc:title>
  <dc:subject/>
  <dc:creator>Graf, Taryn</dc:creator>
  <cp:keywords/>
  <dc:description/>
  <cp:lastModifiedBy/>
  <cp:revision/>
  <dcterms:created xsi:type="dcterms:W3CDTF">2017-06-19T20:41:39Z</dcterms:created>
  <dcterms:modified xsi:type="dcterms:W3CDTF">2024-03-28T22:00:47Z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AuthorIds_UIVersion_2">
    <vt:lpwstr>20</vt:lpwstr>
  </property>
</Properties>
</file>