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mc:AlternateContent xmlns:mc="http://schemas.openxmlformats.org/markup-compatibility/2006">
    <mc:Choice Requires="x15">
      <x15ac:absPath xmlns:x15ac="http://schemas.microsoft.com/office/spreadsheetml/2010/11/ac" url="https://cohcpf-my.sharepoint.com/personal/tcgraf_hcpf_co_gov/Documents/Desktop/CICP/Client Applications/"/>
    </mc:Choice>
  </mc:AlternateContent>
  <xr:revisionPtr revIDLastSave="0" documentId="8_{E2569FD5-761C-4286-B080-BD7515C2D64D}"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I4" i="1" l="1"/>
  <c r="I5" i="1"/>
  <c r="I6" i="1"/>
  <c r="I7" i="1"/>
  <c r="I8" i="1"/>
  <c r="I9" i="1"/>
  <c r="I10" i="1"/>
  <c r="I11" i="1"/>
  <c r="I12" i="1"/>
  <c r="I13" i="1"/>
  <c r="I14" i="1"/>
  <c r="I15" i="1"/>
  <c r="I16" i="1"/>
  <c r="I17" i="1"/>
  <c r="I18" i="1"/>
  <c r="F8" i="1"/>
  <c r="F6" i="1"/>
  <c r="C6" i="1"/>
  <c r="C8" i="1"/>
  <c r="F9" i="1"/>
  <c r="C12" i="1" l="1"/>
  <c r="C9" i="1"/>
  <c r="F12" i="1" s="1"/>
</calcChain>
</file>

<file path=xl/sharedStrings.xml><?xml version="1.0" encoding="utf-8"?>
<sst xmlns="http://schemas.openxmlformats.org/spreadsheetml/2006/main" count="21" uniqueCount="19">
  <si>
    <t xml:space="preserve">  Hospital Discounted Care and CICP Federal Poverty Guideline Calculator</t>
  </si>
  <si>
    <t>Family Size</t>
  </si>
  <si>
    <t>100% Monthly FPG</t>
  </si>
  <si>
    <t>100% Annual FPG</t>
  </si>
  <si>
    <t>Monthly Household income:</t>
  </si>
  <si>
    <t>OR</t>
  </si>
  <si>
    <t>Annual Household income:</t>
  </si>
  <si>
    <t>Household size:</t>
  </si>
  <si>
    <t>FPG Rate:</t>
  </si>
  <si>
    <t>** FPG rates over 250% will return a DENIED statement instead of the FPG rate.</t>
  </si>
  <si>
    <t>4% of Monthly Income:</t>
  </si>
  <si>
    <t>4% of Annual Income:</t>
  </si>
  <si>
    <t>2% of Monthly Income:</t>
  </si>
  <si>
    <t>2% of Annual Income:</t>
  </si>
  <si>
    <t>Total of 36 month payment plan:</t>
  </si>
  <si>
    <t>Facility:</t>
  </si>
  <si>
    <t>Each Physician:</t>
  </si>
  <si>
    <r>
      <rPr>
        <b/>
        <u/>
        <sz val="11"/>
        <color theme="1"/>
        <rFont val="Calibri"/>
        <family val="2"/>
        <scheme val="minor"/>
      </rPr>
      <t>INSTRUCTIONS:</t>
    </r>
    <r>
      <rPr>
        <sz val="11"/>
        <color theme="1"/>
        <rFont val="Calibri"/>
        <family val="2"/>
        <scheme val="minor"/>
      </rPr>
      <t xml:space="preserve"> 
1. From the paper version of the Uniform Application, or your Department approved version of the application, enter the monthly </t>
    </r>
    <r>
      <rPr>
        <b/>
        <u/>
        <sz val="11"/>
        <color theme="1"/>
        <rFont val="Calibri"/>
        <family val="2"/>
        <scheme val="minor"/>
      </rPr>
      <t>OR</t>
    </r>
    <r>
      <rPr>
        <sz val="11"/>
        <color theme="1"/>
        <rFont val="Calibri"/>
        <family val="2"/>
        <scheme val="minor"/>
      </rPr>
      <t xml:space="preserve"> annual income into the corresponding cell. 
2. From the drop down menu, choose the household size that corresponds to the total number of household members included on the application. 
3. Record the FPG rate on the CICP card as a number (i.e. 238, NOT 238%)
</t>
    </r>
    <r>
      <rPr>
        <b/>
        <u/>
        <sz val="11"/>
        <color theme="1"/>
        <rFont val="Calibri"/>
        <family val="2"/>
        <scheme val="minor"/>
      </rPr>
      <t>NOTE:</t>
    </r>
    <r>
      <rPr>
        <sz val="11"/>
        <color theme="1"/>
        <rFont val="Calibri"/>
        <family val="2"/>
        <scheme val="minor"/>
      </rPr>
      <t xml:space="preserve"> The Department created Excel Client application calculates the client FPG rate automatically.</t>
    </r>
  </si>
  <si>
    <t>Version 2 - Valid 4/1/2024 - 3/31/2025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</si>
</sst>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164" formatCode="&quot;$&quot;#,##0.00"/>
  </numFmts>
  <fonts count="2">
    <font>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
    <xf numFmtId="0" fontId="0" fillId="0" borderId="0" xfId="0"/>
    <xf numFmtId="7" fontId="0" fillId="0" borderId="0" xfId="0" applyNumberFormat="1"/>
    <xf numFmtId="1" fontId="0" fillId="0" borderId="0" xfId="0" applyNumberFormat="1"/>
    <xf numFmtId="0" fontId="0" fillId="0" borderId="0" xfId="0" applyAlignment="1">
      <alignment horizontal="center"/>
    </xf>
    <xf numFmtId="164" fontId="0" fillId="0" borderId="0" xfId="0" applyNumberFormat="1"/>
    <xf numFmtId="164" fontId="0" fillId="2" borderId="0" xfId="0" applyNumberFormat="1" applyFill="1" applyProtection="1">
      <protection locked="0"/>
    </xf>
    <xf numFmtId="0" fontId="0" fillId="2" borderId="0" xfId="0" applyFill="1" applyProtection="1">
      <protection locked="0"/>
    </xf>
    <xf numFmtId="0" fontId="0" fillId="0" borderId="0" xfId="0" applyAlignment="1">
      <alignment horizontal="right"/>
    </xf>
    <xf numFmtId="5" fontId="0" fillId="0" borderId="0" xfId="0" applyNumberFormat="1"/>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55799</xdr:colOff>
      <xdr:row>0</xdr:row>
      <xdr:rowOff>38101</xdr:rowOff>
    </xdr:from>
    <xdr:to>
      <xdr:col>2</xdr:col>
      <xdr:colOff>66123</xdr:colOff>
      <xdr:row>1</xdr:row>
      <xdr:rowOff>194083</xdr:rowOff>
    </xdr:to>
    <xdr:pic>
      <xdr:nvPicPr>
        <xdr:cNvPr id="3" name="Picture 2">
          <a:extLst>
            <a:ext uri="{FF2B5EF4-FFF2-40B4-BE49-F238E27FC236}">
              <a16:creationId xmlns:a16="http://schemas.microsoft.com/office/drawing/2014/main" id="{9B48C092-BA24-44DA-8C3A-9BD770DFD0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99" y="38101"/>
          <a:ext cx="1774354" cy="3502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4"/>
  <sheetViews>
    <sheetView showGridLines="0" showRowColHeaders="0" tabSelected="1" zoomScale="140" zoomScaleNormal="140" workbookViewId="0">
      <selection activeCell="F3" sqref="F3"/>
    </sheetView>
  </sheetViews>
  <sheetFormatPr defaultRowHeight="15"/>
  <cols>
    <col min="1" max="1" width="1.5703125" customWidth="1"/>
    <col min="2" max="2" width="26.5703125" customWidth="1"/>
    <col min="3" max="3" width="10.140625" bestFit="1" customWidth="1"/>
    <col min="4" max="4" width="5.42578125" customWidth="1"/>
    <col min="5" max="5" width="25.28515625" bestFit="1" customWidth="1"/>
    <col min="6" max="6" width="11.140625" bestFit="1" customWidth="1"/>
    <col min="7" max="7" width="3.42578125" customWidth="1"/>
    <col min="8" max="8" width="10.85546875" bestFit="1" customWidth="1"/>
    <col min="9" max="9" width="17.85546875" bestFit="1" customWidth="1"/>
    <col min="10" max="10" width="15.85546875" bestFit="1" customWidth="1"/>
    <col min="11" max="12" width="10.85546875" bestFit="1" customWidth="1"/>
  </cols>
  <sheetData>
    <row r="1" spans="2:12">
      <c r="C1" t="s">
        <v>0</v>
      </c>
    </row>
    <row r="2" spans="2:12" ht="18" customHeight="1">
      <c r="H2" t="s">
        <v>1</v>
      </c>
      <c r="I2" t="s">
        <v>2</v>
      </c>
      <c r="J2" t="s">
        <v>3</v>
      </c>
    </row>
    <row r="3" spans="2:12">
      <c r="B3" t="s">
        <v>4</v>
      </c>
      <c r="C3" s="5"/>
      <c r="D3" s="3" t="s">
        <v>5</v>
      </c>
      <c r="E3" t="s">
        <v>6</v>
      </c>
      <c r="F3" s="5"/>
      <c r="G3" s="4"/>
      <c r="H3">
        <v>1</v>
      </c>
      <c r="I3" s="1">
        <f>J3/12</f>
        <v>1255</v>
      </c>
      <c r="J3" s="8">
        <v>15060</v>
      </c>
      <c r="K3" s="1"/>
      <c r="L3" s="1"/>
    </row>
    <row r="4" spans="2:12">
      <c r="B4" t="s">
        <v>7</v>
      </c>
      <c r="C4" s="6"/>
      <c r="E4" t="s">
        <v>7</v>
      </c>
      <c r="F4" s="6"/>
      <c r="H4">
        <v>2</v>
      </c>
      <c r="I4" s="1">
        <f t="shared" ref="I4:I18" si="0">J4/12</f>
        <v>1703.3333333333333</v>
      </c>
      <c r="J4" s="8">
        <v>20440</v>
      </c>
      <c r="K4" s="1"/>
      <c r="L4" s="1"/>
    </row>
    <row r="5" spans="2:12">
      <c r="H5">
        <v>3</v>
      </c>
      <c r="I5" s="1">
        <f t="shared" si="0"/>
        <v>2151.6666666666665</v>
      </c>
      <c r="J5" s="8">
        <v>25820</v>
      </c>
      <c r="K5" s="1"/>
      <c r="L5" s="1"/>
    </row>
    <row r="6" spans="2:12">
      <c r="B6" t="s">
        <v>8</v>
      </c>
      <c r="C6" s="2" t="str">
        <f>IF(OR(C3="",C4=""),"",IF(C3/VLOOKUP(C4,H3:J18,2,FALSE)*100&gt;250,"Denied",ROUNDUP(C3/VLOOKUP(C4,H3:J18,2,FALSE)*100,0)))</f>
        <v/>
      </c>
      <c r="E6" t="s">
        <v>8</v>
      </c>
      <c r="F6" s="2" t="str">
        <f>IF(OR(F3="",F4=""),"",IF(F3/VLOOKUP(F4,H3:J18,3,FALSE)*100&gt;250,"Denied",ROUNDUP((F3/VLOOKUP(F4,H3:J18,3,FALSE))*100,0)))</f>
        <v/>
      </c>
      <c r="G6" s="2"/>
      <c r="H6">
        <v>4</v>
      </c>
      <c r="I6" s="1">
        <f t="shared" si="0"/>
        <v>2600</v>
      </c>
      <c r="J6" s="8">
        <v>31200</v>
      </c>
      <c r="K6" s="1"/>
    </row>
    <row r="7" spans="2:12">
      <c r="B7" t="s">
        <v>9</v>
      </c>
      <c r="H7">
        <v>5</v>
      </c>
      <c r="I7" s="1">
        <f t="shared" si="0"/>
        <v>3048.3333333333335</v>
      </c>
      <c r="J7" s="8">
        <v>36580</v>
      </c>
    </row>
    <row r="8" spans="2:12">
      <c r="B8" s="7" t="s">
        <v>10</v>
      </c>
      <c r="C8" s="4">
        <f>IF(C3*0.04=0,((F3/12)*0.04),C3*0.04)</f>
        <v>0</v>
      </c>
      <c r="E8" s="7" t="s">
        <v>11</v>
      </c>
      <c r="F8" s="4">
        <f>IF(F3*0.04=0,((C3*12)*0.04),F3*0.04)</f>
        <v>0</v>
      </c>
      <c r="H8">
        <v>6</v>
      </c>
      <c r="I8" s="1">
        <f t="shared" si="0"/>
        <v>3496.6666666666665</v>
      </c>
      <c r="J8" s="8">
        <v>41960</v>
      </c>
    </row>
    <row r="9" spans="2:12">
      <c r="B9" s="7" t="s">
        <v>12</v>
      </c>
      <c r="C9" s="4">
        <f>IF(C3*0.02=0,((F3/12)*0.02),C3*0.02)</f>
        <v>0</v>
      </c>
      <c r="E9" s="7" t="s">
        <v>13</v>
      </c>
      <c r="F9" s="4">
        <f>IF(F3*0.02=0,((C3*12)*0.02),F3*0.02)</f>
        <v>0</v>
      </c>
      <c r="H9">
        <v>7</v>
      </c>
      <c r="I9" s="1">
        <f t="shared" si="0"/>
        <v>3945</v>
      </c>
      <c r="J9" s="8">
        <v>47340</v>
      </c>
    </row>
    <row r="10" spans="2:12">
      <c r="H10">
        <v>8</v>
      </c>
      <c r="I10" s="1">
        <f t="shared" si="0"/>
        <v>4393.333333333333</v>
      </c>
      <c r="J10" s="8">
        <v>52720</v>
      </c>
    </row>
    <row r="11" spans="2:12">
      <c r="B11" t="s">
        <v>14</v>
      </c>
      <c r="H11">
        <v>9</v>
      </c>
      <c r="I11" s="1">
        <f t="shared" si="0"/>
        <v>4841.666666666667</v>
      </c>
      <c r="J11" s="8">
        <v>58100</v>
      </c>
      <c r="K11" s="1"/>
    </row>
    <row r="12" spans="2:12">
      <c r="B12" s="7" t="s">
        <v>15</v>
      </c>
      <c r="C12" s="4">
        <f>IF(3*F8=0,C8*36,3*F8)</f>
        <v>0</v>
      </c>
      <c r="E12" s="7" t="s">
        <v>16</v>
      </c>
      <c r="F12" s="4">
        <f>IF(3*F9=0,C9*36,3*F9)</f>
        <v>0</v>
      </c>
      <c r="H12">
        <v>10</v>
      </c>
      <c r="I12" s="1">
        <f t="shared" si="0"/>
        <v>5290</v>
      </c>
      <c r="J12" s="8">
        <v>63480</v>
      </c>
      <c r="K12" s="1"/>
    </row>
    <row r="13" spans="2:12">
      <c r="H13">
        <v>11</v>
      </c>
      <c r="I13" s="1">
        <f t="shared" si="0"/>
        <v>5738.333333333333</v>
      </c>
      <c r="J13" s="8">
        <v>68860</v>
      </c>
      <c r="K13" s="1"/>
    </row>
    <row r="14" spans="2:12">
      <c r="B14" s="9" t="s">
        <v>17</v>
      </c>
      <c r="C14" s="10"/>
      <c r="D14" s="10"/>
      <c r="E14" s="10"/>
      <c r="F14" s="10"/>
      <c r="G14" s="11"/>
      <c r="H14">
        <v>12</v>
      </c>
      <c r="I14" s="1">
        <f t="shared" si="0"/>
        <v>6186.666666666667</v>
      </c>
      <c r="J14" s="8">
        <v>74240</v>
      </c>
      <c r="K14" s="1"/>
    </row>
    <row r="15" spans="2:12">
      <c r="B15" s="12"/>
      <c r="C15" s="13"/>
      <c r="D15" s="13"/>
      <c r="E15" s="13"/>
      <c r="F15" s="13"/>
      <c r="G15" s="14"/>
      <c r="H15">
        <v>13</v>
      </c>
      <c r="I15" s="1">
        <f t="shared" si="0"/>
        <v>6635</v>
      </c>
      <c r="J15" s="8">
        <v>79620</v>
      </c>
      <c r="K15" s="1"/>
    </row>
    <row r="16" spans="2:12">
      <c r="B16" s="12"/>
      <c r="C16" s="13"/>
      <c r="D16" s="13"/>
      <c r="E16" s="13"/>
      <c r="F16" s="13"/>
      <c r="G16" s="14"/>
      <c r="H16">
        <v>14</v>
      </c>
      <c r="I16" s="1">
        <f t="shared" si="0"/>
        <v>7083.333333333333</v>
      </c>
      <c r="J16" s="8">
        <v>85000</v>
      </c>
      <c r="K16" s="1"/>
    </row>
    <row r="17" spans="2:11">
      <c r="B17" s="12"/>
      <c r="C17" s="13"/>
      <c r="D17" s="13"/>
      <c r="E17" s="13"/>
      <c r="F17" s="13"/>
      <c r="G17" s="14"/>
      <c r="H17">
        <v>15</v>
      </c>
      <c r="I17" s="1">
        <f t="shared" si="0"/>
        <v>7531.666666666667</v>
      </c>
      <c r="J17" s="8">
        <v>90380</v>
      </c>
      <c r="K17" s="1"/>
    </row>
    <row r="18" spans="2:11">
      <c r="B18" s="12"/>
      <c r="C18" s="13"/>
      <c r="D18" s="13"/>
      <c r="E18" s="13"/>
      <c r="F18" s="13"/>
      <c r="G18" s="14"/>
      <c r="H18">
        <v>16</v>
      </c>
      <c r="I18" s="1">
        <f t="shared" si="0"/>
        <v>7980</v>
      </c>
      <c r="J18" s="8">
        <v>95760</v>
      </c>
      <c r="K18" s="1"/>
    </row>
    <row r="19" spans="2:11">
      <c r="B19" s="12"/>
      <c r="C19" s="13"/>
      <c r="D19" s="13"/>
      <c r="E19" s="13"/>
      <c r="F19" s="13"/>
      <c r="G19" s="14"/>
    </row>
    <row r="20" spans="2:11">
      <c r="B20" s="12"/>
      <c r="C20" s="13"/>
      <c r="D20" s="13"/>
      <c r="E20" s="13"/>
      <c r="F20" s="13"/>
      <c r="G20" s="14"/>
    </row>
    <row r="21" spans="2:11">
      <c r="B21" s="12"/>
      <c r="C21" s="13"/>
      <c r="D21" s="13"/>
      <c r="E21" s="13"/>
      <c r="F21" s="13"/>
      <c r="G21" s="14"/>
    </row>
    <row r="22" spans="2:11">
      <c r="B22" s="12"/>
      <c r="C22" s="13"/>
      <c r="D22" s="13"/>
      <c r="E22" s="13"/>
      <c r="F22" s="13"/>
      <c r="G22" s="14"/>
    </row>
    <row r="23" spans="2:11">
      <c r="B23" s="15"/>
      <c r="C23" s="16"/>
      <c r="D23" s="16"/>
      <c r="E23" s="16"/>
      <c r="F23" s="16"/>
      <c r="G23" s="17"/>
    </row>
    <row r="24" spans="2:11">
      <c r="B24" t="s">
        <v>18</v>
      </c>
    </row>
  </sheetData>
  <sheetProtection algorithmName="SHA-512" hashValue="qBKa3HedVqs+PxsiOPQ4A6fNPUti/Ndqofudxu15c23AN0iyIWAziVSulV7STmimeAu3tSH+TBsY0DFL8pc18Q==" saltValue="JRV9IWSAiI3eiKOAAUxSuA==" spinCount="100000" sheet="1" selectLockedCells="1"/>
  <mergeCells count="1">
    <mergeCell ref="B14:G23"/>
  </mergeCells>
  <dataValidations count="1">
    <dataValidation type="list" allowBlank="1" showInputMessage="1" showErrorMessage="1" sqref="C4 F4" xr:uid="{00000000-0002-0000-0000-000000000000}">
      <formula1>$H$3:$H$18</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8" ma:contentTypeDescription="Create a new document." ma:contentTypeScope="" ma:versionID="9e47fe37c13a991e4a7bb6349a01a71a">
  <xsd:schema xmlns:xsd="http://www.w3.org/2001/XMLSchema" xmlns:xs="http://www.w3.org/2001/XMLSchema" xmlns:p="http://schemas.microsoft.com/office/2006/metadata/properties" xmlns:ns2="a78a9cf3-f1a1-446a-9e6c-97d397994884" targetNamespace="http://schemas.microsoft.com/office/2006/metadata/properties" ma:root="true" ma:fieldsID="0313fabadcc76adaf6b49c5d6c18db5e"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2023-24</Fiscal_x0020_Year>
  </documentManagement>
</p:properties>
</file>

<file path=customXml/itemProps1.xml><?xml version="1.0" encoding="utf-8"?>
<ds:datastoreItem xmlns:ds="http://schemas.openxmlformats.org/officeDocument/2006/customXml" ds:itemID="{A131CC61-082B-4C54-BBE9-6631F89FB8F0}"/>
</file>

<file path=customXml/itemProps2.xml><?xml version="1.0" encoding="utf-8"?>
<ds:datastoreItem xmlns:ds="http://schemas.openxmlformats.org/officeDocument/2006/customXml" ds:itemID="{CB85E1A9-879D-4356-848D-07F81B2D5707}"/>
</file>

<file path=customXml/itemProps3.xml><?xml version="1.0" encoding="utf-8"?>
<ds:datastoreItem xmlns:ds="http://schemas.openxmlformats.org/officeDocument/2006/customXml" ds:itemID="{415E2029-825A-4BF1-BDEF-50E746EF01C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FPLs effective 4-1-2024</dc:title>
  <dc:subject/>
  <dc:creator>Graf, Taryn</dc:creator>
  <cp:keywords/>
  <dc:description/>
  <cp:lastModifiedBy/>
  <cp:revision/>
  <dcterms:created xsi:type="dcterms:W3CDTF">2017-06-19T20:41:39Z</dcterms:created>
  <dcterms:modified xsi:type="dcterms:W3CDTF">2024-03-28T22:00:47Z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AuthorIds_UIVersion_2">
    <vt:lpwstr>20</vt:lpwstr>
  </property>
</Properties>
</file>