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Archive\Rates Review &amp; Research Section\MPRRAC\Current Cycle Year 3_2025\14. March Meeting Appendix\"/>
    </mc:Choice>
  </mc:AlternateContent>
  <xr:revisionPtr revIDLastSave="0" documentId="8_{86FADBEB-4D4B-4A61-B78A-F6CBAA91695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Note" sheetId="1" r:id="rId1"/>
    <sheet name="Benchmark Rate Summary" sheetId="2" r:id="rId2"/>
    <sheet name="Benchmark Rate Mapping" sheetId="3" r:id="rId3"/>
  </sheets>
  <definedNames>
    <definedName name="_xlnm._FilterDatabase" localSheetId="2" hidden="1">'Benchmark Rate Mapping'!$B$10:$O$67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3" l="1"/>
  <c r="V24" i="3"/>
  <c r="W24" i="3"/>
  <c r="X24" i="3"/>
  <c r="Y24" i="3"/>
  <c r="Z24" i="3"/>
  <c r="AA24" i="3"/>
  <c r="T24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AA13" i="3" s="1"/>
  <c r="AA23" i="3" s="1"/>
  <c r="O50" i="3"/>
  <c r="T13" i="3" s="1"/>
  <c r="T23" i="3" s="1"/>
  <c r="O49" i="3"/>
  <c r="O48" i="3"/>
  <c r="O47" i="3"/>
  <c r="O46" i="3"/>
  <c r="O45" i="3"/>
  <c r="O44" i="3"/>
  <c r="O43" i="3"/>
  <c r="O42" i="3"/>
  <c r="O41" i="3"/>
  <c r="O40" i="3"/>
  <c r="O39" i="3"/>
  <c r="Z12" i="3" s="1"/>
  <c r="Z22" i="3" s="1"/>
  <c r="O38" i="3"/>
  <c r="S12" i="3" s="1"/>
  <c r="S22" i="3" s="1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R24" i="3"/>
  <c r="O24" i="3"/>
  <c r="O23" i="3"/>
  <c r="O22" i="3"/>
  <c r="O21" i="3"/>
  <c r="O20" i="3"/>
  <c r="O19" i="3"/>
  <c r="O18" i="3"/>
  <c r="O17" i="3"/>
  <c r="O16" i="3"/>
  <c r="O15" i="3"/>
  <c r="AA14" i="3"/>
  <c r="Z14" i="3"/>
  <c r="Y14" i="3"/>
  <c r="X14" i="3"/>
  <c r="W14" i="3"/>
  <c r="V14" i="3"/>
  <c r="U14" i="3"/>
  <c r="T14" i="3"/>
  <c r="S14" i="3"/>
  <c r="S24" i="3" s="1"/>
  <c r="AB24" i="3" s="1"/>
  <c r="R14" i="3"/>
  <c r="O14" i="3"/>
  <c r="W13" i="3"/>
  <c r="W23" i="3" s="1"/>
  <c r="R13" i="3"/>
  <c r="O13" i="3"/>
  <c r="V12" i="3"/>
  <c r="V22" i="3" s="1"/>
  <c r="O12" i="3"/>
  <c r="U11" i="3" s="1"/>
  <c r="U21" i="3" s="1"/>
  <c r="AA11" i="3"/>
  <c r="AA21" i="3" s="1"/>
  <c r="R11" i="3"/>
  <c r="O11" i="3"/>
  <c r="Y11" i="3" s="1"/>
  <c r="Y21" i="3" s="1"/>
  <c r="V11" i="3" l="1"/>
  <c r="V21" i="3" s="1"/>
  <c r="W12" i="3"/>
  <c r="W22" i="3" s="1"/>
  <c r="X13" i="3"/>
  <c r="X23" i="3" s="1"/>
  <c r="W11" i="3"/>
  <c r="W21" i="3" s="1"/>
  <c r="X12" i="3"/>
  <c r="X22" i="3" s="1"/>
  <c r="Y13" i="3"/>
  <c r="Y23" i="3" s="1"/>
  <c r="Z11" i="3"/>
  <c r="Z21" i="3" s="1"/>
  <c r="AA12" i="3"/>
  <c r="AA22" i="3" s="1"/>
  <c r="R12" i="3"/>
  <c r="S11" i="3"/>
  <c r="S21" i="3" s="1"/>
  <c r="T12" i="3"/>
  <c r="T22" i="3" s="1"/>
  <c r="AB22" i="3" s="1"/>
  <c r="U13" i="3"/>
  <c r="U23" i="3" s="1"/>
  <c r="S13" i="3"/>
  <c r="S23" i="3" s="1"/>
  <c r="T11" i="3"/>
  <c r="T21" i="3" s="1"/>
  <c r="U12" i="3"/>
  <c r="U22" i="3" s="1"/>
  <c r="V13" i="3"/>
  <c r="V23" i="3" s="1"/>
  <c r="R21" i="3"/>
  <c r="R22" i="3"/>
  <c r="R23" i="3"/>
  <c r="X11" i="3"/>
  <c r="X21" i="3" s="1"/>
  <c r="Y12" i="3"/>
  <c r="Y22" i="3" s="1"/>
  <c r="Z13" i="3"/>
  <c r="Z23" i="3" s="1"/>
  <c r="AB21" i="3" l="1"/>
  <c r="AB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5" authorId="0" shapeId="0" xr:uid="{00000000-0006-0000-0000-000001000000}">
      <text>
        <r>
          <rPr>
            <sz val="10"/>
            <color rgb="FF000000"/>
            <rFont val="Arial"/>
            <scheme val="minor"/>
          </rPr>
          <t>https://meric.mo.gov/data/cost-living-data-series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2" authorId="0" shapeId="0" xr:uid="{00000000-0006-0000-0100-000001000000}">
      <text>
        <r>
          <rPr>
            <sz val="10"/>
            <color rgb="FF000000"/>
            <rFont val="Arial"/>
            <scheme val="minor"/>
          </rPr>
          <t>https://meric.mo.gov/data/cost-living-data-series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18" authorId="0" shapeId="0" xr:uid="{00000000-0006-0000-0200-000001000000}">
      <text>
        <r>
          <rPr>
            <sz val="10"/>
            <color rgb="FF000000"/>
            <rFont val="Arial"/>
            <scheme val="minor"/>
          </rPr>
          <t>https://meric.mo.gov/data/cost-living-data-series</t>
        </r>
      </text>
    </comment>
  </commentList>
</comments>
</file>

<file path=xl/sharedStrings.xml><?xml version="1.0" encoding="utf-8"?>
<sst xmlns="http://schemas.openxmlformats.org/spreadsheetml/2006/main" count="350" uniqueCount="199">
  <si>
    <t>Appendix C.2  - Specialty Care Benchmark State Rate Crosswork</t>
  </si>
  <si>
    <t>Note:</t>
  </si>
  <si>
    <t>1. Health First Colorado reimburses for skin substitutes based on the composition. There are four skin substitute groups.</t>
  </si>
  <si>
    <t>a. Allogenic Acellular</t>
  </si>
  <si>
    <t>Product is derived from human cells and does not contain living cells</t>
  </si>
  <si>
    <t>b. Allogenic Cellular</t>
  </si>
  <si>
    <t>Product is derived from human cells and contains whole and/or living cells</t>
  </si>
  <si>
    <t>c. Xenogenic</t>
  </si>
  <si>
    <t>Product is derived from a non-human species</t>
  </si>
  <si>
    <t>d. Injection</t>
  </si>
  <si>
    <t>Injectable products</t>
  </si>
  <si>
    <t>2. Medicare is not a valid comparator for these services.</t>
  </si>
  <si>
    <t xml:space="preserve">3. Other states have different approaches to covering skin substitutes. States were selected because they had fee-for-service rates and cover similar skin substitute codes as Colorado. </t>
  </si>
  <si>
    <t>4. The process for mapping the benchmark state rates into our skin substitute groups is as follows:</t>
  </si>
  <si>
    <t>Step 1:</t>
  </si>
  <si>
    <t>Find benchmark state rates</t>
  </si>
  <si>
    <t>Step 2:</t>
  </si>
  <si>
    <t>Include codes with more than 1 benchmark state rate</t>
  </si>
  <si>
    <t>Step 3:</t>
  </si>
  <si>
    <t>Average the included rates within each skin substitute group for each state</t>
  </si>
  <si>
    <t>Step 4:</t>
  </si>
  <si>
    <t>Apply the cost of living adjustment relative to Colorado</t>
  </si>
  <si>
    <t>2024 Q3 COLA Index</t>
  </si>
  <si>
    <t>The Cost of Living Data Series was downloaded on 12/06/2024</t>
  </si>
  <si>
    <t>Step 5:</t>
  </si>
  <si>
    <t>Find the average rate across the benchmark states for each skin substitute group</t>
  </si>
  <si>
    <t>Other States' Medicaid Rates (Normalized to Colorado Cost of Living)</t>
  </si>
  <si>
    <t>Service Category</t>
  </si>
  <si>
    <t>Skin Substitute Group</t>
  </si>
  <si>
    <t>Description</t>
  </si>
  <si>
    <t>Health First Colorado Rate July 2024</t>
  </si>
  <si>
    <t>CO Repriced (after TPL and Copay)</t>
  </si>
  <si>
    <t>New Mexico</t>
  </si>
  <si>
    <t>Washington</t>
  </si>
  <si>
    <t>Oregon</t>
  </si>
  <si>
    <t>Oklahoma</t>
  </si>
  <si>
    <t>Illinois</t>
  </si>
  <si>
    <t>Arkansas</t>
  </si>
  <si>
    <t>Maine</t>
  </si>
  <si>
    <t>Georgia</t>
  </si>
  <si>
    <t>Nevada</t>
  </si>
  <si>
    <t>Average</t>
  </si>
  <si>
    <t>Other States Repriced (after TPL and Copay</t>
  </si>
  <si>
    <t>Specialty Care Services</t>
  </si>
  <si>
    <t>Allogenic Acellular</t>
  </si>
  <si>
    <t>Allogenic Cellular</t>
  </si>
  <si>
    <t>Xenogenic</t>
  </si>
  <si>
    <t>Injection</t>
  </si>
  <si>
    <t>Cost-of-Living Adjustment (COLA) Index</t>
  </si>
  <si>
    <t>State</t>
  </si>
  <si>
    <t>Index</t>
  </si>
  <si>
    <t>Adjusted to Colorado</t>
  </si>
  <si>
    <t>CO</t>
  </si>
  <si>
    <t>NM</t>
  </si>
  <si>
    <t>WA</t>
  </si>
  <si>
    <t>OR</t>
  </si>
  <si>
    <t>OK</t>
  </si>
  <si>
    <t>IL</t>
  </si>
  <si>
    <t>AR</t>
  </si>
  <si>
    <t>ME</t>
  </si>
  <si>
    <t>GA</t>
  </si>
  <si>
    <t>NV</t>
  </si>
  <si>
    <t>Step 1</t>
  </si>
  <si>
    <t>Fee schedule link:</t>
  </si>
  <si>
    <r>
      <rPr>
        <u/>
        <sz val="11"/>
        <color rgb="FF1155CC"/>
        <rFont val="Trebuchet MS"/>
      </rPr>
      <t>https://www.hca.nm.gov/providers/fee-for-service/</t>
    </r>
  </si>
  <si>
    <t>https://www.hca.wa.gov/billers-providers-partners/prior-authorization-claims-and-billing/provider-billing-guides-and-fee-schedules#billing-guides-fee-schedules</t>
  </si>
  <si>
    <t>https://www.oregon.gov/oha/hsd/ohp/pages/fee-schedule.aspx</t>
  </si>
  <si>
    <t>https://oklahoma.gov/ohca/providers/claim-tools/fee-schedule.html</t>
  </si>
  <si>
    <t>https://hfs.illinois.gov/medicalproviders/medicaidreimbursement/practitioner.html</t>
  </si>
  <si>
    <t>https://humanservices.arkansas.gov/divisions-shared-services/medical-services/helpful-information-for-providers/fee-schedules/</t>
  </si>
  <si>
    <t>https://mainecare.maine.gov/provider%20fee%20schedules/forms/publication.aspx</t>
  </si>
  <si>
    <t>https://www.mmis.georgia.gov/portal/PubAccess.Provider%20Information/Fee%20Schedules/tabId/20/Default.aspx</t>
  </si>
  <si>
    <t>https://dhcfp.nv.gov/uploadedFiles/dhcfpnvgov/content/Resources/Rates/Nevada%20Medicaid%20PAD%20Fee%20Schedule.xlsx</t>
  </si>
  <si>
    <t>Date of download:</t>
  </si>
  <si>
    <t>Fee schedule publish/effective date:</t>
  </si>
  <si>
    <t>Effective: 10/1/2024
Updated: 12/06/2024</t>
  </si>
  <si>
    <t>Step 3</t>
  </si>
  <si>
    <t>Step 2</t>
  </si>
  <si>
    <r>
      <rPr>
        <b/>
        <sz val="10"/>
        <color theme="1"/>
        <rFont val="Trebuchet MS"/>
      </rPr>
      <t xml:space="preserve">For each state, the average of the </t>
    </r>
    <r>
      <rPr>
        <sz val="10"/>
        <color theme="1"/>
        <rFont val="Trebuchet MS"/>
      </rPr>
      <t>Included</t>
    </r>
    <r>
      <rPr>
        <b/>
        <sz val="10"/>
        <color theme="1"/>
        <rFont val="Trebuchet MS"/>
      </rPr>
      <t xml:space="preserve"> rates for each skin substitute group was found.</t>
    </r>
  </si>
  <si>
    <t>Procedure Code</t>
  </si>
  <si>
    <t>Service Description</t>
  </si>
  <si>
    <t>For a code to be included, there needs to be rates from at least two benchmark states</t>
  </si>
  <si>
    <t>Q4107</t>
  </si>
  <si>
    <t>GRAFTJACKET</t>
  </si>
  <si>
    <t>Q4111</t>
  </si>
  <si>
    <t>GAMMAGRAFT</t>
  </si>
  <si>
    <t>Q4115</t>
  </si>
  <si>
    <t>ALLOSKIN</t>
  </si>
  <si>
    <t>Q4116</t>
  </si>
  <si>
    <t>ALLODERM</t>
  </si>
  <si>
    <t>Q4128</t>
  </si>
  <si>
    <t>FLEXHD/ALLOPATCHHD/MATRIXHD</t>
  </si>
  <si>
    <t>Q4151</t>
  </si>
  <si>
    <t>AMNIOBAND, GUARDIAN 1 SQ CM</t>
  </si>
  <si>
    <t>Q4186</t>
  </si>
  <si>
    <t>EPIFIX 1 SQ CM</t>
  </si>
  <si>
    <t>Step 4</t>
  </si>
  <si>
    <t>Q4187</t>
  </si>
  <si>
    <t>EPICORD 1 SQ CM</t>
  </si>
  <si>
    <t>Q4199</t>
  </si>
  <si>
    <t>CYGNUS MATRIX, PER SQ CM</t>
  </si>
  <si>
    <t>COLA index adjusted to Colorado</t>
  </si>
  <si>
    <t>Step 5</t>
  </si>
  <si>
    <t>Q4262</t>
  </si>
  <si>
    <t>DUAL LAYER IMPAX, PER SQ CM</t>
  </si>
  <si>
    <t>Q4263</t>
  </si>
  <si>
    <t>SURGRAFT TL, PER SQ CM</t>
  </si>
  <si>
    <t>Q4279</t>
  </si>
  <si>
    <t>VENDAJE AC, PER SQ CM</t>
  </si>
  <si>
    <t>Q4287</t>
  </si>
  <si>
    <t>DERMABIND DL, PER SQ CM</t>
  </si>
  <si>
    <t>Q4288</t>
  </si>
  <si>
    <t>DERMABIND CH, PER SQ CM</t>
  </si>
  <si>
    <t>Q4290</t>
  </si>
  <si>
    <t>MEMBRANE WRAP HYDR PER SQ CM</t>
  </si>
  <si>
    <t>Q4291</t>
  </si>
  <si>
    <t>LAMELLAS XT, PER SQ CM</t>
  </si>
  <si>
    <t>Q4292</t>
  </si>
  <si>
    <t>LAMELLAS, PER SQ CM</t>
  </si>
  <si>
    <t>Q4293</t>
  </si>
  <si>
    <t>ACESSO DL, PER SQ CM</t>
  </si>
  <si>
    <t>Q4294</t>
  </si>
  <si>
    <t>AMNIO QUAD-CORE, PER SQ CM</t>
  </si>
  <si>
    <t>Q4295</t>
  </si>
  <si>
    <t>AMNIO TRI-CORE, PER SQ CM</t>
  </si>
  <si>
    <t>Q4296</t>
  </si>
  <si>
    <t>REBOUND MATRIX, PER SQ CM</t>
  </si>
  <si>
    <t>Q4298</t>
  </si>
  <si>
    <t>AMNICORE PRO, PER SQ CM</t>
  </si>
  <si>
    <t>Q4299</t>
  </si>
  <si>
    <t>AMNICORE PRO+, PER SQ CM</t>
  </si>
  <si>
    <t>Q4301</t>
  </si>
  <si>
    <t>ACTIVATE MATRIX, PER SQ CM</t>
  </si>
  <si>
    <t>Q4302</t>
  </si>
  <si>
    <t>COMPLETE ACA, PER SQ CM</t>
  </si>
  <si>
    <t>Q4303</t>
  </si>
  <si>
    <t>COMPLETE AA, PER SQ CM</t>
  </si>
  <si>
    <t>Q4304</t>
  </si>
  <si>
    <t>GRAFIX PLUS, PER SQ CM</t>
  </si>
  <si>
    <t>Q4101</t>
  </si>
  <si>
    <t>APLIGRAF</t>
  </si>
  <si>
    <t>Q4106</t>
  </si>
  <si>
    <t>DERMAGRAFT</t>
  </si>
  <si>
    <t>Q4121</t>
  </si>
  <si>
    <t>THERASKIN</t>
  </si>
  <si>
    <t>Q4264</t>
  </si>
  <si>
    <t>COCOON MEMBRANE, PER SQ CM</t>
  </si>
  <si>
    <t>Q4289</t>
  </si>
  <si>
    <t>REVOSHIELD+ AMNIO, PER SQ CM</t>
  </si>
  <si>
    <t>Q4297</t>
  </si>
  <si>
    <t>EMERGE MATRIX, PER SQ CM</t>
  </si>
  <si>
    <t>Q4300</t>
  </si>
  <si>
    <t>ACESSO TL, PER SQ CM</t>
  </si>
  <si>
    <t>Q4112</t>
  </si>
  <si>
    <t>CYMETRA INJECTABLE</t>
  </si>
  <si>
    <t>Q4113</t>
  </si>
  <si>
    <t>GRAFTJACKET XPRESS</t>
  </si>
  <si>
    <t>Q4114</t>
  </si>
  <si>
    <t>INTEGRA FLOWABLE WOUND MATRI</t>
  </si>
  <si>
    <t>Q4102</t>
  </si>
  <si>
    <t>OASIS WOUND MATRIX</t>
  </si>
  <si>
    <t>Q4103</t>
  </si>
  <si>
    <t>OASIS BURN MATRIX</t>
  </si>
  <si>
    <t>Q4104</t>
  </si>
  <si>
    <t>INTEGRA BMWD</t>
  </si>
  <si>
    <t>Q4105</t>
  </si>
  <si>
    <t>INTEGRA DRT OR OMNIGRAFT</t>
  </si>
  <si>
    <t>Q4108</t>
  </si>
  <si>
    <t>INTEGRA MATRIX</t>
  </si>
  <si>
    <t>Q4110</t>
  </si>
  <si>
    <t>PRIMATRIX</t>
  </si>
  <si>
    <t>Q4158</t>
  </si>
  <si>
    <t>KERECIS OMEGA3, PER SQ CM</t>
  </si>
  <si>
    <t>A2001</t>
  </si>
  <si>
    <t>INNOVAMATRIX AC, PER SQ CM</t>
  </si>
  <si>
    <t>A2002</t>
  </si>
  <si>
    <t>MIRRAGEN ADV WND MAT PER SQ</t>
  </si>
  <si>
    <t>A2003</t>
  </si>
  <si>
    <t>BIO-CONNEKT WOUND MATRIX</t>
  </si>
  <si>
    <t>A2004</t>
  </si>
  <si>
    <t>XCELLISTEM, 1 MG</t>
  </si>
  <si>
    <t>A2005</t>
  </si>
  <si>
    <t>MICROLYTE MATRIX, PER SQ CM</t>
  </si>
  <si>
    <t>A2006</t>
  </si>
  <si>
    <t>NOVOSORB SYNPATH PER SQ CM</t>
  </si>
  <si>
    <t>A2007</t>
  </si>
  <si>
    <t>RESTRATA, PER SQ CM</t>
  </si>
  <si>
    <t>A2008</t>
  </si>
  <si>
    <t>THERAGENESIS, PER SQ CM</t>
  </si>
  <si>
    <t>A2009</t>
  </si>
  <si>
    <t>SYMPHONY, PER SQ CM</t>
  </si>
  <si>
    <t>A2010</t>
  </si>
  <si>
    <t>APIS, PER SQUARE CENTIMETER</t>
  </si>
  <si>
    <t>A2019</t>
  </si>
  <si>
    <t>KERECIS MARIGEN SHLD SQ CM</t>
  </si>
  <si>
    <t>A2020</t>
  </si>
  <si>
    <t>AC5 WOUND SYSTEM</t>
  </si>
  <si>
    <t>A2021</t>
  </si>
  <si>
    <t>NEOMATRIX PER SQ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</si>
</sst>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color rgb="FF000000"/>
      <name val="Arial"/>
      <scheme val="minor"/>
    </font>
    <font>
      <b/>
      <sz val="16"/>
      <color rgb="FF274E13"/>
      <name val="Trebuchet MS"/>
    </font>
    <font>
      <sz val="10"/>
      <name val="Arial"/>
    </font>
    <font>
      <b/>
      <sz val="10"/>
      <color theme="1"/>
      <name val="Trebuchet MS"/>
    </font>
    <font>
      <sz val="10"/>
      <color theme="1"/>
      <name val="Trebuchet MS"/>
    </font>
    <font>
      <b/>
      <sz val="10"/>
      <color rgb="FF7030A0"/>
      <name val="Calibri"/>
    </font>
    <font>
      <sz val="10"/>
      <color theme="1"/>
      <name val="Arial"/>
      <scheme val="minor"/>
    </font>
    <font>
      <b/>
      <sz val="10"/>
      <color rgb="FFFFFFFF"/>
      <name val="Trebuchet MS"/>
    </font>
    <font>
      <b/>
      <sz val="10"/>
      <color rgb="FF000000"/>
      <name val="Trebuchet MS"/>
    </font>
    <font>
      <b/>
      <sz val="10"/>
      <color rgb="FFFFFFFF"/>
      <name val="Trebuchet MS"/>
    </font>
    <font>
      <sz val="10"/>
      <color rgb="FF000000"/>
      <name val="Trebuchet MS"/>
    </font>
    <font>
      <sz val="11"/>
      <color rgb="FF000000"/>
      <name val="Trebuchet MS"/>
    </font>
    <font>
      <b/>
      <sz val="11"/>
      <color rgb="FFFFFFFF"/>
      <name val="Trebuchet MS"/>
    </font>
    <font>
      <b/>
      <sz val="9"/>
      <color rgb="FFFFFFFF"/>
      <name val="Trebuchet MS"/>
    </font>
    <font>
      <u/>
      <sz val="11"/>
      <color rgb="FF0000FF"/>
      <name val="Trebuchet MS"/>
    </font>
    <font>
      <u/>
      <sz val="11"/>
      <color rgb="FF000000"/>
      <name val="Trebuchet MS"/>
    </font>
    <font>
      <u/>
      <sz val="10"/>
      <color rgb="FF0000FF"/>
      <name val="Trebuchet MS"/>
    </font>
    <font>
      <u/>
      <sz val="10"/>
      <color rgb="FF0000FF"/>
      <name val="Trebuchet MS"/>
    </font>
    <font>
      <sz val="10"/>
      <color rgb="FF000000"/>
      <name val="Trebuchet MS"/>
    </font>
    <font>
      <sz val="11"/>
      <color rgb="FF999999"/>
      <name val="Trebuchet MS"/>
    </font>
    <font>
      <u/>
      <sz val="11"/>
      <color rgb="FF1155CC"/>
      <name val="Trebuchet MS"/>
    </font>
  </fonts>
  <fills count="9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D9D9D9"/>
        <bgColor rgb="FFD9D9D9"/>
      </patternFill>
    </fill>
    <fill>
      <patternFill patternType="solid">
        <fgColor rgb="FF8EA9DB"/>
        <bgColor rgb="FF8EA9DB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3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5" borderId="6" xfId="0" applyFont="1" applyFill="1" applyBorder="1"/>
    <xf numFmtId="164" fontId="10" fillId="0" borderId="6" xfId="0" applyNumberFormat="1" applyFont="1" applyBorder="1" applyAlignment="1">
      <alignment horizontal="right"/>
    </xf>
    <xf numFmtId="0" fontId="10" fillId="6" borderId="6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164" fontId="11" fillId="0" borderId="6" xfId="0" applyNumberFormat="1" applyFont="1" applyBorder="1"/>
    <xf numFmtId="0" fontId="13" fillId="2" borderId="6" xfId="0" applyFont="1" applyFill="1" applyBorder="1" applyAlignment="1">
      <alignment horizontal="center" wrapText="1"/>
    </xf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2" fontId="11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7" borderId="10" xfId="0" applyFont="1" applyFill="1" applyBorder="1"/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14" fontId="4" fillId="0" borderId="6" xfId="0" applyNumberFormat="1" applyFont="1" applyBorder="1"/>
    <xf numFmtId="14" fontId="4" fillId="0" borderId="11" xfId="0" applyNumberFormat="1" applyFont="1" applyBorder="1"/>
    <xf numFmtId="0" fontId="3" fillId="7" borderId="10" xfId="0" applyFont="1" applyFill="1" applyBorder="1" applyAlignment="1">
      <alignment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/>
    <xf numFmtId="0" fontId="9" fillId="2" borderId="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7" fillId="8" borderId="16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8" fillId="0" borderId="6" xfId="0" applyFont="1" applyBorder="1"/>
    <xf numFmtId="0" fontId="18" fillId="0" borderId="1" xfId="0" applyFont="1" applyBorder="1"/>
    <xf numFmtId="164" fontId="11" fillId="0" borderId="10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4" fillId="0" borderId="6" xfId="0" applyNumberFormat="1" applyFont="1" applyBorder="1"/>
    <xf numFmtId="164" fontId="4" fillId="0" borderId="11" xfId="0" applyNumberFormat="1" applyFont="1" applyBorder="1"/>
    <xf numFmtId="164" fontId="4" fillId="0" borderId="0" xfId="0" applyNumberFormat="1" applyFont="1"/>
    <xf numFmtId="0" fontId="10" fillId="0" borderId="17" xfId="0" applyFont="1" applyBorder="1" applyAlignment="1">
      <alignment horizontal="center"/>
    </xf>
    <xf numFmtId="164" fontId="4" fillId="0" borderId="18" xfId="0" applyNumberFormat="1" applyFont="1" applyBorder="1"/>
    <xf numFmtId="164" fontId="4" fillId="0" borderId="19" xfId="0" applyNumberFormat="1" applyFont="1" applyBorder="1"/>
    <xf numFmtId="0" fontId="3" fillId="0" borderId="20" xfId="0" applyFont="1" applyBorder="1"/>
    <xf numFmtId="0" fontId="5" fillId="0" borderId="10" xfId="0" applyFont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2" fontId="19" fillId="0" borderId="10" xfId="0" applyNumberFormat="1" applyFont="1" applyBorder="1" applyAlignment="1">
      <alignment horizontal="center" wrapText="1"/>
    </xf>
    <xf numFmtId="2" fontId="19" fillId="0" borderId="6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0" fontId="3" fillId="0" borderId="13" xfId="0" applyFont="1" applyBorder="1"/>
    <xf numFmtId="0" fontId="9" fillId="2" borderId="16" xfId="0" applyFont="1" applyFill="1" applyBorder="1" applyAlignment="1">
      <alignment horizontal="center" wrapText="1"/>
    </xf>
    <xf numFmtId="164" fontId="4" fillId="0" borderId="16" xfId="0" applyNumberFormat="1" applyFont="1" applyBorder="1"/>
    <xf numFmtId="0" fontId="11" fillId="0" borderId="1" xfId="0" applyFont="1" applyBorder="1"/>
    <xf numFmtId="164" fontId="4" fillId="0" borderId="21" xfId="0" applyNumberFormat="1" applyFont="1" applyBorder="1"/>
    <xf numFmtId="164" fontId="4" fillId="0" borderId="10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7" fillId="2" borderId="4" xfId="0" applyFont="1" applyFill="1" applyBorder="1" applyAlignment="1">
      <alignment horizontal="center"/>
    </xf>
    <xf numFmtId="0" fontId="2" fillId="0" borderId="5" xfId="0" applyFont="1" applyBorder="1"/>
    <xf numFmtId="0" fontId="12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mis.georgia.gov/portal/PubAccess.Provider%20Information/Fee%20Schedules/tabId/20/Default.aspx" TargetMode="External"/><Relationship Id="rId3" Type="http://schemas.openxmlformats.org/officeDocument/2006/relationships/hyperlink" Target="https://www.oregon.gov/oha/hsd/ohp/pages/fee-schedule.aspx" TargetMode="External"/><Relationship Id="rId7" Type="http://schemas.openxmlformats.org/officeDocument/2006/relationships/hyperlink" Target="https://mainecare.maine.gov/provider%20fee%20schedules/forms/publication.aspx" TargetMode="External"/><Relationship Id="rId2" Type="http://schemas.openxmlformats.org/officeDocument/2006/relationships/hyperlink" Target="https://www.hca.wa.gov/billers-providers-partners/prior-authorization-claims-and-billing/provider-billing-guides-and-fee-schedules" TargetMode="External"/><Relationship Id="rId1" Type="http://schemas.openxmlformats.org/officeDocument/2006/relationships/hyperlink" Target="https://www.hca.nm.gov/providers/fee-for-service/" TargetMode="External"/><Relationship Id="rId6" Type="http://schemas.openxmlformats.org/officeDocument/2006/relationships/hyperlink" Target="https://humanservices.arkansas.gov/divisions-shared-services/medical-services/helpful-information-for-providers/fee-schedules/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hfs.illinois.gov/medicalproviders/medicaidreimbursement/practitioner.html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oklahoma.gov/ohca/providers/claim-tools/fee-schedule.html" TargetMode="External"/><Relationship Id="rId9" Type="http://schemas.openxmlformats.org/officeDocument/2006/relationships/hyperlink" Target="https://dhcfp.nv.gov/uploadedFiles/dhcfpnvgov/content/Resources/Rates/Nevada%20Medicaid%20PAD%20Fee%20Schedul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6"/>
  <sheetViews>
    <sheetView workbookViewId="0">
      <selection sqref="A1:I1"/>
    </sheetView>
  </sheetViews>
  <sheetFormatPr defaultColWidth="12.6328125" defaultRowHeight="15.75" customHeight="1" x14ac:dyDescent="0.25"/>
  <cols>
    <col min="1" max="1" width="6.36328125" customWidth="1"/>
    <col min="3" max="3" width="17.6328125" customWidth="1"/>
    <col min="4" max="4" width="62.36328125" customWidth="1"/>
  </cols>
  <sheetData>
    <row r="1" spans="1:14" ht="21.5" customHeight="1" x14ac:dyDescent="0.45">
      <c r="A1" s="76" t="s">
        <v>0</v>
      </c>
      <c r="B1" s="77"/>
      <c r="C1" s="77"/>
      <c r="D1" s="77"/>
      <c r="E1" s="77"/>
      <c r="F1" s="77"/>
      <c r="G1" s="77"/>
      <c r="H1" s="77"/>
      <c r="I1" s="78"/>
      <c r="J1" s="1"/>
      <c r="K1" s="1"/>
      <c r="L1" s="1"/>
      <c r="M1" s="1"/>
      <c r="N1" s="1"/>
    </row>
    <row r="3" spans="1:14" ht="15.75" customHeight="1" x14ac:dyDescent="0.35">
      <c r="B3" s="2" t="s">
        <v>1</v>
      </c>
      <c r="C3" s="3"/>
      <c r="D3" s="3"/>
    </row>
    <row r="4" spans="1:14" ht="15.75" customHeight="1" x14ac:dyDescent="0.35">
      <c r="B4" s="3" t="s">
        <v>2</v>
      </c>
      <c r="C4" s="3"/>
      <c r="D4" s="3"/>
    </row>
    <row r="5" spans="1:14" ht="15.75" customHeight="1" x14ac:dyDescent="0.35">
      <c r="B5" s="3"/>
      <c r="C5" s="2" t="s">
        <v>3</v>
      </c>
      <c r="D5" s="3" t="s">
        <v>4</v>
      </c>
    </row>
    <row r="6" spans="1:14" ht="15.75" customHeight="1" x14ac:dyDescent="0.35">
      <c r="B6" s="3"/>
      <c r="C6" s="2" t="s">
        <v>5</v>
      </c>
      <c r="D6" s="3" t="s">
        <v>6</v>
      </c>
    </row>
    <row r="7" spans="1:14" ht="15.75" customHeight="1" x14ac:dyDescent="0.35">
      <c r="B7" s="3"/>
      <c r="C7" s="2" t="s">
        <v>7</v>
      </c>
      <c r="D7" s="3" t="s">
        <v>8</v>
      </c>
    </row>
    <row r="8" spans="1:14" ht="15.75" customHeight="1" x14ac:dyDescent="0.35">
      <c r="B8" s="3"/>
      <c r="C8" s="2" t="s">
        <v>9</v>
      </c>
      <c r="D8" s="3" t="s">
        <v>10</v>
      </c>
    </row>
    <row r="9" spans="1:14" ht="15.75" customHeight="1" x14ac:dyDescent="0.35">
      <c r="B9" s="3" t="s">
        <v>11</v>
      </c>
      <c r="C9" s="3"/>
      <c r="D9" s="3"/>
    </row>
    <row r="10" spans="1:14" ht="15.75" customHeight="1" x14ac:dyDescent="0.35">
      <c r="B10" s="3" t="s">
        <v>12</v>
      </c>
      <c r="C10" s="3"/>
      <c r="D10" s="3"/>
    </row>
    <row r="11" spans="1:14" ht="15.75" customHeight="1" x14ac:dyDescent="0.35">
      <c r="B11" s="3" t="s">
        <v>13</v>
      </c>
      <c r="C11" s="3"/>
      <c r="D11" s="3"/>
    </row>
    <row r="12" spans="1:14" ht="15.75" customHeight="1" x14ac:dyDescent="0.35">
      <c r="B12" s="3"/>
      <c r="C12" s="4" t="s">
        <v>14</v>
      </c>
      <c r="D12" s="3" t="s">
        <v>15</v>
      </c>
    </row>
    <row r="13" spans="1:14" ht="15.75" customHeight="1" x14ac:dyDescent="0.35">
      <c r="B13" s="3"/>
      <c r="C13" s="4" t="s">
        <v>16</v>
      </c>
      <c r="D13" s="3" t="s">
        <v>17</v>
      </c>
    </row>
    <row r="14" spans="1:14" ht="15.75" customHeight="1" x14ac:dyDescent="0.35">
      <c r="B14" s="3"/>
      <c r="C14" s="4" t="s">
        <v>18</v>
      </c>
      <c r="D14" s="3" t="s">
        <v>19</v>
      </c>
    </row>
    <row r="15" spans="1:14" ht="15.75" customHeight="1" x14ac:dyDescent="0.35">
      <c r="B15" s="3"/>
      <c r="C15" s="4" t="s">
        <v>20</v>
      </c>
      <c r="D15" s="3" t="s">
        <v>21</v>
      </c>
      <c r="E15" s="5" t="s">
        <v>22</v>
      </c>
      <c r="F15" s="6" t="s">
        <v>23</v>
      </c>
    </row>
    <row r="16" spans="1:14" ht="15.75" customHeight="1" x14ac:dyDescent="0.35">
      <c r="B16" s="3"/>
      <c r="C16" s="4" t="s">
        <v>24</v>
      </c>
      <c r="D16" s="3" t="s">
        <v>25</v>
      </c>
    </row>
  </sheetData>
  <sheetProtection sheet="1" objects="1" scenarios="1"/>
  <mergeCells count="1">
    <mergeCell ref="A1:I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activeCell="A34" sqref="A34"/>
    </sheetView>
  </sheetViews>
  <sheetFormatPr defaultColWidth="12.6328125" defaultRowHeight="15.75" customHeight="1" x14ac:dyDescent="0.25"/>
  <cols>
    <col min="1" max="1" width="20.7265625" customWidth="1"/>
    <col min="2" max="2" width="16.90625" customWidth="1"/>
    <col min="3" max="3" width="57.36328125" customWidth="1"/>
    <col min="6" max="6" width="9.6328125" customWidth="1"/>
    <col min="7" max="7" width="9.90625" customWidth="1"/>
    <col min="8" max="8" width="9" customWidth="1"/>
    <col min="9" max="9" width="9.7265625" customWidth="1"/>
    <col min="10" max="10" width="9.90625" customWidth="1"/>
    <col min="11" max="12" width="9" customWidth="1"/>
    <col min="13" max="13" width="8.6328125" customWidth="1"/>
    <col min="14" max="14" width="9" customWidth="1"/>
    <col min="15" max="15" width="11.36328125" customWidth="1"/>
  </cols>
  <sheetData>
    <row r="1" spans="1:26" ht="15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5">
      <c r="A3" s="3"/>
      <c r="B3" s="3"/>
      <c r="C3" s="3"/>
      <c r="D3" s="3"/>
      <c r="E3" s="3"/>
      <c r="F3" s="79" t="s">
        <v>26</v>
      </c>
      <c r="G3" s="80"/>
      <c r="H3" s="80"/>
      <c r="I3" s="80"/>
      <c r="J3" s="80"/>
      <c r="K3" s="80"/>
      <c r="L3" s="80"/>
      <c r="M3" s="80"/>
      <c r="N3" s="80"/>
      <c r="O3" s="8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6.5" customHeight="1" x14ac:dyDescent="0.35">
      <c r="A4" s="7" t="s">
        <v>27</v>
      </c>
      <c r="B4" s="7" t="s">
        <v>28</v>
      </c>
      <c r="C4" s="7" t="s">
        <v>29</v>
      </c>
      <c r="D4" s="8" t="s">
        <v>30</v>
      </c>
      <c r="E4" s="8" t="s">
        <v>31</v>
      </c>
      <c r="F4" s="9" t="s">
        <v>32</v>
      </c>
      <c r="G4" s="9" t="s">
        <v>33</v>
      </c>
      <c r="H4" s="9" t="s">
        <v>34</v>
      </c>
      <c r="I4" s="9" t="s">
        <v>35</v>
      </c>
      <c r="J4" s="9" t="s">
        <v>36</v>
      </c>
      <c r="K4" s="9" t="s">
        <v>37</v>
      </c>
      <c r="L4" s="9" t="s">
        <v>38</v>
      </c>
      <c r="M4" s="9" t="s">
        <v>39</v>
      </c>
      <c r="N4" s="9" t="s">
        <v>40</v>
      </c>
      <c r="O4" s="9" t="s">
        <v>41</v>
      </c>
      <c r="P4" s="8" t="s">
        <v>42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 x14ac:dyDescent="0.35">
      <c r="A5" s="11" t="s">
        <v>43</v>
      </c>
      <c r="B5" s="12" t="s">
        <v>44</v>
      </c>
      <c r="C5" s="13" t="s">
        <v>4</v>
      </c>
      <c r="D5" s="14">
        <v>93.7</v>
      </c>
      <c r="E5" s="14">
        <v>12181</v>
      </c>
      <c r="F5" s="14">
        <v>135.65</v>
      </c>
      <c r="G5" s="14">
        <v>85.43</v>
      </c>
      <c r="H5" s="14">
        <v>103.12</v>
      </c>
      <c r="I5" s="14">
        <v>137.33000000000001</v>
      </c>
      <c r="J5" s="14">
        <v>113.3</v>
      </c>
      <c r="K5" s="14">
        <v>143.57</v>
      </c>
      <c r="L5" s="14">
        <v>87.42</v>
      </c>
      <c r="M5" s="14">
        <v>98.12</v>
      </c>
      <c r="N5" s="14">
        <v>112.53</v>
      </c>
      <c r="O5" s="14">
        <v>112.94</v>
      </c>
      <c r="P5" s="14">
        <v>14682.3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11" t="s">
        <v>43</v>
      </c>
      <c r="B6" s="12" t="s">
        <v>45</v>
      </c>
      <c r="C6" s="13" t="s">
        <v>6</v>
      </c>
      <c r="D6" s="14">
        <v>31.59</v>
      </c>
      <c r="E6" s="14">
        <v>32664.06</v>
      </c>
      <c r="F6" s="14">
        <v>45.8</v>
      </c>
      <c r="G6" s="14">
        <v>34.130000000000003</v>
      </c>
      <c r="H6" s="14">
        <v>37.92</v>
      </c>
      <c r="I6" s="14">
        <v>41.3</v>
      </c>
      <c r="J6" s="14">
        <v>38.1</v>
      </c>
      <c r="K6" s="14">
        <v>35.76</v>
      </c>
      <c r="L6" s="14">
        <v>37.51</v>
      </c>
      <c r="M6" s="14">
        <v>38.32</v>
      </c>
      <c r="N6" s="14">
        <v>41.41</v>
      </c>
      <c r="O6" s="14">
        <v>38.92</v>
      </c>
      <c r="P6" s="14">
        <v>40240.839999999997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11" t="s">
        <v>43</v>
      </c>
      <c r="B7" s="12" t="s">
        <v>46</v>
      </c>
      <c r="C7" s="13" t="s">
        <v>8</v>
      </c>
      <c r="D7" s="14">
        <v>14.85</v>
      </c>
      <c r="E7" s="14">
        <v>564.29999999999995</v>
      </c>
      <c r="F7" s="14">
        <v>48.46</v>
      </c>
      <c r="G7" s="14">
        <v>11.07</v>
      </c>
      <c r="H7" s="14">
        <v>30.33</v>
      </c>
      <c r="I7" s="14">
        <v>13.4</v>
      </c>
      <c r="J7" s="14">
        <v>32.43</v>
      </c>
      <c r="K7" s="14">
        <v>13.54</v>
      </c>
      <c r="L7" s="14">
        <v>31.38</v>
      </c>
      <c r="M7" s="14">
        <v>35.17</v>
      </c>
      <c r="N7" s="14">
        <v>38.67</v>
      </c>
      <c r="O7" s="14">
        <v>28.27</v>
      </c>
      <c r="P7" s="14">
        <v>1074.3699999999999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11" t="s">
        <v>43</v>
      </c>
      <c r="B8" s="12" t="s">
        <v>47</v>
      </c>
      <c r="C8" s="13" t="s">
        <v>10</v>
      </c>
      <c r="D8" s="14">
        <v>377.55</v>
      </c>
      <c r="E8" s="15"/>
      <c r="F8" s="14">
        <v>1280.92</v>
      </c>
      <c r="G8" s="16"/>
      <c r="H8" s="14">
        <v>836.37</v>
      </c>
      <c r="I8" s="16"/>
      <c r="J8" s="17">
        <v>1634.74</v>
      </c>
      <c r="K8" s="16"/>
      <c r="L8" s="16"/>
      <c r="M8" s="16"/>
      <c r="N8" s="14">
        <v>1242.52</v>
      </c>
      <c r="O8" s="14">
        <v>1248.6400000000001</v>
      </c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5" t="s">
        <v>22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81" t="s">
        <v>48</v>
      </c>
      <c r="L13" s="77"/>
      <c r="M13" s="7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18" t="s">
        <v>49</v>
      </c>
      <c r="L14" s="18" t="s">
        <v>50</v>
      </c>
      <c r="M14" s="18" t="s">
        <v>51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19" t="s">
        <v>52</v>
      </c>
      <c r="L15" s="20">
        <v>102.7</v>
      </c>
      <c r="M15" s="21">
        <v>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19" t="s">
        <v>53</v>
      </c>
      <c r="L16" s="20">
        <v>92.9</v>
      </c>
      <c r="M16" s="21">
        <v>1.105489774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19" t="s">
        <v>54</v>
      </c>
      <c r="L17" s="20">
        <v>113.6</v>
      </c>
      <c r="M17" s="21">
        <v>0.90404929599999995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19" t="s">
        <v>55</v>
      </c>
      <c r="L18" s="20">
        <v>110</v>
      </c>
      <c r="M18" s="21">
        <v>0.93363636400000005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19" t="s">
        <v>56</v>
      </c>
      <c r="L19" s="20">
        <v>87.9</v>
      </c>
      <c r="M19" s="21">
        <v>1.1683731509999999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19" t="s">
        <v>57</v>
      </c>
      <c r="L20" s="20">
        <v>95.5</v>
      </c>
      <c r="M20" s="21">
        <v>1.0753926700000001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19" t="s">
        <v>58</v>
      </c>
      <c r="L21" s="20">
        <v>89</v>
      </c>
      <c r="M21" s="21">
        <v>1.1539325840000001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19" t="s">
        <v>59</v>
      </c>
      <c r="L22" s="20">
        <v>113.5</v>
      </c>
      <c r="M22" s="21">
        <v>0.90484581500000005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19" t="s">
        <v>60</v>
      </c>
      <c r="L23" s="20">
        <v>91.5</v>
      </c>
      <c r="M23" s="21">
        <v>1.1224043720000001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19" t="s">
        <v>61</v>
      </c>
      <c r="L24" s="20">
        <v>100.1</v>
      </c>
      <c r="M24" s="21">
        <v>1.0259740260000001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sheet="1" objects="1" scenarios="1"/>
  <mergeCells count="2">
    <mergeCell ref="F3:O3"/>
    <mergeCell ref="K13:M1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07"/>
  <sheetViews>
    <sheetView tabSelected="1" topLeftCell="M1" workbookViewId="0">
      <selection activeCell="AB24" sqref="AB24"/>
    </sheetView>
  </sheetViews>
  <sheetFormatPr defaultColWidth="12.6328125" defaultRowHeight="15.75" customHeight="1" x14ac:dyDescent="0.25"/>
  <cols>
    <col min="1" max="1" width="6.26953125" customWidth="1"/>
    <col min="3" max="3" width="66.7265625" customWidth="1"/>
    <col min="4" max="4" width="17.26953125" customWidth="1"/>
    <col min="5" max="5" width="20.08984375" customWidth="1"/>
    <col min="6" max="6" width="17.08984375" customWidth="1"/>
    <col min="7" max="7" width="22" customWidth="1"/>
    <col min="10" max="10" width="16.90625" customWidth="1"/>
    <col min="11" max="11" width="18.90625" customWidth="1"/>
    <col min="13" max="13" width="15" customWidth="1"/>
    <col min="14" max="14" width="16.7265625" customWidth="1"/>
    <col min="15" max="15" width="19.90625" customWidth="1"/>
    <col min="17" max="17" width="16.6328125" customWidth="1"/>
    <col min="18" max="18" width="13.90625" customWidth="1"/>
  </cols>
  <sheetData>
    <row r="1" spans="1:30" ht="15.75" customHeight="1" x14ac:dyDescent="0.35">
      <c r="A1" s="3"/>
      <c r="B1" s="22" t="s">
        <v>14</v>
      </c>
      <c r="C1" s="22" t="s">
        <v>15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3"/>
      <c r="P1" s="3"/>
      <c r="Q1" s="82"/>
      <c r="R1" s="83"/>
      <c r="S1" s="83"/>
      <c r="T1" s="83"/>
      <c r="U1" s="83"/>
      <c r="V1" s="83"/>
      <c r="W1" s="83"/>
      <c r="X1" s="83"/>
      <c r="Y1" s="83"/>
      <c r="Z1" s="83"/>
      <c r="AA1" s="83"/>
      <c r="AB1" s="3"/>
      <c r="AC1" s="3"/>
      <c r="AD1" s="3"/>
    </row>
    <row r="2" spans="1:30" ht="15.75" customHeight="1" x14ac:dyDescent="0.35">
      <c r="A2" s="3"/>
      <c r="B2" s="22" t="s">
        <v>16</v>
      </c>
      <c r="C2" s="22" t="s">
        <v>17</v>
      </c>
      <c r="D2" s="3"/>
      <c r="E2" s="2"/>
      <c r="F2" s="3"/>
      <c r="G2" s="3"/>
      <c r="H2" s="3"/>
      <c r="I2" s="3"/>
      <c r="J2" s="3"/>
      <c r="K2" s="3"/>
      <c r="L2" s="3"/>
      <c r="M2" s="3"/>
      <c r="N2" s="3"/>
      <c r="O2" s="2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 customHeight="1" x14ac:dyDescent="0.35">
      <c r="A3" s="3"/>
      <c r="B3" s="22" t="s">
        <v>18</v>
      </c>
      <c r="C3" s="22" t="s">
        <v>19</v>
      </c>
      <c r="D3" s="3"/>
      <c r="E3" s="2"/>
      <c r="F3" s="3"/>
      <c r="G3" s="3"/>
      <c r="H3" s="3"/>
      <c r="I3" s="3"/>
      <c r="J3" s="3"/>
      <c r="K3" s="3"/>
      <c r="L3" s="3"/>
      <c r="M3" s="3"/>
      <c r="N3" s="3"/>
      <c r="O3" s="2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35">
      <c r="A4" s="3"/>
      <c r="B4" s="22" t="s">
        <v>20</v>
      </c>
      <c r="C4" s="22" t="s">
        <v>21</v>
      </c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2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35">
      <c r="A5" s="3"/>
      <c r="B5" s="22" t="s">
        <v>24</v>
      </c>
      <c r="C5" s="22" t="s">
        <v>25</v>
      </c>
      <c r="D5" s="3"/>
      <c r="E5" s="24" t="s">
        <v>62</v>
      </c>
      <c r="F5" s="25" t="s">
        <v>53</v>
      </c>
      <c r="G5" s="25" t="s">
        <v>54</v>
      </c>
      <c r="H5" s="25" t="s">
        <v>55</v>
      </c>
      <c r="I5" s="25" t="s">
        <v>56</v>
      </c>
      <c r="J5" s="25" t="s">
        <v>57</v>
      </c>
      <c r="K5" s="25" t="s">
        <v>58</v>
      </c>
      <c r="L5" s="25" t="s">
        <v>59</v>
      </c>
      <c r="M5" s="25" t="s">
        <v>60</v>
      </c>
      <c r="N5" s="26" t="s">
        <v>61</v>
      </c>
      <c r="O5" s="2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75" customHeight="1" x14ac:dyDescent="0.35">
      <c r="A6" s="3"/>
      <c r="B6" s="3"/>
      <c r="C6" s="3"/>
      <c r="D6" s="3"/>
      <c r="E6" s="27" t="s">
        <v>63</v>
      </c>
      <c r="F6" s="28" t="s">
        <v>64</v>
      </c>
      <c r="G6" s="29" t="s">
        <v>65</v>
      </c>
      <c r="H6" s="29" t="s">
        <v>66</v>
      </c>
      <c r="I6" s="29" t="s">
        <v>67</v>
      </c>
      <c r="J6" s="30" t="s">
        <v>68</v>
      </c>
      <c r="K6" s="29" t="s">
        <v>69</v>
      </c>
      <c r="L6" s="29" t="s">
        <v>70</v>
      </c>
      <c r="M6" s="30" t="s">
        <v>71</v>
      </c>
      <c r="N6" s="31" t="s">
        <v>72</v>
      </c>
      <c r="O6" s="2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customHeight="1" x14ac:dyDescent="0.35">
      <c r="A7" s="3"/>
      <c r="B7" s="3"/>
      <c r="C7" s="3"/>
      <c r="D7" s="3"/>
      <c r="E7" s="27" t="s">
        <v>73</v>
      </c>
      <c r="F7" s="32">
        <v>45698</v>
      </c>
      <c r="G7" s="32">
        <v>45639</v>
      </c>
      <c r="H7" s="32">
        <v>45631</v>
      </c>
      <c r="I7" s="32">
        <v>45639</v>
      </c>
      <c r="J7" s="32">
        <v>45642</v>
      </c>
      <c r="K7" s="32">
        <v>45642</v>
      </c>
      <c r="L7" s="32">
        <v>45642</v>
      </c>
      <c r="M7" s="32">
        <v>45646</v>
      </c>
      <c r="N7" s="33">
        <v>45692</v>
      </c>
      <c r="O7" s="2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35">
      <c r="A8" s="3"/>
      <c r="B8" s="3"/>
      <c r="C8" s="3"/>
      <c r="D8" s="3"/>
      <c r="E8" s="34" t="s">
        <v>74</v>
      </c>
      <c r="F8" s="32">
        <v>45693</v>
      </c>
      <c r="G8" s="32">
        <v>45566</v>
      </c>
      <c r="H8" s="32">
        <v>45554</v>
      </c>
      <c r="I8" s="32">
        <v>45566</v>
      </c>
      <c r="J8" s="22" t="s">
        <v>75</v>
      </c>
      <c r="K8" s="32">
        <v>45614</v>
      </c>
      <c r="L8" s="32">
        <v>45566</v>
      </c>
      <c r="M8" s="32">
        <v>45566</v>
      </c>
      <c r="N8" s="33">
        <v>45108</v>
      </c>
      <c r="O8" s="23"/>
      <c r="P8" s="3"/>
      <c r="Q8" s="24" t="s">
        <v>76</v>
      </c>
      <c r="R8" s="35"/>
      <c r="S8" s="35"/>
      <c r="T8" s="35"/>
      <c r="U8" s="35"/>
      <c r="V8" s="35"/>
      <c r="W8" s="35"/>
      <c r="X8" s="35"/>
      <c r="Y8" s="35"/>
      <c r="Z8" s="35"/>
      <c r="AA8" s="36"/>
      <c r="AB8" s="3"/>
      <c r="AC8" s="3"/>
      <c r="AD8" s="3"/>
    </row>
    <row r="9" spans="1:30" ht="15.75" customHeight="1" x14ac:dyDescent="0.35">
      <c r="A9" s="3"/>
      <c r="B9" s="3"/>
      <c r="C9" s="3"/>
      <c r="D9" s="3"/>
      <c r="E9" s="37"/>
      <c r="F9" s="3"/>
      <c r="G9" s="3"/>
      <c r="H9" s="3"/>
      <c r="I9" s="3"/>
      <c r="J9" s="3"/>
      <c r="K9" s="3"/>
      <c r="L9" s="3"/>
      <c r="M9" s="3"/>
      <c r="N9" s="38"/>
      <c r="O9" s="39" t="s">
        <v>77</v>
      </c>
      <c r="P9" s="3"/>
      <c r="Q9" s="40" t="s">
        <v>78</v>
      </c>
      <c r="R9" s="3"/>
      <c r="S9" s="3"/>
      <c r="T9" s="3"/>
      <c r="U9" s="3"/>
      <c r="V9" s="3"/>
      <c r="W9" s="3"/>
      <c r="X9" s="3"/>
      <c r="Y9" s="3"/>
      <c r="Z9" s="3"/>
      <c r="AA9" s="38"/>
      <c r="AB9" s="3"/>
      <c r="AC9" s="3"/>
      <c r="AD9" s="3"/>
    </row>
    <row r="10" spans="1:30" ht="15.75" customHeight="1" x14ac:dyDescent="0.35">
      <c r="A10" s="3"/>
      <c r="B10" s="8" t="s">
        <v>79</v>
      </c>
      <c r="C10" s="8" t="s">
        <v>80</v>
      </c>
      <c r="D10" s="41" t="s">
        <v>28</v>
      </c>
      <c r="E10" s="42" t="s">
        <v>30</v>
      </c>
      <c r="F10" s="8" t="s">
        <v>32</v>
      </c>
      <c r="G10" s="8" t="s">
        <v>33</v>
      </c>
      <c r="H10" s="8" t="s">
        <v>34</v>
      </c>
      <c r="I10" s="8" t="s">
        <v>35</v>
      </c>
      <c r="J10" s="8" t="s">
        <v>36</v>
      </c>
      <c r="K10" s="8" t="s">
        <v>37</v>
      </c>
      <c r="L10" s="8" t="s">
        <v>38</v>
      </c>
      <c r="M10" s="8" t="s">
        <v>39</v>
      </c>
      <c r="N10" s="43" t="s">
        <v>40</v>
      </c>
      <c r="O10" s="44" t="s">
        <v>81</v>
      </c>
      <c r="P10" s="3"/>
      <c r="Q10" s="42" t="s">
        <v>28</v>
      </c>
      <c r="R10" s="8" t="s">
        <v>30</v>
      </c>
      <c r="S10" s="8" t="s">
        <v>32</v>
      </c>
      <c r="T10" s="8" t="s">
        <v>33</v>
      </c>
      <c r="U10" s="8" t="s">
        <v>34</v>
      </c>
      <c r="V10" s="8" t="s">
        <v>35</v>
      </c>
      <c r="W10" s="8" t="s">
        <v>36</v>
      </c>
      <c r="X10" s="8" t="s">
        <v>37</v>
      </c>
      <c r="Y10" s="8" t="s">
        <v>38</v>
      </c>
      <c r="Z10" s="8" t="s">
        <v>39</v>
      </c>
      <c r="AA10" s="43" t="s">
        <v>40</v>
      </c>
      <c r="AB10" s="45"/>
      <c r="AC10" s="45"/>
      <c r="AD10" s="45"/>
    </row>
    <row r="11" spans="1:30" ht="15.75" customHeight="1" x14ac:dyDescent="0.35">
      <c r="A11" s="3"/>
      <c r="B11" s="46" t="s">
        <v>82</v>
      </c>
      <c r="C11" s="46" t="s">
        <v>83</v>
      </c>
      <c r="D11" s="47" t="s">
        <v>44</v>
      </c>
      <c r="E11" s="48">
        <v>93.7</v>
      </c>
      <c r="F11" s="49">
        <v>96.92</v>
      </c>
      <c r="G11" s="49"/>
      <c r="H11" s="49">
        <v>92.59</v>
      </c>
      <c r="I11" s="49">
        <v>86.69</v>
      </c>
      <c r="J11" s="49"/>
      <c r="K11" s="49">
        <v>88.97</v>
      </c>
      <c r="L11" s="49"/>
      <c r="M11" s="49">
        <v>93.32</v>
      </c>
      <c r="N11" s="50">
        <v>82.92</v>
      </c>
      <c r="O11" s="51" t="str">
        <f t="shared" ref="O11:O67" si="0">IF(COUNT(F11:N11)&gt;1,"Included", "Excluded")</f>
        <v>Included</v>
      </c>
      <c r="P11" s="3"/>
      <c r="Q11" s="52" t="s">
        <v>44</v>
      </c>
      <c r="R11" s="53">
        <f t="shared" ref="R11:AA11" si="1">IFERROR(AVERAGEIFS(E:E,$D:$D,$Q11,$O:$O,"Included"),"")</f>
        <v>93.700000000000017</v>
      </c>
      <c r="S11" s="53">
        <f t="shared" si="1"/>
        <v>122.70333333333332</v>
      </c>
      <c r="T11" s="53">
        <f t="shared" si="1"/>
        <v>94.495000000000005</v>
      </c>
      <c r="U11" s="53">
        <f t="shared" si="1"/>
        <v>110.44999999999999</v>
      </c>
      <c r="V11" s="53">
        <f t="shared" si="1"/>
        <v>117.53999999999999</v>
      </c>
      <c r="W11" s="53">
        <f t="shared" si="1"/>
        <v>105.35799999999999</v>
      </c>
      <c r="X11" s="53">
        <f t="shared" si="1"/>
        <v>124.41500000000001</v>
      </c>
      <c r="Y11" s="53">
        <f t="shared" si="1"/>
        <v>96.615000000000009</v>
      </c>
      <c r="Z11" s="53">
        <f t="shared" si="1"/>
        <v>87.416666666666671</v>
      </c>
      <c r="AA11" s="54">
        <f t="shared" si="1"/>
        <v>109.68571428571428</v>
      </c>
      <c r="AB11" s="55"/>
      <c r="AC11" s="55"/>
      <c r="AD11" s="55"/>
    </row>
    <row r="12" spans="1:30" ht="15.75" customHeight="1" x14ac:dyDescent="0.35">
      <c r="A12" s="3"/>
      <c r="B12" s="46" t="s">
        <v>84</v>
      </c>
      <c r="C12" s="46" t="s">
        <v>85</v>
      </c>
      <c r="D12" s="47" t="s">
        <v>44</v>
      </c>
      <c r="E12" s="48">
        <v>93.7</v>
      </c>
      <c r="F12" s="49">
        <v>7.23</v>
      </c>
      <c r="G12" s="49"/>
      <c r="H12" s="49">
        <v>7.14</v>
      </c>
      <c r="I12" s="49"/>
      <c r="J12" s="49">
        <v>7.34</v>
      </c>
      <c r="K12" s="49"/>
      <c r="L12" s="49"/>
      <c r="M12" s="49">
        <v>6.92</v>
      </c>
      <c r="N12" s="50">
        <v>7.6</v>
      </c>
      <c r="O12" s="51" t="str">
        <f t="shared" si="0"/>
        <v>Included</v>
      </c>
      <c r="P12" s="3"/>
      <c r="Q12" s="52" t="s">
        <v>45</v>
      </c>
      <c r="R12" s="53">
        <f t="shared" ref="R12:AA12" si="2">IFERROR(AVERAGEIFS(E:E,$D:$D,$Q12,$O:$O,"Included"),"")</f>
        <v>31.59</v>
      </c>
      <c r="S12" s="53">
        <f t="shared" si="2"/>
        <v>41.43</v>
      </c>
      <c r="T12" s="53">
        <f t="shared" si="2"/>
        <v>37.754999999999995</v>
      </c>
      <c r="U12" s="53">
        <f t="shared" si="2"/>
        <v>40.619999999999997</v>
      </c>
      <c r="V12" s="53">
        <f t="shared" si="2"/>
        <v>35.35</v>
      </c>
      <c r="W12" s="53">
        <f t="shared" si="2"/>
        <v>35.433333333333337</v>
      </c>
      <c r="X12" s="53">
        <f t="shared" si="2"/>
        <v>30.986666666666665</v>
      </c>
      <c r="Y12" s="53">
        <f t="shared" si="2"/>
        <v>41.46</v>
      </c>
      <c r="Z12" s="53">
        <f t="shared" si="2"/>
        <v>34.136666666666663</v>
      </c>
      <c r="AA12" s="54">
        <f t="shared" si="2"/>
        <v>40.36</v>
      </c>
      <c r="AB12" s="55"/>
      <c r="AC12" s="55"/>
      <c r="AD12" s="55"/>
    </row>
    <row r="13" spans="1:30" ht="15.75" customHeight="1" x14ac:dyDescent="0.35">
      <c r="A13" s="3"/>
      <c r="B13" s="46" t="s">
        <v>86</v>
      </c>
      <c r="C13" s="46" t="s">
        <v>87</v>
      </c>
      <c r="D13" s="47" t="s">
        <v>44</v>
      </c>
      <c r="E13" s="48">
        <v>93.7</v>
      </c>
      <c r="F13" s="49">
        <v>17.14</v>
      </c>
      <c r="G13" s="49"/>
      <c r="H13" s="49">
        <v>15.54</v>
      </c>
      <c r="I13" s="49"/>
      <c r="J13" s="49">
        <v>16.37</v>
      </c>
      <c r="K13" s="49"/>
      <c r="L13" s="49"/>
      <c r="M13" s="49"/>
      <c r="N13" s="50">
        <v>16.98</v>
      </c>
      <c r="O13" s="51" t="str">
        <f t="shared" si="0"/>
        <v>Included</v>
      </c>
      <c r="P13" s="3"/>
      <c r="Q13" s="52" t="s">
        <v>46</v>
      </c>
      <c r="R13" s="53">
        <f t="shared" ref="R13:AA13" si="3">IFERROR(AVERAGEIFS(E:E,$D:$D,$Q13,$O:$O,"Included"),"")</f>
        <v>14.849999999999998</v>
      </c>
      <c r="S13" s="53">
        <f t="shared" si="3"/>
        <v>43.832857142857144</v>
      </c>
      <c r="T13" s="53">
        <f t="shared" si="3"/>
        <v>12.25</v>
      </c>
      <c r="U13" s="53">
        <f t="shared" si="3"/>
        <v>32.488333333333337</v>
      </c>
      <c r="V13" s="53">
        <f t="shared" si="3"/>
        <v>11.47</v>
      </c>
      <c r="W13" s="53">
        <f t="shared" si="3"/>
        <v>30.153333333333336</v>
      </c>
      <c r="X13" s="53">
        <f t="shared" si="3"/>
        <v>11.734999999999999</v>
      </c>
      <c r="Y13" s="53">
        <f t="shared" si="3"/>
        <v>34.68</v>
      </c>
      <c r="Z13" s="53">
        <f t="shared" si="3"/>
        <v>31.334285714285716</v>
      </c>
      <c r="AA13" s="54">
        <f t="shared" si="3"/>
        <v>37.694285714285719</v>
      </c>
      <c r="AB13" s="55"/>
      <c r="AC13" s="55"/>
      <c r="AD13" s="55"/>
    </row>
    <row r="14" spans="1:30" ht="15.75" customHeight="1" x14ac:dyDescent="0.35">
      <c r="A14" s="3"/>
      <c r="B14" s="46" t="s">
        <v>88</v>
      </c>
      <c r="C14" s="46" t="s">
        <v>89</v>
      </c>
      <c r="D14" s="47" t="s">
        <v>44</v>
      </c>
      <c r="E14" s="48">
        <v>93.7</v>
      </c>
      <c r="F14" s="49">
        <v>32.57</v>
      </c>
      <c r="G14" s="49"/>
      <c r="H14" s="49">
        <v>31.11</v>
      </c>
      <c r="I14" s="49"/>
      <c r="J14" s="49"/>
      <c r="K14" s="49"/>
      <c r="L14" s="49">
        <v>34.74</v>
      </c>
      <c r="M14" s="49"/>
      <c r="N14" s="50"/>
      <c r="O14" s="51" t="str">
        <f t="shared" si="0"/>
        <v>Included</v>
      </c>
      <c r="P14" s="3"/>
      <c r="Q14" s="56" t="s">
        <v>47</v>
      </c>
      <c r="R14" s="57">
        <f t="shared" ref="R14:AA14" si="4">IFERROR(AVERAGEIFS(E:E,$D:$D,$Q14,$O:$O,"Included"),"")</f>
        <v>377.55</v>
      </c>
      <c r="S14" s="57">
        <f t="shared" si="4"/>
        <v>1158.6933333333334</v>
      </c>
      <c r="T14" s="57" t="str">
        <f t="shared" si="4"/>
        <v/>
      </c>
      <c r="U14" s="57">
        <f t="shared" si="4"/>
        <v>895.81500000000005</v>
      </c>
      <c r="V14" s="57" t="str">
        <f t="shared" si="4"/>
        <v/>
      </c>
      <c r="W14" s="57">
        <f t="shared" si="4"/>
        <v>1520.13</v>
      </c>
      <c r="X14" s="57" t="str">
        <f t="shared" si="4"/>
        <v/>
      </c>
      <c r="Y14" s="57" t="str">
        <f t="shared" si="4"/>
        <v/>
      </c>
      <c r="Z14" s="57" t="str">
        <f t="shared" si="4"/>
        <v/>
      </c>
      <c r="AA14" s="58">
        <f t="shared" si="4"/>
        <v>1211.0650000000001</v>
      </c>
      <c r="AB14" s="55"/>
      <c r="AC14" s="55"/>
      <c r="AD14" s="55"/>
    </row>
    <row r="15" spans="1:30" ht="15.75" customHeight="1" x14ac:dyDescent="0.35">
      <c r="A15" s="3"/>
      <c r="B15" s="46" t="s">
        <v>90</v>
      </c>
      <c r="C15" s="46" t="s">
        <v>91</v>
      </c>
      <c r="D15" s="47" t="s">
        <v>44</v>
      </c>
      <c r="E15" s="48">
        <v>93.7</v>
      </c>
      <c r="F15" s="49">
        <v>30.59</v>
      </c>
      <c r="G15" s="49">
        <v>30.5</v>
      </c>
      <c r="H15" s="49">
        <v>30.87</v>
      </c>
      <c r="I15" s="49"/>
      <c r="J15" s="49"/>
      <c r="K15" s="49"/>
      <c r="L15" s="49"/>
      <c r="M15" s="49"/>
      <c r="N15" s="50">
        <v>31.21</v>
      </c>
      <c r="O15" s="51" t="str">
        <f t="shared" si="0"/>
        <v>Included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35">
      <c r="A16" s="3"/>
      <c r="B16" s="46" t="s">
        <v>92</v>
      </c>
      <c r="C16" s="46" t="s">
        <v>93</v>
      </c>
      <c r="D16" s="47" t="s">
        <v>44</v>
      </c>
      <c r="E16" s="48">
        <v>93.7</v>
      </c>
      <c r="F16" s="49">
        <v>144.44</v>
      </c>
      <c r="G16" s="49"/>
      <c r="H16" s="49">
        <v>144.44</v>
      </c>
      <c r="I16" s="49"/>
      <c r="J16" s="49">
        <v>124.42</v>
      </c>
      <c r="K16" s="49"/>
      <c r="L16" s="49"/>
      <c r="M16" s="49"/>
      <c r="N16" s="50">
        <v>137.88999999999999</v>
      </c>
      <c r="O16" s="51" t="str">
        <f t="shared" si="0"/>
        <v>Included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35">
      <c r="A17" s="3"/>
      <c r="B17" s="46" t="s">
        <v>94</v>
      </c>
      <c r="C17" s="46" t="s">
        <v>95</v>
      </c>
      <c r="D17" s="47" t="s">
        <v>44</v>
      </c>
      <c r="E17" s="48">
        <v>93.7</v>
      </c>
      <c r="F17" s="49">
        <v>184.16</v>
      </c>
      <c r="G17" s="49">
        <v>158.49</v>
      </c>
      <c r="H17" s="49">
        <v>154.66999999999999</v>
      </c>
      <c r="I17" s="49">
        <v>148.38999999999999</v>
      </c>
      <c r="J17" s="49">
        <v>155.49</v>
      </c>
      <c r="K17" s="49">
        <v>159.86000000000001</v>
      </c>
      <c r="L17" s="49">
        <v>158.49</v>
      </c>
      <c r="M17" s="49">
        <v>162.01</v>
      </c>
      <c r="N17" s="50">
        <v>156.04</v>
      </c>
      <c r="O17" s="51" t="str">
        <f t="shared" si="0"/>
        <v>Included</v>
      </c>
      <c r="P17" s="3"/>
      <c r="Q17" s="59" t="s">
        <v>96</v>
      </c>
      <c r="R17" s="25"/>
      <c r="S17" s="25"/>
      <c r="T17" s="25"/>
      <c r="U17" s="25"/>
      <c r="V17" s="25"/>
      <c r="W17" s="25"/>
      <c r="X17" s="25"/>
      <c r="Y17" s="25"/>
      <c r="Z17" s="25"/>
      <c r="AA17" s="26"/>
      <c r="AB17" s="3"/>
      <c r="AC17" s="3"/>
      <c r="AD17" s="3"/>
    </row>
    <row r="18" spans="1:30" ht="15.75" customHeight="1" x14ac:dyDescent="0.35">
      <c r="A18" s="3"/>
      <c r="B18" s="46" t="s">
        <v>97</v>
      </c>
      <c r="C18" s="46" t="s">
        <v>98</v>
      </c>
      <c r="D18" s="47" t="s">
        <v>44</v>
      </c>
      <c r="E18" s="48">
        <v>93.7</v>
      </c>
      <c r="F18" s="49">
        <v>248.37</v>
      </c>
      <c r="G18" s="49"/>
      <c r="H18" s="49">
        <v>244.49</v>
      </c>
      <c r="I18" s="49"/>
      <c r="J18" s="49">
        <v>223.17</v>
      </c>
      <c r="K18" s="49"/>
      <c r="L18" s="49"/>
      <c r="M18" s="49"/>
      <c r="N18" s="50"/>
      <c r="O18" s="51" t="str">
        <f t="shared" si="0"/>
        <v>Included</v>
      </c>
      <c r="P18" s="3"/>
      <c r="Q18" s="60" t="s">
        <v>22</v>
      </c>
      <c r="R18" s="61" t="s">
        <v>52</v>
      </c>
      <c r="S18" s="61" t="s">
        <v>53</v>
      </c>
      <c r="T18" s="61" t="s">
        <v>54</v>
      </c>
      <c r="U18" s="61" t="s">
        <v>55</v>
      </c>
      <c r="V18" s="61" t="s">
        <v>56</v>
      </c>
      <c r="W18" s="61" t="s">
        <v>57</v>
      </c>
      <c r="X18" s="61" t="s">
        <v>58</v>
      </c>
      <c r="Y18" s="61" t="s">
        <v>59</v>
      </c>
      <c r="Z18" s="61" t="s">
        <v>60</v>
      </c>
      <c r="AA18" s="62" t="s">
        <v>61</v>
      </c>
      <c r="AB18" s="3"/>
      <c r="AC18" s="3"/>
      <c r="AD18" s="3"/>
    </row>
    <row r="19" spans="1:30" ht="15.75" customHeight="1" x14ac:dyDescent="0.35">
      <c r="A19" s="3"/>
      <c r="B19" s="46" t="s">
        <v>99</v>
      </c>
      <c r="C19" s="46" t="s">
        <v>100</v>
      </c>
      <c r="D19" s="47" t="s">
        <v>44</v>
      </c>
      <c r="E19" s="48">
        <v>93.7</v>
      </c>
      <c r="F19" s="49">
        <v>342.91</v>
      </c>
      <c r="G19" s="49"/>
      <c r="H19" s="49">
        <v>273.2</v>
      </c>
      <c r="I19" s="49"/>
      <c r="J19" s="49"/>
      <c r="K19" s="49"/>
      <c r="L19" s="49"/>
      <c r="M19" s="49"/>
      <c r="N19" s="50">
        <v>335.16</v>
      </c>
      <c r="O19" s="51" t="str">
        <f t="shared" si="0"/>
        <v>Included</v>
      </c>
      <c r="P19" s="3"/>
      <c r="Q19" s="63" t="s">
        <v>101</v>
      </c>
      <c r="R19" s="64">
        <v>1</v>
      </c>
      <c r="S19" s="64">
        <v>1.105489774</v>
      </c>
      <c r="T19" s="64">
        <v>0.90404929599999995</v>
      </c>
      <c r="U19" s="64">
        <v>0.93363636400000005</v>
      </c>
      <c r="V19" s="64">
        <v>1.1683731509999999</v>
      </c>
      <c r="W19" s="64">
        <v>1.0753926700000001</v>
      </c>
      <c r="X19" s="64">
        <v>1.1539325840000001</v>
      </c>
      <c r="Y19" s="64">
        <v>0.90484581500000005</v>
      </c>
      <c r="Z19" s="64">
        <v>1.1224043720000001</v>
      </c>
      <c r="AA19" s="65">
        <v>1.0259740260000001</v>
      </c>
      <c r="AB19" s="66" t="s">
        <v>102</v>
      </c>
      <c r="AC19" s="3"/>
      <c r="AD19" s="3"/>
    </row>
    <row r="20" spans="1:30" ht="15.75" customHeight="1" x14ac:dyDescent="0.35">
      <c r="A20" s="3"/>
      <c r="B20" s="46" t="s">
        <v>103</v>
      </c>
      <c r="C20" s="46" t="s">
        <v>104</v>
      </c>
      <c r="D20" s="47" t="s">
        <v>44</v>
      </c>
      <c r="E20" s="48">
        <v>93.7</v>
      </c>
      <c r="F20" s="49">
        <v>314.04000000000002</v>
      </c>
      <c r="G20" s="49"/>
      <c r="H20" s="49"/>
      <c r="I20" s="49"/>
      <c r="J20" s="49"/>
      <c r="K20" s="49"/>
      <c r="L20" s="49"/>
      <c r="M20" s="49"/>
      <c r="N20" s="50"/>
      <c r="O20" s="51" t="str">
        <f t="shared" si="0"/>
        <v>Excluded</v>
      </c>
      <c r="P20" s="3"/>
      <c r="Q20" s="42" t="s">
        <v>28</v>
      </c>
      <c r="R20" s="8" t="s">
        <v>30</v>
      </c>
      <c r="S20" s="8" t="s">
        <v>32</v>
      </c>
      <c r="T20" s="8" t="s">
        <v>33</v>
      </c>
      <c r="U20" s="8" t="s">
        <v>34</v>
      </c>
      <c r="V20" s="8" t="s">
        <v>35</v>
      </c>
      <c r="W20" s="8" t="s">
        <v>36</v>
      </c>
      <c r="X20" s="8" t="s">
        <v>37</v>
      </c>
      <c r="Y20" s="8" t="s">
        <v>38</v>
      </c>
      <c r="Z20" s="8" t="s">
        <v>39</v>
      </c>
      <c r="AA20" s="43" t="s">
        <v>40</v>
      </c>
      <c r="AB20" s="67" t="s">
        <v>41</v>
      </c>
      <c r="AC20" s="3"/>
      <c r="AD20" s="3"/>
    </row>
    <row r="21" spans="1:30" ht="15.75" customHeight="1" x14ac:dyDescent="0.35">
      <c r="A21" s="3"/>
      <c r="B21" s="46" t="s">
        <v>105</v>
      </c>
      <c r="C21" s="46" t="s">
        <v>106</v>
      </c>
      <c r="D21" s="47" t="s">
        <v>44</v>
      </c>
      <c r="E21" s="48">
        <v>93.7</v>
      </c>
      <c r="F21" s="49">
        <v>531.78</v>
      </c>
      <c r="G21" s="49"/>
      <c r="H21" s="49"/>
      <c r="I21" s="49"/>
      <c r="J21" s="49"/>
      <c r="K21" s="49"/>
      <c r="L21" s="49"/>
      <c r="M21" s="49"/>
      <c r="N21" s="50"/>
      <c r="O21" s="51" t="str">
        <f t="shared" si="0"/>
        <v>Excluded</v>
      </c>
      <c r="P21" s="3"/>
      <c r="Q21" s="52" t="s">
        <v>44</v>
      </c>
      <c r="R21" s="53">
        <f t="shared" ref="R21:R24" si="5">IFERROR(AVERAGEIFS(E:E,$D:$D,$Q21,$O:$O,"Included"),"")</f>
        <v>93.700000000000017</v>
      </c>
      <c r="S21" s="53">
        <f t="shared" ref="S21:AA21" si="6">IF(S11*S$19&gt;0,S11*S$19,"")</f>
        <v>135.64728023571331</v>
      </c>
      <c r="T21" s="53">
        <f t="shared" si="6"/>
        <v>85.428138225520001</v>
      </c>
      <c r="U21" s="53">
        <f t="shared" si="6"/>
        <v>103.12013640379999</v>
      </c>
      <c r="V21" s="53">
        <f t="shared" si="6"/>
        <v>137.33058016854</v>
      </c>
      <c r="W21" s="53">
        <f t="shared" si="6"/>
        <v>113.30122092585999</v>
      </c>
      <c r="X21" s="53">
        <f t="shared" si="6"/>
        <v>143.56652243836001</v>
      </c>
      <c r="Y21" s="53">
        <f t="shared" si="6"/>
        <v>87.421678416225006</v>
      </c>
      <c r="Z21" s="53">
        <f t="shared" si="6"/>
        <v>98.116848852333348</v>
      </c>
      <c r="AA21" s="54">
        <f t="shared" si="6"/>
        <v>112.53469388040001</v>
      </c>
      <c r="AB21" s="68">
        <f t="shared" ref="AB21:AB24" si="7">AVERAGE(S21:AA21)</f>
        <v>112.94078883852795</v>
      </c>
      <c r="AC21" s="3"/>
      <c r="AD21" s="3"/>
    </row>
    <row r="22" spans="1:30" ht="15.75" customHeight="1" x14ac:dyDescent="0.35">
      <c r="A22" s="3"/>
      <c r="B22" s="46" t="s">
        <v>107</v>
      </c>
      <c r="C22" s="46" t="s">
        <v>108</v>
      </c>
      <c r="D22" s="47" t="s">
        <v>44</v>
      </c>
      <c r="E22" s="48">
        <v>93.7</v>
      </c>
      <c r="F22" s="49">
        <v>2385</v>
      </c>
      <c r="G22" s="49"/>
      <c r="H22" s="49"/>
      <c r="I22" s="49"/>
      <c r="J22" s="49"/>
      <c r="K22" s="49"/>
      <c r="L22" s="49"/>
      <c r="M22" s="49"/>
      <c r="N22" s="50"/>
      <c r="O22" s="51" t="str">
        <f t="shared" si="0"/>
        <v>Excluded</v>
      </c>
      <c r="P22" s="3"/>
      <c r="Q22" s="52" t="s">
        <v>45</v>
      </c>
      <c r="R22" s="53">
        <f t="shared" si="5"/>
        <v>31.59</v>
      </c>
      <c r="S22" s="53">
        <f t="shared" ref="S22:AA22" si="8">IF(S12*S$19&gt;0,S12*S$19,"")</f>
        <v>45.800441336820001</v>
      </c>
      <c r="T22" s="53">
        <f t="shared" si="8"/>
        <v>34.132381170479995</v>
      </c>
      <c r="U22" s="53">
        <f t="shared" si="8"/>
        <v>37.924309105680003</v>
      </c>
      <c r="V22" s="53">
        <f t="shared" si="8"/>
        <v>41.301990887849996</v>
      </c>
      <c r="W22" s="53">
        <f t="shared" si="8"/>
        <v>38.104746940333342</v>
      </c>
      <c r="X22" s="53">
        <f t="shared" si="8"/>
        <v>35.756524336213332</v>
      </c>
      <c r="Y22" s="53">
        <f t="shared" si="8"/>
        <v>37.514907489900004</v>
      </c>
      <c r="Z22" s="53">
        <f t="shared" si="8"/>
        <v>38.315143912173333</v>
      </c>
      <c r="AA22" s="54">
        <f t="shared" si="8"/>
        <v>41.408311689360005</v>
      </c>
      <c r="AB22" s="68">
        <f t="shared" si="7"/>
        <v>38.917639652090003</v>
      </c>
      <c r="AC22" s="3"/>
      <c r="AD22" s="3"/>
    </row>
    <row r="23" spans="1:30" ht="15.75" customHeight="1" x14ac:dyDescent="0.35">
      <c r="A23" s="3"/>
      <c r="B23" s="46" t="s">
        <v>109</v>
      </c>
      <c r="C23" s="46" t="s">
        <v>110</v>
      </c>
      <c r="D23" s="69" t="s">
        <v>44</v>
      </c>
      <c r="E23" s="48">
        <v>93.7</v>
      </c>
      <c r="F23" s="49"/>
      <c r="G23" s="49"/>
      <c r="H23" s="49"/>
      <c r="I23" s="49"/>
      <c r="J23" s="49"/>
      <c r="K23" s="49"/>
      <c r="L23" s="49"/>
      <c r="M23" s="49"/>
      <c r="N23" s="50"/>
      <c r="O23" s="51" t="str">
        <f t="shared" si="0"/>
        <v>Excluded</v>
      </c>
      <c r="P23" s="3"/>
      <c r="Q23" s="52" t="s">
        <v>46</v>
      </c>
      <c r="R23" s="53">
        <f t="shared" si="5"/>
        <v>14.849999999999998</v>
      </c>
      <c r="S23" s="53">
        <f t="shared" ref="S23:AA23" si="9">IF(S13*S$19&gt;0,S13*S$19,"")</f>
        <v>48.456775336631431</v>
      </c>
      <c r="T23" s="53">
        <f t="shared" si="9"/>
        <v>11.074603875999999</v>
      </c>
      <c r="U23" s="53">
        <f t="shared" si="9"/>
        <v>30.33228940575334</v>
      </c>
      <c r="V23" s="53">
        <f t="shared" si="9"/>
        <v>13.40124004197</v>
      </c>
      <c r="W23" s="53">
        <f t="shared" si="9"/>
        <v>32.426673642733334</v>
      </c>
      <c r="X23" s="53">
        <f t="shared" si="9"/>
        <v>13.54139887324</v>
      </c>
      <c r="Y23" s="53">
        <f t="shared" si="9"/>
        <v>31.380052864200003</v>
      </c>
      <c r="Z23" s="53">
        <f t="shared" si="9"/>
        <v>35.169739279211434</v>
      </c>
      <c r="AA23" s="54">
        <f t="shared" si="9"/>
        <v>38.67335807148001</v>
      </c>
      <c r="AB23" s="68">
        <f t="shared" si="7"/>
        <v>28.272903487913283</v>
      </c>
      <c r="AC23" s="3"/>
      <c r="AD23" s="3"/>
    </row>
    <row r="24" spans="1:30" ht="15.75" customHeight="1" x14ac:dyDescent="0.35">
      <c r="A24" s="3"/>
      <c r="B24" s="46" t="s">
        <v>111</v>
      </c>
      <c r="C24" s="46" t="s">
        <v>112</v>
      </c>
      <c r="D24" s="69" t="s">
        <v>44</v>
      </c>
      <c r="E24" s="48">
        <v>93.7</v>
      </c>
      <c r="F24" s="49"/>
      <c r="G24" s="49"/>
      <c r="H24" s="49"/>
      <c r="I24" s="49"/>
      <c r="J24" s="49"/>
      <c r="K24" s="49"/>
      <c r="L24" s="49"/>
      <c r="M24" s="49"/>
      <c r="N24" s="50"/>
      <c r="O24" s="51" t="str">
        <f t="shared" si="0"/>
        <v>Excluded</v>
      </c>
      <c r="P24" s="3"/>
      <c r="Q24" s="56" t="s">
        <v>47</v>
      </c>
      <c r="R24" s="57">
        <f t="shared" si="5"/>
        <v>377.55</v>
      </c>
      <c r="S24" s="57">
        <f t="shared" ref="S24:AA24" si="10">IF(S14*S$19&gt;0,S14*S$19,"")</f>
        <v>1280.9236312019734</v>
      </c>
      <c r="T24" s="57" t="str">
        <f>IFERROR(IF(T14*T$19&gt;0,T14*T$19,""),"")</f>
        <v/>
      </c>
      <c r="U24" s="57">
        <f t="shared" ref="U24:AA24" si="11">IFERROR(IF(U14*U$19&gt;0,U14*U$19,""),"")</f>
        <v>836.36545941666009</v>
      </c>
      <c r="V24" s="57" t="str">
        <f t="shared" si="11"/>
        <v/>
      </c>
      <c r="W24" s="57">
        <f t="shared" si="11"/>
        <v>1634.7366594471002</v>
      </c>
      <c r="X24" s="57" t="str">
        <f t="shared" si="11"/>
        <v/>
      </c>
      <c r="Y24" s="57" t="str">
        <f t="shared" si="11"/>
        <v/>
      </c>
      <c r="Z24" s="57" t="str">
        <f t="shared" si="11"/>
        <v/>
      </c>
      <c r="AA24" s="57">
        <f t="shared" si="11"/>
        <v>1242.5212337976902</v>
      </c>
      <c r="AB24" s="70">
        <f t="shared" si="7"/>
        <v>1248.6367459658559</v>
      </c>
      <c r="AC24" s="3"/>
      <c r="AD24" s="3"/>
    </row>
    <row r="25" spans="1:30" ht="15.75" customHeight="1" x14ac:dyDescent="0.35">
      <c r="A25" s="3"/>
      <c r="B25" s="46" t="s">
        <v>113</v>
      </c>
      <c r="C25" s="46" t="s">
        <v>114</v>
      </c>
      <c r="D25" s="47" t="s">
        <v>44</v>
      </c>
      <c r="E25" s="48">
        <v>93.7</v>
      </c>
      <c r="F25" s="49">
        <v>1961</v>
      </c>
      <c r="G25" s="49"/>
      <c r="H25" s="49"/>
      <c r="I25" s="49"/>
      <c r="J25" s="49"/>
      <c r="K25" s="49"/>
      <c r="L25" s="49"/>
      <c r="M25" s="49"/>
      <c r="N25" s="50"/>
      <c r="O25" s="51" t="str">
        <f t="shared" si="0"/>
        <v>Excluded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35">
      <c r="A26" s="3"/>
      <c r="B26" s="46" t="s">
        <v>115</v>
      </c>
      <c r="C26" s="46" t="s">
        <v>116</v>
      </c>
      <c r="D26" s="47" t="s">
        <v>44</v>
      </c>
      <c r="E26" s="48">
        <v>93.7</v>
      </c>
      <c r="F26" s="49"/>
      <c r="G26" s="49"/>
      <c r="H26" s="49"/>
      <c r="I26" s="49"/>
      <c r="J26" s="49"/>
      <c r="K26" s="49"/>
      <c r="L26" s="49"/>
      <c r="M26" s="49"/>
      <c r="N26" s="50"/>
      <c r="O26" s="51" t="str">
        <f t="shared" si="0"/>
        <v>Excluded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35">
      <c r="A27" s="3"/>
      <c r="B27" s="46" t="s">
        <v>117</v>
      </c>
      <c r="C27" s="46" t="s">
        <v>118</v>
      </c>
      <c r="D27" s="47" t="s">
        <v>44</v>
      </c>
      <c r="E27" s="48">
        <v>93.7</v>
      </c>
      <c r="F27" s="49"/>
      <c r="G27" s="49"/>
      <c r="H27" s="49"/>
      <c r="I27" s="49"/>
      <c r="J27" s="49"/>
      <c r="K27" s="49"/>
      <c r="L27" s="49"/>
      <c r="M27" s="49"/>
      <c r="N27" s="50"/>
      <c r="O27" s="51" t="str">
        <f t="shared" si="0"/>
        <v>Excluded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35">
      <c r="A28" s="3"/>
      <c r="B28" s="46" t="s">
        <v>119</v>
      </c>
      <c r="C28" s="46" t="s">
        <v>120</v>
      </c>
      <c r="D28" s="47" t="s">
        <v>44</v>
      </c>
      <c r="E28" s="48">
        <v>93.7</v>
      </c>
      <c r="F28" s="49">
        <v>1584.7</v>
      </c>
      <c r="G28" s="49"/>
      <c r="H28" s="49"/>
      <c r="I28" s="49"/>
      <c r="J28" s="49"/>
      <c r="K28" s="49"/>
      <c r="L28" s="49"/>
      <c r="M28" s="49"/>
      <c r="N28" s="50"/>
      <c r="O28" s="51" t="str">
        <f t="shared" si="0"/>
        <v>Excluded</v>
      </c>
      <c r="P28" s="3"/>
      <c r="Q28" s="3"/>
      <c r="R28" s="3"/>
      <c r="S28" s="3"/>
      <c r="T28" s="3"/>
      <c r="U28" s="3"/>
      <c r="V28" s="3"/>
      <c r="W28" s="3"/>
      <c r="X28" s="3"/>
      <c r="Y28" s="81" t="s">
        <v>48</v>
      </c>
      <c r="Z28" s="77"/>
      <c r="AA28" s="78"/>
      <c r="AB28" s="3"/>
      <c r="AC28" s="3"/>
      <c r="AD28" s="3"/>
    </row>
    <row r="29" spans="1:30" ht="15.75" customHeight="1" x14ac:dyDescent="0.35">
      <c r="A29" s="3"/>
      <c r="B29" s="46" t="s">
        <v>121</v>
      </c>
      <c r="C29" s="46" t="s">
        <v>122</v>
      </c>
      <c r="D29" s="47" t="s">
        <v>44</v>
      </c>
      <c r="E29" s="48">
        <v>93.7</v>
      </c>
      <c r="F29" s="49">
        <v>2279</v>
      </c>
      <c r="G29" s="49"/>
      <c r="H29" s="49"/>
      <c r="I29" s="49"/>
      <c r="J29" s="49"/>
      <c r="K29" s="49"/>
      <c r="L29" s="49"/>
      <c r="M29" s="49"/>
      <c r="N29" s="50"/>
      <c r="O29" s="51" t="str">
        <f t="shared" si="0"/>
        <v>Excluded</v>
      </c>
      <c r="P29" s="3"/>
      <c r="Q29" s="3"/>
      <c r="R29" s="3"/>
      <c r="S29" s="3"/>
      <c r="T29" s="3"/>
      <c r="U29" s="3"/>
      <c r="V29" s="3"/>
      <c r="W29" s="3"/>
      <c r="X29" s="3"/>
      <c r="Y29" s="18" t="s">
        <v>49</v>
      </c>
      <c r="Z29" s="18" t="s">
        <v>50</v>
      </c>
      <c r="AA29" s="18" t="s">
        <v>51</v>
      </c>
      <c r="AB29" s="3"/>
      <c r="AC29" s="3"/>
      <c r="AD29" s="3"/>
    </row>
    <row r="30" spans="1:30" ht="15.75" customHeight="1" x14ac:dyDescent="0.35">
      <c r="A30" s="3"/>
      <c r="B30" s="46" t="s">
        <v>123</v>
      </c>
      <c r="C30" s="46" t="s">
        <v>124</v>
      </c>
      <c r="D30" s="47" t="s">
        <v>44</v>
      </c>
      <c r="E30" s="48">
        <v>93.7</v>
      </c>
      <c r="F30" s="49">
        <v>2067</v>
      </c>
      <c r="G30" s="49"/>
      <c r="H30" s="49"/>
      <c r="I30" s="49"/>
      <c r="J30" s="49"/>
      <c r="K30" s="49"/>
      <c r="L30" s="49"/>
      <c r="M30" s="49"/>
      <c r="N30" s="50"/>
      <c r="O30" s="51" t="str">
        <f t="shared" si="0"/>
        <v>Excluded</v>
      </c>
      <c r="P30" s="3"/>
      <c r="Q30" s="3"/>
      <c r="R30" s="3"/>
      <c r="S30" s="3"/>
      <c r="T30" s="3"/>
      <c r="U30" s="3"/>
      <c r="V30" s="3"/>
      <c r="W30" s="3"/>
      <c r="X30" s="3"/>
      <c r="Y30" s="19" t="s">
        <v>52</v>
      </c>
      <c r="Z30" s="20">
        <v>102.7</v>
      </c>
      <c r="AA30" s="21">
        <v>1</v>
      </c>
      <c r="AB30" s="3"/>
      <c r="AC30" s="3"/>
      <c r="AD30" s="3"/>
    </row>
    <row r="31" spans="1:30" ht="15.75" customHeight="1" x14ac:dyDescent="0.35">
      <c r="A31" s="3"/>
      <c r="B31" s="46" t="s">
        <v>125</v>
      </c>
      <c r="C31" s="46" t="s">
        <v>126</v>
      </c>
      <c r="D31" s="47" t="s">
        <v>44</v>
      </c>
      <c r="E31" s="48">
        <v>93.7</v>
      </c>
      <c r="F31" s="49">
        <v>2279</v>
      </c>
      <c r="G31" s="49"/>
      <c r="H31" s="49"/>
      <c r="I31" s="49"/>
      <c r="J31" s="49"/>
      <c r="K31" s="49"/>
      <c r="L31" s="49"/>
      <c r="M31" s="49"/>
      <c r="N31" s="50"/>
      <c r="O31" s="51" t="str">
        <f t="shared" si="0"/>
        <v>Excluded</v>
      </c>
      <c r="P31" s="3"/>
      <c r="Q31" s="3"/>
      <c r="R31" s="3"/>
      <c r="S31" s="3"/>
      <c r="T31" s="3"/>
      <c r="U31" s="3"/>
      <c r="V31" s="3"/>
      <c r="W31" s="3"/>
      <c r="X31" s="3"/>
      <c r="Y31" s="19" t="s">
        <v>53</v>
      </c>
      <c r="Z31" s="20">
        <v>92.9</v>
      </c>
      <c r="AA31" s="21">
        <v>1.105489774</v>
      </c>
      <c r="AB31" s="3"/>
      <c r="AC31" s="3"/>
      <c r="AD31" s="3"/>
    </row>
    <row r="32" spans="1:30" ht="15.75" customHeight="1" x14ac:dyDescent="0.35">
      <c r="A32" s="3"/>
      <c r="B32" s="46" t="s">
        <v>127</v>
      </c>
      <c r="C32" s="46" t="s">
        <v>128</v>
      </c>
      <c r="D32" s="47" t="s">
        <v>44</v>
      </c>
      <c r="E32" s="48">
        <v>93.7</v>
      </c>
      <c r="F32" s="49">
        <v>2172.41</v>
      </c>
      <c r="G32" s="49"/>
      <c r="H32" s="49"/>
      <c r="I32" s="49"/>
      <c r="J32" s="49"/>
      <c r="K32" s="49"/>
      <c r="L32" s="49"/>
      <c r="M32" s="49"/>
      <c r="N32" s="50"/>
      <c r="O32" s="51" t="str">
        <f t="shared" si="0"/>
        <v>Excluded</v>
      </c>
      <c r="P32" s="3"/>
      <c r="Q32" s="3"/>
      <c r="R32" s="3"/>
      <c r="S32" s="3"/>
      <c r="T32" s="3"/>
      <c r="U32" s="3"/>
      <c r="V32" s="3"/>
      <c r="W32" s="3"/>
      <c r="X32" s="3"/>
      <c r="Y32" s="19" t="s">
        <v>54</v>
      </c>
      <c r="Z32" s="20">
        <v>113.6</v>
      </c>
      <c r="AA32" s="21">
        <v>0.90404929599999995</v>
      </c>
      <c r="AB32" s="3"/>
      <c r="AC32" s="3"/>
      <c r="AD32" s="3"/>
    </row>
    <row r="33" spans="1:30" ht="15.75" customHeight="1" x14ac:dyDescent="0.35">
      <c r="A33" s="3"/>
      <c r="B33" s="46" t="s">
        <v>129</v>
      </c>
      <c r="C33" s="46" t="s">
        <v>130</v>
      </c>
      <c r="D33" s="47" t="s">
        <v>44</v>
      </c>
      <c r="E33" s="48">
        <v>93.7</v>
      </c>
      <c r="F33" s="49">
        <v>2491</v>
      </c>
      <c r="G33" s="49"/>
      <c r="H33" s="49"/>
      <c r="I33" s="49"/>
      <c r="J33" s="49"/>
      <c r="K33" s="49"/>
      <c r="L33" s="49"/>
      <c r="M33" s="49"/>
      <c r="N33" s="50"/>
      <c r="O33" s="51" t="str">
        <f t="shared" si="0"/>
        <v>Excluded</v>
      </c>
      <c r="P33" s="3"/>
      <c r="Q33" s="3"/>
      <c r="R33" s="3"/>
      <c r="S33" s="3"/>
      <c r="T33" s="3"/>
      <c r="U33" s="3"/>
      <c r="V33" s="3"/>
      <c r="W33" s="3"/>
      <c r="X33" s="3"/>
      <c r="Y33" s="19" t="s">
        <v>55</v>
      </c>
      <c r="Z33" s="20">
        <v>110</v>
      </c>
      <c r="AA33" s="21">
        <v>0.93363636400000005</v>
      </c>
      <c r="AB33" s="3"/>
      <c r="AC33" s="3"/>
      <c r="AD33" s="3"/>
    </row>
    <row r="34" spans="1:30" ht="15.75" customHeight="1" x14ac:dyDescent="0.35">
      <c r="A34" s="3"/>
      <c r="B34" s="46" t="s">
        <v>131</v>
      </c>
      <c r="C34" s="46" t="s">
        <v>132</v>
      </c>
      <c r="D34" s="47" t="s">
        <v>44</v>
      </c>
      <c r="E34" s="48">
        <v>93.7</v>
      </c>
      <c r="F34" s="49">
        <v>2385</v>
      </c>
      <c r="G34" s="49"/>
      <c r="H34" s="49"/>
      <c r="I34" s="49"/>
      <c r="J34" s="49"/>
      <c r="K34" s="49"/>
      <c r="L34" s="49"/>
      <c r="M34" s="49"/>
      <c r="N34" s="50"/>
      <c r="O34" s="51" t="str">
        <f t="shared" si="0"/>
        <v>Excluded</v>
      </c>
      <c r="P34" s="3"/>
      <c r="Q34" s="3"/>
      <c r="R34" s="3"/>
      <c r="S34" s="3"/>
      <c r="T34" s="3"/>
      <c r="U34" s="3"/>
      <c r="V34" s="3"/>
      <c r="W34" s="3"/>
      <c r="X34" s="3"/>
      <c r="Y34" s="19" t="s">
        <v>56</v>
      </c>
      <c r="Z34" s="20">
        <v>87.9</v>
      </c>
      <c r="AA34" s="21">
        <v>1.1683731509999999</v>
      </c>
      <c r="AB34" s="3"/>
      <c r="AC34" s="3"/>
      <c r="AD34" s="3"/>
    </row>
    <row r="35" spans="1:30" ht="15.75" customHeight="1" x14ac:dyDescent="0.35">
      <c r="A35" s="3"/>
      <c r="B35" s="46" t="s">
        <v>133</v>
      </c>
      <c r="C35" s="46" t="s">
        <v>134</v>
      </c>
      <c r="D35" s="47" t="s">
        <v>44</v>
      </c>
      <c r="E35" s="48">
        <v>93.7</v>
      </c>
      <c r="F35" s="49">
        <v>2008.7</v>
      </c>
      <c r="G35" s="49"/>
      <c r="H35" s="49"/>
      <c r="I35" s="49"/>
      <c r="J35" s="49"/>
      <c r="K35" s="49"/>
      <c r="L35" s="49"/>
      <c r="M35" s="49"/>
      <c r="N35" s="50"/>
      <c r="O35" s="51" t="str">
        <f t="shared" si="0"/>
        <v>Excluded</v>
      </c>
      <c r="P35" s="3"/>
      <c r="Q35" s="3"/>
      <c r="R35" s="3"/>
      <c r="S35" s="3"/>
      <c r="T35" s="3"/>
      <c r="U35" s="3"/>
      <c r="V35" s="3"/>
      <c r="W35" s="3"/>
      <c r="X35" s="3"/>
      <c r="Y35" s="19" t="s">
        <v>57</v>
      </c>
      <c r="Z35" s="20">
        <v>95.5</v>
      </c>
      <c r="AA35" s="21">
        <v>1.0753926700000001</v>
      </c>
      <c r="AB35" s="3"/>
      <c r="AC35" s="3"/>
      <c r="AD35" s="3"/>
    </row>
    <row r="36" spans="1:30" ht="15.75" customHeight="1" x14ac:dyDescent="0.35">
      <c r="A36" s="3"/>
      <c r="B36" s="46" t="s">
        <v>135</v>
      </c>
      <c r="C36" s="46" t="s">
        <v>136</v>
      </c>
      <c r="D36" s="47" t="s">
        <v>44</v>
      </c>
      <c r="E36" s="48">
        <v>93.7</v>
      </c>
      <c r="F36" s="49">
        <v>3412.79</v>
      </c>
      <c r="G36" s="49"/>
      <c r="H36" s="49"/>
      <c r="I36" s="49"/>
      <c r="J36" s="49"/>
      <c r="K36" s="49"/>
      <c r="L36" s="49"/>
      <c r="M36" s="49"/>
      <c r="N36" s="50"/>
      <c r="O36" s="51" t="str">
        <f t="shared" si="0"/>
        <v>Excluded</v>
      </c>
      <c r="P36" s="3"/>
      <c r="Q36" s="3"/>
      <c r="R36" s="3"/>
      <c r="S36" s="3"/>
      <c r="T36" s="3"/>
      <c r="U36" s="3"/>
      <c r="V36" s="3"/>
      <c r="W36" s="3"/>
      <c r="X36" s="3"/>
      <c r="Y36" s="19" t="s">
        <v>58</v>
      </c>
      <c r="Z36" s="20">
        <v>89</v>
      </c>
      <c r="AA36" s="21">
        <v>1.1539325840000001</v>
      </c>
      <c r="AB36" s="3"/>
      <c r="AC36" s="3"/>
      <c r="AD36" s="3"/>
    </row>
    <row r="37" spans="1:30" ht="14.5" x14ac:dyDescent="0.35">
      <c r="A37" s="3"/>
      <c r="B37" s="46" t="s">
        <v>137</v>
      </c>
      <c r="C37" s="46" t="s">
        <v>138</v>
      </c>
      <c r="D37" s="47" t="s">
        <v>44</v>
      </c>
      <c r="E37" s="48">
        <v>93.7</v>
      </c>
      <c r="F37" s="49">
        <v>919.99</v>
      </c>
      <c r="G37" s="49"/>
      <c r="H37" s="49"/>
      <c r="I37" s="49"/>
      <c r="J37" s="49"/>
      <c r="K37" s="49"/>
      <c r="L37" s="49"/>
      <c r="M37" s="49"/>
      <c r="N37" s="50"/>
      <c r="O37" s="51" t="str">
        <f t="shared" si="0"/>
        <v>Excluded</v>
      </c>
      <c r="P37" s="3"/>
      <c r="Q37" s="3"/>
      <c r="R37" s="3"/>
      <c r="S37" s="3"/>
      <c r="T37" s="3"/>
      <c r="U37" s="3"/>
      <c r="V37" s="3"/>
      <c r="W37" s="3"/>
      <c r="X37" s="3"/>
      <c r="Y37" s="19" t="s">
        <v>59</v>
      </c>
      <c r="Z37" s="20">
        <v>113.5</v>
      </c>
      <c r="AA37" s="21">
        <v>0.90484581500000005</v>
      </c>
      <c r="AB37" s="3"/>
      <c r="AC37" s="3"/>
      <c r="AD37" s="3"/>
    </row>
    <row r="38" spans="1:30" ht="14.5" x14ac:dyDescent="0.35">
      <c r="A38" s="3"/>
      <c r="B38" s="46" t="s">
        <v>139</v>
      </c>
      <c r="C38" s="46" t="s">
        <v>140</v>
      </c>
      <c r="D38" s="47" t="s">
        <v>45</v>
      </c>
      <c r="E38" s="48">
        <v>31.59</v>
      </c>
      <c r="F38" s="49">
        <v>30.48</v>
      </c>
      <c r="G38" s="49">
        <v>30.57</v>
      </c>
      <c r="H38" s="49">
        <v>30.63</v>
      </c>
      <c r="I38" s="49">
        <v>28.62</v>
      </c>
      <c r="J38" s="49">
        <v>30.43</v>
      </c>
      <c r="K38" s="49">
        <v>31.38</v>
      </c>
      <c r="L38" s="49">
        <v>30.57</v>
      </c>
      <c r="M38" s="49">
        <v>30.87</v>
      </c>
      <c r="N38" s="50">
        <v>31.58</v>
      </c>
      <c r="O38" s="51" t="str">
        <f t="shared" si="0"/>
        <v>Included</v>
      </c>
      <c r="P38" s="3"/>
      <c r="Q38" s="3"/>
      <c r="R38" s="3"/>
      <c r="S38" s="3"/>
      <c r="T38" s="3"/>
      <c r="U38" s="3"/>
      <c r="V38" s="3"/>
      <c r="W38" s="3"/>
      <c r="X38" s="3"/>
      <c r="Y38" s="19" t="s">
        <v>60</v>
      </c>
      <c r="Z38" s="20">
        <v>91.5</v>
      </c>
      <c r="AA38" s="21">
        <v>1.1224043720000001</v>
      </c>
      <c r="AB38" s="3"/>
      <c r="AC38" s="3"/>
      <c r="AD38" s="3"/>
    </row>
    <row r="39" spans="1:30" ht="14.5" x14ac:dyDescent="0.35">
      <c r="A39" s="3"/>
      <c r="B39" s="46" t="s">
        <v>141</v>
      </c>
      <c r="C39" s="46" t="s">
        <v>142</v>
      </c>
      <c r="D39" s="47" t="s">
        <v>45</v>
      </c>
      <c r="E39" s="48">
        <v>31.59</v>
      </c>
      <c r="F39" s="49">
        <v>44.94</v>
      </c>
      <c r="G39" s="49">
        <v>44.94</v>
      </c>
      <c r="H39" s="49">
        <v>44.94</v>
      </c>
      <c r="I39" s="49">
        <v>42.08</v>
      </c>
      <c r="J39" s="49">
        <v>32.03</v>
      </c>
      <c r="K39" s="49">
        <v>38.450000000000003</v>
      </c>
      <c r="L39" s="49">
        <v>44.94</v>
      </c>
      <c r="M39" s="49">
        <v>33.07</v>
      </c>
      <c r="N39" s="50">
        <v>41.81</v>
      </c>
      <c r="O39" s="51" t="str">
        <f t="shared" si="0"/>
        <v>Included</v>
      </c>
      <c r="P39" s="3"/>
      <c r="Q39" s="3"/>
      <c r="R39" s="3"/>
      <c r="S39" s="3"/>
      <c r="T39" s="3"/>
      <c r="U39" s="3"/>
      <c r="V39" s="3"/>
      <c r="W39" s="3"/>
      <c r="X39" s="3"/>
      <c r="Y39" s="19" t="s">
        <v>61</v>
      </c>
      <c r="Z39" s="20">
        <v>100.1</v>
      </c>
      <c r="AA39" s="21">
        <v>1.0259740260000001</v>
      </c>
      <c r="AB39" s="3"/>
      <c r="AC39" s="3"/>
      <c r="AD39" s="3"/>
    </row>
    <row r="40" spans="1:30" ht="14.5" x14ac:dyDescent="0.35">
      <c r="A40" s="3"/>
      <c r="B40" s="46" t="s">
        <v>143</v>
      </c>
      <c r="C40" s="46" t="s">
        <v>144</v>
      </c>
      <c r="D40" s="47" t="s">
        <v>45</v>
      </c>
      <c r="E40" s="48">
        <v>31.59</v>
      </c>
      <c r="F40" s="49">
        <v>48.87</v>
      </c>
      <c r="G40" s="49"/>
      <c r="H40" s="49">
        <v>46.29</v>
      </c>
      <c r="I40" s="49"/>
      <c r="J40" s="49">
        <v>43.84</v>
      </c>
      <c r="K40" s="49">
        <v>23.13</v>
      </c>
      <c r="L40" s="49">
        <v>48.87</v>
      </c>
      <c r="M40" s="49">
        <v>38.47</v>
      </c>
      <c r="N40" s="50">
        <v>47.69</v>
      </c>
      <c r="O40" s="51" t="str">
        <f t="shared" si="0"/>
        <v>Included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5" x14ac:dyDescent="0.35">
      <c r="A41" s="3"/>
      <c r="B41" s="46" t="s">
        <v>145</v>
      </c>
      <c r="C41" s="46" t="s">
        <v>146</v>
      </c>
      <c r="D41" s="47" t="s">
        <v>45</v>
      </c>
      <c r="E41" s="48">
        <v>31.59</v>
      </c>
      <c r="F41" s="49"/>
      <c r="G41" s="49"/>
      <c r="H41" s="49"/>
      <c r="I41" s="49"/>
      <c r="J41" s="49"/>
      <c r="K41" s="49"/>
      <c r="L41" s="49"/>
      <c r="M41" s="49"/>
      <c r="N41" s="50"/>
      <c r="O41" s="51" t="str">
        <f t="shared" si="0"/>
        <v>Excluded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5" x14ac:dyDescent="0.35">
      <c r="A42" s="3"/>
      <c r="B42" s="46" t="s">
        <v>147</v>
      </c>
      <c r="C42" s="46" t="s">
        <v>148</v>
      </c>
      <c r="D42" s="47" t="s">
        <v>45</v>
      </c>
      <c r="E42" s="48">
        <v>31.59</v>
      </c>
      <c r="F42" s="49">
        <v>1859.5</v>
      </c>
      <c r="G42" s="49"/>
      <c r="H42" s="49"/>
      <c r="I42" s="49"/>
      <c r="J42" s="49"/>
      <c r="K42" s="49"/>
      <c r="L42" s="49"/>
      <c r="M42" s="49"/>
      <c r="N42" s="50"/>
      <c r="O42" s="51" t="str">
        <f t="shared" si="0"/>
        <v>Excluded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5" x14ac:dyDescent="0.35">
      <c r="A43" s="3"/>
      <c r="B43" s="46" t="s">
        <v>149</v>
      </c>
      <c r="C43" s="46" t="s">
        <v>150</v>
      </c>
      <c r="D43" s="47" t="s">
        <v>45</v>
      </c>
      <c r="E43" s="48">
        <v>31.59</v>
      </c>
      <c r="F43" s="49">
        <v>2279</v>
      </c>
      <c r="G43" s="49"/>
      <c r="H43" s="49"/>
      <c r="I43" s="49"/>
      <c r="J43" s="49"/>
      <c r="K43" s="49"/>
      <c r="L43" s="49"/>
      <c r="M43" s="49"/>
      <c r="N43" s="50"/>
      <c r="O43" s="51" t="str">
        <f t="shared" si="0"/>
        <v>Excluded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5" x14ac:dyDescent="0.35">
      <c r="A44" s="3"/>
      <c r="B44" s="46" t="s">
        <v>151</v>
      </c>
      <c r="C44" s="46" t="s">
        <v>152</v>
      </c>
      <c r="D44" s="47" t="s">
        <v>45</v>
      </c>
      <c r="E44" s="48">
        <v>31.59</v>
      </c>
      <c r="F44" s="49">
        <v>2114.6999999999998</v>
      </c>
      <c r="G44" s="49"/>
      <c r="H44" s="49"/>
      <c r="I44" s="49"/>
      <c r="J44" s="49"/>
      <c r="K44" s="49"/>
      <c r="L44" s="49"/>
      <c r="M44" s="49"/>
      <c r="N44" s="50"/>
      <c r="O44" s="51" t="str">
        <f t="shared" si="0"/>
        <v>Excluded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4.5" x14ac:dyDescent="0.35">
      <c r="A45" s="3"/>
      <c r="B45" s="46" t="s">
        <v>153</v>
      </c>
      <c r="C45" s="46" t="s">
        <v>154</v>
      </c>
      <c r="D45" s="47" t="s">
        <v>47</v>
      </c>
      <c r="E45" s="48">
        <v>377.55</v>
      </c>
      <c r="F45" s="49">
        <v>912.89</v>
      </c>
      <c r="G45" s="49"/>
      <c r="H45" s="49">
        <v>872.08</v>
      </c>
      <c r="I45" s="49"/>
      <c r="J45" s="49"/>
      <c r="K45" s="49"/>
      <c r="L45" s="49"/>
      <c r="M45" s="49"/>
      <c r="N45" s="50"/>
      <c r="O45" s="51" t="str">
        <f t="shared" si="0"/>
        <v>Included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4.5" x14ac:dyDescent="0.35">
      <c r="A46" s="3"/>
      <c r="B46" s="46" t="s">
        <v>155</v>
      </c>
      <c r="C46" s="46" t="s">
        <v>156</v>
      </c>
      <c r="D46" s="47" t="s">
        <v>47</v>
      </c>
      <c r="E46" s="48">
        <v>377.55</v>
      </c>
      <c r="F46" s="49">
        <v>962.58</v>
      </c>
      <c r="G46" s="49"/>
      <c r="H46" s="49">
        <v>919.55</v>
      </c>
      <c r="I46" s="49"/>
      <c r="J46" s="49"/>
      <c r="K46" s="49"/>
      <c r="L46" s="49"/>
      <c r="M46" s="49"/>
      <c r="N46" s="50">
        <v>902</v>
      </c>
      <c r="O46" s="51" t="str">
        <f t="shared" si="0"/>
        <v>Included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5" x14ac:dyDescent="0.35">
      <c r="A47" s="3"/>
      <c r="B47" s="46" t="s">
        <v>157</v>
      </c>
      <c r="C47" s="46" t="s">
        <v>158</v>
      </c>
      <c r="D47" s="47" t="s">
        <v>47</v>
      </c>
      <c r="E47" s="48">
        <v>377.55</v>
      </c>
      <c r="F47" s="49">
        <v>1600.61</v>
      </c>
      <c r="G47" s="49"/>
      <c r="H47" s="49"/>
      <c r="I47" s="49"/>
      <c r="J47" s="49">
        <v>1520.13</v>
      </c>
      <c r="K47" s="49"/>
      <c r="L47" s="49"/>
      <c r="M47" s="49"/>
      <c r="N47" s="50">
        <v>1520.13</v>
      </c>
      <c r="O47" s="51" t="str">
        <f t="shared" si="0"/>
        <v>Included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5" x14ac:dyDescent="0.35">
      <c r="A48" s="3"/>
      <c r="B48" s="46" t="s">
        <v>159</v>
      </c>
      <c r="C48" s="46" t="s">
        <v>160</v>
      </c>
      <c r="D48" s="47" t="s">
        <v>46</v>
      </c>
      <c r="E48" s="71">
        <v>14.85</v>
      </c>
      <c r="F48" s="49">
        <v>13.41</v>
      </c>
      <c r="G48" s="49">
        <v>12.25</v>
      </c>
      <c r="H48" s="49">
        <v>11.79</v>
      </c>
      <c r="I48" s="49">
        <v>11.47</v>
      </c>
      <c r="J48" s="49">
        <v>11.05</v>
      </c>
      <c r="K48" s="49">
        <v>4.3499999999999996</v>
      </c>
      <c r="L48" s="49"/>
      <c r="M48" s="49">
        <v>10.99</v>
      </c>
      <c r="N48" s="50">
        <v>13.19</v>
      </c>
      <c r="O48" s="51" t="str">
        <f t="shared" si="0"/>
        <v>Included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4.5" x14ac:dyDescent="0.35">
      <c r="A49" s="3"/>
      <c r="B49" s="46" t="s">
        <v>161</v>
      </c>
      <c r="C49" s="46" t="s">
        <v>162</v>
      </c>
      <c r="D49" s="47" t="s">
        <v>46</v>
      </c>
      <c r="E49" s="71">
        <v>14.85</v>
      </c>
      <c r="F49" s="49">
        <v>13.55</v>
      </c>
      <c r="G49" s="49"/>
      <c r="H49" s="49">
        <v>12.36</v>
      </c>
      <c r="I49" s="49"/>
      <c r="J49" s="49">
        <v>12.94</v>
      </c>
      <c r="K49" s="49"/>
      <c r="L49" s="49"/>
      <c r="M49" s="49">
        <v>10.68</v>
      </c>
      <c r="N49" s="50">
        <v>12.94</v>
      </c>
      <c r="O49" s="51" t="str">
        <f t="shared" si="0"/>
        <v>Included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4.5" x14ac:dyDescent="0.35">
      <c r="A50" s="3"/>
      <c r="B50" s="46" t="s">
        <v>163</v>
      </c>
      <c r="C50" s="46" t="s">
        <v>164</v>
      </c>
      <c r="D50" s="47" t="s">
        <v>46</v>
      </c>
      <c r="E50" s="71">
        <v>14.85</v>
      </c>
      <c r="F50" s="49">
        <v>52.4</v>
      </c>
      <c r="G50" s="49"/>
      <c r="H50" s="49">
        <v>49.53</v>
      </c>
      <c r="I50" s="49"/>
      <c r="J50" s="49">
        <v>47.63</v>
      </c>
      <c r="K50" s="49">
        <v>11.87</v>
      </c>
      <c r="L50" s="49"/>
      <c r="M50" s="49">
        <v>32.36</v>
      </c>
      <c r="N50" s="50">
        <v>47.63</v>
      </c>
      <c r="O50" s="51" t="str">
        <f t="shared" si="0"/>
        <v>Included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5" x14ac:dyDescent="0.35">
      <c r="A51" s="3"/>
      <c r="B51" s="46" t="s">
        <v>165</v>
      </c>
      <c r="C51" s="46" t="s">
        <v>166</v>
      </c>
      <c r="D51" s="47" t="s">
        <v>46</v>
      </c>
      <c r="E51" s="71">
        <v>14.85</v>
      </c>
      <c r="F51" s="49">
        <v>34.68</v>
      </c>
      <c r="G51" s="49"/>
      <c r="H51" s="49">
        <v>25.17</v>
      </c>
      <c r="I51" s="49"/>
      <c r="J51" s="49">
        <v>23.85</v>
      </c>
      <c r="K51" s="49">
        <v>11.87</v>
      </c>
      <c r="L51" s="49">
        <v>34.68</v>
      </c>
      <c r="M51" s="49">
        <v>21.59</v>
      </c>
      <c r="N51" s="50">
        <v>23.85</v>
      </c>
      <c r="O51" s="51" t="str">
        <f t="shared" si="0"/>
        <v>Included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5" x14ac:dyDescent="0.35">
      <c r="A52" s="3"/>
      <c r="B52" s="46" t="s">
        <v>167</v>
      </c>
      <c r="C52" s="46" t="s">
        <v>168</v>
      </c>
      <c r="D52" s="47" t="s">
        <v>46</v>
      </c>
      <c r="E52" s="71">
        <v>14.85</v>
      </c>
      <c r="F52" s="49">
        <v>51.92</v>
      </c>
      <c r="G52" s="49"/>
      <c r="H52" s="49">
        <v>51.92</v>
      </c>
      <c r="I52" s="49"/>
      <c r="J52" s="49">
        <v>42.02</v>
      </c>
      <c r="K52" s="49">
        <v>18.850000000000001</v>
      </c>
      <c r="L52" s="49"/>
      <c r="M52" s="49">
        <v>35.630000000000003</v>
      </c>
      <c r="N52" s="50">
        <v>42.02</v>
      </c>
      <c r="O52" s="51" t="str">
        <f t="shared" si="0"/>
        <v>Included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5" x14ac:dyDescent="0.35">
      <c r="A53" s="3"/>
      <c r="B53" s="46" t="s">
        <v>169</v>
      </c>
      <c r="C53" s="46" t="s">
        <v>170</v>
      </c>
      <c r="D53" s="47" t="s">
        <v>46</v>
      </c>
      <c r="E53" s="71">
        <v>14.85</v>
      </c>
      <c r="F53" s="49">
        <v>65.41</v>
      </c>
      <c r="G53" s="49"/>
      <c r="H53" s="49">
        <v>44.16</v>
      </c>
      <c r="I53" s="49"/>
      <c r="J53" s="49">
        <v>43.43</v>
      </c>
      <c r="K53" s="49"/>
      <c r="L53" s="49"/>
      <c r="M53" s="49">
        <v>37.590000000000003</v>
      </c>
      <c r="N53" s="50">
        <v>42.23</v>
      </c>
      <c r="O53" s="51" t="str">
        <f t="shared" si="0"/>
        <v>Included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5" x14ac:dyDescent="0.35">
      <c r="A54" s="3"/>
      <c r="B54" s="46" t="s">
        <v>171</v>
      </c>
      <c r="C54" s="46" t="s">
        <v>172</v>
      </c>
      <c r="D54" s="47" t="s">
        <v>46</v>
      </c>
      <c r="E54" s="71">
        <v>14.85</v>
      </c>
      <c r="F54" s="49">
        <v>75.459999999999994</v>
      </c>
      <c r="G54" s="49"/>
      <c r="H54" s="49"/>
      <c r="I54" s="49"/>
      <c r="J54" s="49"/>
      <c r="K54" s="49"/>
      <c r="L54" s="49"/>
      <c r="M54" s="49">
        <v>70.5</v>
      </c>
      <c r="N54" s="50">
        <v>82</v>
      </c>
      <c r="O54" s="51" t="str">
        <f t="shared" si="0"/>
        <v>Included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5" x14ac:dyDescent="0.35">
      <c r="A55" s="3"/>
      <c r="B55" s="46" t="s">
        <v>173</v>
      </c>
      <c r="C55" s="46" t="s">
        <v>174</v>
      </c>
      <c r="D55" s="47" t="s">
        <v>46</v>
      </c>
      <c r="E55" s="71">
        <v>14.85</v>
      </c>
      <c r="F55" s="49"/>
      <c r="G55" s="49"/>
      <c r="H55" s="49"/>
      <c r="I55" s="49"/>
      <c r="J55" s="49"/>
      <c r="K55" s="49"/>
      <c r="L55" s="49"/>
      <c r="M55" s="49"/>
      <c r="N55" s="50">
        <v>984</v>
      </c>
      <c r="O55" s="51" t="str">
        <f t="shared" si="0"/>
        <v>Excluded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5" x14ac:dyDescent="0.35">
      <c r="A56" s="3"/>
      <c r="B56" s="46" t="s">
        <v>175</v>
      </c>
      <c r="C56" s="46" t="s">
        <v>176</v>
      </c>
      <c r="D56" s="47" t="s">
        <v>46</v>
      </c>
      <c r="E56" s="71">
        <v>14.85</v>
      </c>
      <c r="F56" s="49"/>
      <c r="G56" s="49"/>
      <c r="H56" s="49"/>
      <c r="I56" s="49"/>
      <c r="J56" s="49"/>
      <c r="K56" s="49"/>
      <c r="L56" s="49"/>
      <c r="M56" s="49"/>
      <c r="N56" s="50">
        <v>120.54</v>
      </c>
      <c r="O56" s="51" t="str">
        <f t="shared" si="0"/>
        <v>Excluded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5" x14ac:dyDescent="0.35">
      <c r="A57" s="3"/>
      <c r="B57" s="46" t="s">
        <v>177</v>
      </c>
      <c r="C57" s="46" t="s">
        <v>178</v>
      </c>
      <c r="D57" s="47" t="s">
        <v>46</v>
      </c>
      <c r="E57" s="71">
        <v>14.85</v>
      </c>
      <c r="F57" s="49"/>
      <c r="G57" s="49"/>
      <c r="H57" s="49"/>
      <c r="I57" s="49"/>
      <c r="J57" s="49"/>
      <c r="K57" s="49"/>
      <c r="L57" s="49"/>
      <c r="M57" s="49"/>
      <c r="N57" s="50"/>
      <c r="O57" s="51" t="str">
        <f t="shared" si="0"/>
        <v>Excluded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5" x14ac:dyDescent="0.35">
      <c r="A58" s="3"/>
      <c r="B58" s="46" t="s">
        <v>179</v>
      </c>
      <c r="C58" s="46" t="s">
        <v>180</v>
      </c>
      <c r="D58" s="47" t="s">
        <v>46</v>
      </c>
      <c r="E58" s="71">
        <v>14.85</v>
      </c>
      <c r="F58" s="49"/>
      <c r="G58" s="49"/>
      <c r="H58" s="49"/>
      <c r="I58" s="49"/>
      <c r="J58" s="49"/>
      <c r="K58" s="49"/>
      <c r="L58" s="49"/>
      <c r="M58" s="49"/>
      <c r="N58" s="50">
        <v>12.79</v>
      </c>
      <c r="O58" s="51" t="str">
        <f t="shared" si="0"/>
        <v>Excluded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5" x14ac:dyDescent="0.35">
      <c r="A59" s="3"/>
      <c r="B59" s="46" t="s">
        <v>181</v>
      </c>
      <c r="C59" s="46" t="s">
        <v>182</v>
      </c>
      <c r="D59" s="47" t="s">
        <v>46</v>
      </c>
      <c r="E59" s="71">
        <v>14.85</v>
      </c>
      <c r="F59" s="49"/>
      <c r="G59" s="49"/>
      <c r="H59" s="49"/>
      <c r="I59" s="49"/>
      <c r="J59" s="49"/>
      <c r="K59" s="49"/>
      <c r="L59" s="49"/>
      <c r="M59" s="49"/>
      <c r="N59" s="50"/>
      <c r="O59" s="51" t="str">
        <f t="shared" si="0"/>
        <v>Excluded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5" x14ac:dyDescent="0.35">
      <c r="A60" s="3"/>
      <c r="B60" s="46" t="s">
        <v>183</v>
      </c>
      <c r="C60" s="46" t="s">
        <v>184</v>
      </c>
      <c r="D60" s="47" t="s">
        <v>46</v>
      </c>
      <c r="E60" s="71">
        <v>14.85</v>
      </c>
      <c r="F60" s="49"/>
      <c r="G60" s="49"/>
      <c r="H60" s="49"/>
      <c r="I60" s="49"/>
      <c r="J60" s="49"/>
      <c r="K60" s="49"/>
      <c r="L60" s="49"/>
      <c r="M60" s="49"/>
      <c r="N60" s="50"/>
      <c r="O60" s="51" t="str">
        <f t="shared" si="0"/>
        <v>Excluded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4.5" x14ac:dyDescent="0.35">
      <c r="A61" s="3"/>
      <c r="B61" s="46" t="s">
        <v>185</v>
      </c>
      <c r="C61" s="46" t="s">
        <v>186</v>
      </c>
      <c r="D61" s="47" t="s">
        <v>46</v>
      </c>
      <c r="E61" s="71">
        <v>14.85</v>
      </c>
      <c r="F61" s="49"/>
      <c r="G61" s="49"/>
      <c r="H61" s="49"/>
      <c r="I61" s="49"/>
      <c r="J61" s="49"/>
      <c r="K61" s="49"/>
      <c r="L61" s="49"/>
      <c r="M61" s="49"/>
      <c r="N61" s="50"/>
      <c r="O61" s="51" t="str">
        <f t="shared" si="0"/>
        <v>Excluded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5" x14ac:dyDescent="0.35">
      <c r="A62" s="3"/>
      <c r="B62" s="46" t="s">
        <v>187</v>
      </c>
      <c r="C62" s="46" t="s">
        <v>188</v>
      </c>
      <c r="D62" s="47" t="s">
        <v>46</v>
      </c>
      <c r="E62" s="71">
        <v>14.85</v>
      </c>
      <c r="F62" s="49"/>
      <c r="G62" s="49"/>
      <c r="H62" s="49"/>
      <c r="I62" s="49"/>
      <c r="J62" s="49"/>
      <c r="K62" s="49"/>
      <c r="L62" s="49"/>
      <c r="M62" s="49"/>
      <c r="N62" s="50"/>
      <c r="O62" s="51" t="str">
        <f t="shared" si="0"/>
        <v>Excluded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4.5" x14ac:dyDescent="0.35">
      <c r="A63" s="3"/>
      <c r="B63" s="46" t="s">
        <v>189</v>
      </c>
      <c r="C63" s="46" t="s">
        <v>190</v>
      </c>
      <c r="D63" s="47" t="s">
        <v>46</v>
      </c>
      <c r="E63" s="71">
        <v>14.85</v>
      </c>
      <c r="F63" s="49"/>
      <c r="G63" s="49"/>
      <c r="H63" s="49"/>
      <c r="I63" s="49"/>
      <c r="J63" s="49"/>
      <c r="K63" s="49"/>
      <c r="L63" s="49"/>
      <c r="M63" s="49"/>
      <c r="N63" s="50"/>
      <c r="O63" s="51" t="str">
        <f t="shared" si="0"/>
        <v>Excluded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4.5" x14ac:dyDescent="0.35">
      <c r="A64" s="3"/>
      <c r="B64" s="46" t="s">
        <v>191</v>
      </c>
      <c r="C64" s="46" t="s">
        <v>192</v>
      </c>
      <c r="D64" s="47" t="s">
        <v>46</v>
      </c>
      <c r="E64" s="71">
        <v>14.85</v>
      </c>
      <c r="F64" s="49"/>
      <c r="G64" s="49"/>
      <c r="H64" s="49"/>
      <c r="I64" s="49"/>
      <c r="J64" s="49"/>
      <c r="K64" s="49"/>
      <c r="L64" s="49"/>
      <c r="M64" s="49"/>
      <c r="N64" s="50"/>
      <c r="O64" s="51" t="str">
        <f t="shared" si="0"/>
        <v>Excluded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5" x14ac:dyDescent="0.35">
      <c r="A65" s="3"/>
      <c r="B65" s="46" t="s">
        <v>193</v>
      </c>
      <c r="C65" s="46" t="s">
        <v>194</v>
      </c>
      <c r="D65" s="47" t="s">
        <v>46</v>
      </c>
      <c r="E65" s="71">
        <v>14.85</v>
      </c>
      <c r="F65" s="49"/>
      <c r="G65" s="49"/>
      <c r="H65" s="49"/>
      <c r="I65" s="49"/>
      <c r="J65" s="49"/>
      <c r="K65" s="49"/>
      <c r="L65" s="49"/>
      <c r="M65" s="49"/>
      <c r="N65" s="50"/>
      <c r="O65" s="51" t="str">
        <f t="shared" si="0"/>
        <v>Excluded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5" x14ac:dyDescent="0.35">
      <c r="A66" s="3"/>
      <c r="B66" s="46" t="s">
        <v>195</v>
      </c>
      <c r="C66" s="46" t="s">
        <v>196</v>
      </c>
      <c r="D66" s="47" t="s">
        <v>46</v>
      </c>
      <c r="E66" s="71">
        <v>14.85</v>
      </c>
      <c r="F66" s="49"/>
      <c r="G66" s="49"/>
      <c r="H66" s="49"/>
      <c r="I66" s="49"/>
      <c r="J66" s="49"/>
      <c r="K66" s="49"/>
      <c r="L66" s="49"/>
      <c r="M66" s="49"/>
      <c r="N66" s="50"/>
      <c r="O66" s="51" t="str">
        <f t="shared" si="0"/>
        <v>Excluded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5" x14ac:dyDescent="0.35">
      <c r="A67" s="3"/>
      <c r="B67" s="46" t="s">
        <v>197</v>
      </c>
      <c r="C67" s="46" t="s">
        <v>198</v>
      </c>
      <c r="D67" s="47" t="s">
        <v>46</v>
      </c>
      <c r="E67" s="72">
        <v>14.85</v>
      </c>
      <c r="F67" s="73"/>
      <c r="G67" s="73"/>
      <c r="H67" s="73"/>
      <c r="I67" s="73"/>
      <c r="J67" s="73"/>
      <c r="K67" s="73"/>
      <c r="L67" s="73"/>
      <c r="M67" s="73"/>
      <c r="N67" s="74"/>
      <c r="O67" s="75" t="str">
        <f t="shared" si="0"/>
        <v>Excluded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3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2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3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2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3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2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3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2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3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2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3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2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3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3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2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3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2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3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2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3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2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3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2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3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2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3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2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3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2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3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2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3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2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3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2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3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2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3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2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3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2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3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3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2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3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2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3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2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3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2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3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2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3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2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3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2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3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2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3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2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3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2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3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3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3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2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3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2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3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2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3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2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3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2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3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2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3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2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3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2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3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2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3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2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3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2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3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2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3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2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3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2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3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2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3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2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3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3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3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2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3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2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3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2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3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2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3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2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3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2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3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3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3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3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3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3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3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3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3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3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3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3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3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3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3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3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3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3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3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3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3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3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3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3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3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3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3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3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3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3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3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3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3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3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3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3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3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3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3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3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3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3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3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3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3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3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3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3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3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3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3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3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3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3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3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3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3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3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3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3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3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3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3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3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3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3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3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3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3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3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3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3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3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3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3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3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3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3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3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3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3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3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3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3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3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3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3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3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3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3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3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3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3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3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3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3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3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3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3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3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3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3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3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3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3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3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3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3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3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3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3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3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3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3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3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3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3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3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3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3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3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3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3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3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3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3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3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3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3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3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3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3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3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3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3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3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3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3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3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3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3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3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3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3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3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3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3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3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3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3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3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3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3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3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3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3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3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3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3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3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3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3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3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3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3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3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3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3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3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3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3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3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3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3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3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3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3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3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3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3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3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3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3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3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3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3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3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3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3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3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3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3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3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3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3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3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3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3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3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3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3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3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3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3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3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3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3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3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3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3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3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3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3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3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3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3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3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3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3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3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3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3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3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3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3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3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3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3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3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3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3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3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3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3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3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3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3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3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3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3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3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3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3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3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3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3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3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3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3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3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3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3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3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3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3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3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3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3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3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3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3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3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3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3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3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3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3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3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3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3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3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3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3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3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3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3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3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3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3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3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3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3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3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3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3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3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3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3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3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3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3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3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3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3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3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3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3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3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3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3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3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3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3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3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3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3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3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3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3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3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3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3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3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3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3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3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3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3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3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3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3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3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3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3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3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3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3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3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3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3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3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3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3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3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3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3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3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3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3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3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3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3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3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3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3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3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3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3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3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3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3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3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3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3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3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3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3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3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3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3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3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3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3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3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3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3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3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3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3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3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3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3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3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3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3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3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3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3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3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3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3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3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3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3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3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3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3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3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3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3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3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3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3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3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3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3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3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3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3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3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3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3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3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3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3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3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3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3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3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3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3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3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3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3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3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3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3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3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3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3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3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3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3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3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3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3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3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3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3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3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3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3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3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3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3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3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3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3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3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3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3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3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3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3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3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3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3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3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3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3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3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3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3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3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3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3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3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3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3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3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3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3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3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3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3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3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3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3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3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3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3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3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3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3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3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3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3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3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3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3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3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3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3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3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3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3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3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3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3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3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3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3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3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3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3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3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3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3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3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3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3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3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3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3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3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3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3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3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3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3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3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3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3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3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3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3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3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3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3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3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3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3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3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3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3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3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3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3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3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3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3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3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3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3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3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3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3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3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3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3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3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3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3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3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3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3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3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3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3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3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3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3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3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3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3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3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3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3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3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3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3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3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3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3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3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3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3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3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3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3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3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3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3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3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3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3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3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3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3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3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3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3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3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3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3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3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3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3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3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3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3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3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3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3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3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3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3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3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3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3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3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3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3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3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3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3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3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3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3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3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3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3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3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3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3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3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3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3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3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3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3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3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3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3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3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3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3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3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3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3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3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3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3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3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3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3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3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3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3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3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3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3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3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3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3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3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3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3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3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3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3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3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3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3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3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3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3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3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3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3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3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3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3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3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3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3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3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3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3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3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3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3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3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3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3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3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3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3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3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3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3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3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3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3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3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3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3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3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3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3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3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3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3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3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3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3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3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3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3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3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3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3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3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3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3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3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3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3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3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3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3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3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3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3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3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3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3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3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3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3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3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3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3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3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3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3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3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3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3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3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3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3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3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3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3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3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3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3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3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3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3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3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3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3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3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3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3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3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3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3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3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3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3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3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3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3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3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3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3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3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3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3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3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3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3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3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3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3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3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3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3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3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3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3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3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3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3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3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3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3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3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3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3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3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3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3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3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3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3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3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3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3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3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3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3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3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3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3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3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3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3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3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3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3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3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3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3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3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3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3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3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3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3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3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3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3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3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3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3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3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3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3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3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3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3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3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3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3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3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3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3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3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3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3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3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3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3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3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3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3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3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3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3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3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3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3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3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3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3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3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3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3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3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3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3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3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3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3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3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3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3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3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3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3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3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3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3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3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3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3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3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3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3.5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3.5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3.5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 spans="1:30" ht="13.5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</row>
    <row r="1002" spans="1:30" ht="13.5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</row>
    <row r="1003" spans="1:30" ht="13.5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</row>
    <row r="1004" spans="1:30" ht="13.5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</row>
    <row r="1005" spans="1:30" ht="13.5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</row>
    <row r="1006" spans="1:30" ht="13.5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</row>
    <row r="1007" spans="1:30" ht="13.5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</row>
  </sheetData>
  <sheetProtection sheet="1" objects="1" scenarios="1"/>
  <autoFilter ref="B10:O67" xr:uid="{00000000-0009-0000-0000-000002000000}">
    <sortState xmlns:xlrd2="http://schemas.microsoft.com/office/spreadsheetml/2017/richdata2" ref="B10:O67">
      <sortCondition ref="D10:D67"/>
      <sortCondition descending="1" ref="O10:O67"/>
    </sortState>
  </autoFilter>
  <mergeCells count="2">
    <mergeCell ref="Q1:AA1"/>
    <mergeCell ref="Y28:AA28"/>
  </mergeCells>
  <hyperlinks>
    <hyperlink ref="F6" r:id="rId1" xr:uid="{00000000-0004-0000-0200-000000000000}"/>
    <hyperlink ref="G6" r:id="rId2" location="billing-guides-fee-schedules" xr:uid="{00000000-0004-0000-0200-000001000000}"/>
    <hyperlink ref="H6" r:id="rId3" xr:uid="{00000000-0004-0000-0200-000002000000}"/>
    <hyperlink ref="I6" r:id="rId4" xr:uid="{00000000-0004-0000-0200-000003000000}"/>
    <hyperlink ref="J6" r:id="rId5" xr:uid="{00000000-0004-0000-0200-000004000000}"/>
    <hyperlink ref="K6" r:id="rId6" xr:uid="{00000000-0004-0000-0200-000005000000}"/>
    <hyperlink ref="L6" r:id="rId7" xr:uid="{00000000-0004-0000-0200-000006000000}"/>
    <hyperlink ref="M6" r:id="rId8" xr:uid="{00000000-0004-0000-0200-000007000000}"/>
    <hyperlink ref="N6" r:id="rId9" xr:uid="{00000000-0004-0000-0200-000008000000}"/>
  </hyperlinks>
  <pageMargins left="0.7" right="0.7" top="0.75" bottom="0.75" header="0.3" footer="0.3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</vt:lpstr>
      <vt:lpstr>Benchmark Rate Summary</vt:lpstr>
      <vt:lpstr>Benchmark Rate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Preston, Kimberly</dc:creator>
  <cp:lastModifiedBy>Preston, Kimberly</cp:lastModifiedBy>
  <dcterms:created xsi:type="dcterms:W3CDTF">2025-03-14T20:32:48Z</dcterms:created>
  <dcterms:modified xsi:type="dcterms:W3CDTF">2025-03-14T20:32:48Z</dcterms:modified>
</cp:coreProperties>
</file>