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pivotCacheDefinition+xml" PartName="/xl/pivotCache/pivotCacheDefinition1.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5.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binary" PartName="/xl/metadata"/>
  <Override ContentType="application/binary" PartName="/xl/commentsmeta0"/>
  <Override ContentType="application/binary" PartName="/xl/commentsmeta1"/>
  <Override ContentType="application/vnd.openxmlformats-officedocument.spreadsheetml.pivotTable+xml" PartName="/xl/pivotTables/pivotTable1.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hidden" name="Code Benchmark List_RateOnly" sheetId="1" r:id="rId4"/>
    <sheet state="hidden" name="Code Benchmark List_Excluded" sheetId="2" r:id="rId5"/>
    <sheet state="visible" name="Note" sheetId="3" r:id="rId6"/>
    <sheet state="visible" name="Summary" sheetId="4" r:id="rId7"/>
    <sheet state="visible" name="Rate Review Summary" sheetId="5" r:id="rId8"/>
    <sheet state="visible" name="Rate Only Comparison" sheetId="6" r:id="rId9"/>
    <sheet state="hidden" name="Medicaid Dental Comparison" sheetId="7" r:id="rId10"/>
    <sheet state="hidden" name="DIDD All Codes" sheetId="8" r:id="rId11"/>
    <sheet state="visible" name="ADA Projected Rate" sheetId="9" r:id="rId12"/>
    <sheet state="hidden" name="Other States Comparison_2" sheetId="10" r:id="rId13"/>
    <sheet state="visible" name="Benchmark Rates" sheetId="11" r:id="rId14"/>
    <sheet state="hidden" name="Code Benchmark List_Utilization" sheetId="12" r:id="rId15"/>
    <sheet state="hidden" name="Benchmark Rates Paste" sheetId="13" r:id="rId16"/>
    <sheet state="hidden" name="CO Medicaid Dental Rate" sheetId="14" r:id="rId17"/>
    <sheet state="hidden" name="CodesUtilizedNoBenchmark" sheetId="15" r:id="rId18"/>
  </sheets>
  <definedNames>
    <definedName hidden="1" localSheetId="0" name="_xlnm._FilterDatabase">'Code Benchmark List_RateOnly'!$A$1:$J$118</definedName>
    <definedName hidden="1" localSheetId="1" name="_xlnm._FilterDatabase">'Code Benchmark List_Excluded'!$A$1:$J$118</definedName>
    <definedName hidden="1" localSheetId="6" name="_xlnm._FilterDatabase">'Medicaid Dental Comparison'!$B$1:$F$568</definedName>
    <definedName hidden="1" localSheetId="7" name="_xlnm._FilterDatabase">'DIDD All Codes'!$A$1:$C$569</definedName>
    <definedName hidden="1" localSheetId="12" name="_xlnm._FilterDatabase">'Benchmark Rates Paste'!$A$1:$I$113</definedName>
    <definedName hidden="1" localSheetId="13" name="_xlnm._FilterDatabase">'CO Medicaid Dental Rate'!$B$1:$H$1</definedName>
  </definedNames>
  <calcPr/>
  <pivotCaches>
    <pivotCache cacheId="0" r:id="rId19"/>
  </pivotCaches>
  <extLst>
    <ext uri="GoogleSheetsCustomDataVersion2">
      <go:sheetsCustomData xmlns:go="http://customooxmlschemas.google.com/" r:id="rId20" roundtripDataChecksum="cAVhq4s8aaCSnUL25MLmab541RLVBS/969zInnRre5g="/>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B2">
      <text>
        <t xml:space="preserve">======
ID#AAABe8f3Vy8
    (2025-03-14 23:41:01)
https://meric.mo.gov/data/cost-living-data-series</t>
      </text>
    </comment>
  </commentList>
  <extLst>
    <ext uri="GoogleSheetsCustomDataVersion2">
      <go:sheetsCustomData xmlns:go="http://customooxmlschemas.google.com/" r:id="rId1" roundtripDataSignature="AMtx7mid4D7/v3ZibbUOpkb/Sc3vXxcZ9w=="/>
    </ext>
  </extLst>
</comments>
</file>

<file path=xl/comments2.xml><?xml version="1.0" encoding="utf-8"?>
<comments xmlns:r="http://schemas.openxmlformats.org/officeDocument/2006/relationships" xmlns="http://schemas.openxmlformats.org/spreadsheetml/2006/main" xmlns:xr="http://schemas.microsoft.com/office/spreadsheetml/2014/revision">
  <authors>
    <author/>
  </authors>
  <commentList>
    <comment authorId="0" ref="S3">
      <text>
        <t xml:space="preserve">======
ID#AAABe8f3VzA
    (2025-03-14 23:41:01)
https://meric.mo.gov/data/cost-living-data-series</t>
      </text>
    </comment>
  </commentList>
  <extLst>
    <ext uri="GoogleSheetsCustomDataVersion2">
      <go:sheetsCustomData xmlns:go="http://customooxmlschemas.google.com/" r:id="rId1" roundtripDataSignature="AMtx7mieQZLzJGD57t/JXZiJ3rQypBHJKw=="/>
    </ext>
  </extLst>
</comments>
</file>

<file path=xl/sharedStrings.xml><?xml version="1.0" encoding="utf-8"?>
<sst xmlns="http://schemas.openxmlformats.org/spreadsheetml/2006/main" count="10264" uniqueCount="1615">
  <si>
    <t>Procedure Code</t>
  </si>
  <si>
    <t>Procedure Code Description</t>
  </si>
  <si>
    <t>Current CO Rate (July 2024)</t>
  </si>
  <si>
    <t>Benchmark Rate 1 (ADA)</t>
  </si>
  <si>
    <t>Benchmark Ratio 1 (ADA)</t>
  </si>
  <si>
    <t>Benchmark Source 1 (ADA)</t>
  </si>
  <si>
    <t>Benchmark Rate 2 (Benchmark States)</t>
  </si>
  <si>
    <t>Benchmark Ratio 2 (Benchmark States)</t>
  </si>
  <si>
    <t>Benchmark Source 2 (Benchmark States)</t>
  </si>
  <si>
    <t>Note</t>
  </si>
  <si>
    <t>D0191</t>
  </si>
  <si>
    <t/>
  </si>
  <si>
    <t>D0251</t>
  </si>
  <si>
    <t>D0365</t>
  </si>
  <si>
    <t>D0366</t>
  </si>
  <si>
    <t>D0470</t>
  </si>
  <si>
    <t>LA,  and NE</t>
  </si>
  <si>
    <t>D1120</t>
  </si>
  <si>
    <t>D1352</t>
  </si>
  <si>
    <t>D1510</t>
  </si>
  <si>
    <t>D1558</t>
  </si>
  <si>
    <t>D2390</t>
  </si>
  <si>
    <t>LA, NE, and SC</t>
  </si>
  <si>
    <t>D2710</t>
  </si>
  <si>
    <t>D2783</t>
  </si>
  <si>
    <t>D2794</t>
  </si>
  <si>
    <t>D2799</t>
  </si>
  <si>
    <t>D2928</t>
  </si>
  <si>
    <t>D2929</t>
  </si>
  <si>
    <t>LA, and SC</t>
  </si>
  <si>
    <t>D2930</t>
  </si>
  <si>
    <t>D2932</t>
  </si>
  <si>
    <t>D2934</t>
  </si>
  <si>
    <t>D2951</t>
  </si>
  <si>
    <t>D2980</t>
  </si>
  <si>
    <t>D3110</t>
  </si>
  <si>
    <t>D3220</t>
  </si>
  <si>
    <t>D3222</t>
  </si>
  <si>
    <t>D3230</t>
  </si>
  <si>
    <t>D3240</t>
  </si>
  <si>
    <t>D3331</t>
  </si>
  <si>
    <t>D3332</t>
  </si>
  <si>
    <t>D3347</t>
  </si>
  <si>
    <t>D3351</t>
  </si>
  <si>
    <t>D3352</t>
  </si>
  <si>
    <t>D3353</t>
  </si>
  <si>
    <t>D3355</t>
  </si>
  <si>
    <t>D3356</t>
  </si>
  <si>
    <t>D3357</t>
  </si>
  <si>
    <t>D3410</t>
  </si>
  <si>
    <t>D3421</t>
  </si>
  <si>
    <t>D3425</t>
  </si>
  <si>
    <t>D3426</t>
  </si>
  <si>
    <t>D3430</t>
  </si>
  <si>
    <t>D4211</t>
  </si>
  <si>
    <t>D4212</t>
  </si>
  <si>
    <t>D4240</t>
  </si>
  <si>
    <t>D4249</t>
  </si>
  <si>
    <t>D4260</t>
  </si>
  <si>
    <t>D4261</t>
  </si>
  <si>
    <t>D4263</t>
  </si>
  <si>
    <t>D4264</t>
  </si>
  <si>
    <t>D4266</t>
  </si>
  <si>
    <t>D4267</t>
  </si>
  <si>
    <t>D4273</t>
  </si>
  <si>
    <t>D4275</t>
  </si>
  <si>
    <t>D4278</t>
  </si>
  <si>
    <t>D4283</t>
  </si>
  <si>
    <t>D4285</t>
  </si>
  <si>
    <t>D4323</t>
  </si>
  <si>
    <t>D5221</t>
  </si>
  <si>
    <t>D5222</t>
  </si>
  <si>
    <t>D5223</t>
  </si>
  <si>
    <t>D5224</t>
  </si>
  <si>
    <t>D5511</t>
  </si>
  <si>
    <t>LA, NE, OK, and SC</t>
  </si>
  <si>
    <t>D5611</t>
  </si>
  <si>
    <t>D5630</t>
  </si>
  <si>
    <t>LA, NE,  and OK</t>
  </si>
  <si>
    <t>D5660</t>
  </si>
  <si>
    <t>D5710</t>
  </si>
  <si>
    <t>D5711</t>
  </si>
  <si>
    <t>D5720</t>
  </si>
  <si>
    <t>D5721</t>
  </si>
  <si>
    <t>D5760</t>
  </si>
  <si>
    <t>D5820</t>
  </si>
  <si>
    <t>LA,  and OK</t>
  </si>
  <si>
    <t>D5821</t>
  </si>
  <si>
    <t>D5986</t>
  </si>
  <si>
    <t>D5991</t>
  </si>
  <si>
    <t>D6010</t>
  </si>
  <si>
    <t>D6011</t>
  </si>
  <si>
    <t>D6012</t>
  </si>
  <si>
    <t>D6055</t>
  </si>
  <si>
    <t>D6056</t>
  </si>
  <si>
    <t>D6057</t>
  </si>
  <si>
    <t>D6059</t>
  </si>
  <si>
    <t>D6080</t>
  </si>
  <si>
    <t>D6100</t>
  </si>
  <si>
    <t>D6210</t>
  </si>
  <si>
    <t>D6241</t>
  </si>
  <si>
    <t>D6545</t>
  </si>
  <si>
    <t>D6549</t>
  </si>
  <si>
    <t>D6750</t>
  </si>
  <si>
    <t>D6751</t>
  </si>
  <si>
    <t>D6790</t>
  </si>
  <si>
    <t>D6793</t>
  </si>
  <si>
    <t>D7280</t>
  </si>
  <si>
    <t>D7288</t>
  </si>
  <si>
    <t>D7291</t>
  </si>
  <si>
    <t>D7295</t>
  </si>
  <si>
    <t>D7320</t>
  </si>
  <si>
    <t>D7410</t>
  </si>
  <si>
    <t>D7440</t>
  </si>
  <si>
    <t>D7510</t>
  </si>
  <si>
    <t>D7880</t>
  </si>
  <si>
    <t>D7910</t>
  </si>
  <si>
    <t>D7961</t>
  </si>
  <si>
    <t>D7962</t>
  </si>
  <si>
    <t>D7970</t>
  </si>
  <si>
    <t>D8020</t>
  </si>
  <si>
    <t>D8070</t>
  </si>
  <si>
    <t>D8080</t>
  </si>
  <si>
    <t>D8090</t>
  </si>
  <si>
    <t>D8670</t>
  </si>
  <si>
    <t>D8698</t>
  </si>
  <si>
    <t>D8703</t>
  </si>
  <si>
    <t>D9911</t>
  </si>
  <si>
    <t>D9935</t>
  </si>
  <si>
    <t>D9943</t>
  </si>
  <si>
    <t>D9946</t>
  </si>
  <si>
    <t>D9951</t>
  </si>
  <si>
    <t>D9952</t>
  </si>
  <si>
    <t>D9996</t>
  </si>
  <si>
    <t>D0412</t>
  </si>
  <si>
    <t>N/A</t>
  </si>
  <si>
    <t>No valid rate</t>
  </si>
  <si>
    <t>D1999</t>
  </si>
  <si>
    <t>Code is manually priced</t>
  </si>
  <si>
    <t>D2999</t>
  </si>
  <si>
    <t>D3999</t>
  </si>
  <si>
    <t>D4999</t>
  </si>
  <si>
    <t>D5999</t>
  </si>
  <si>
    <t>D6199</t>
  </si>
  <si>
    <t>D6999</t>
  </si>
  <si>
    <t>D7284</t>
  </si>
  <si>
    <t>D7287</t>
  </si>
  <si>
    <t>D7858</t>
  </si>
  <si>
    <t>D7860</t>
  </si>
  <si>
    <t>D7865</t>
  </si>
  <si>
    <t>D7871</t>
  </si>
  <si>
    <t>D7872</t>
  </si>
  <si>
    <t>D7873</t>
  </si>
  <si>
    <t>D7874</t>
  </si>
  <si>
    <t>D7875</t>
  </si>
  <si>
    <t>D7876</t>
  </si>
  <si>
    <t>D7877</t>
  </si>
  <si>
    <t>D7899</t>
  </si>
  <si>
    <t>D7981</t>
  </si>
  <si>
    <t>D7991</t>
  </si>
  <si>
    <t>D7999</t>
  </si>
  <si>
    <t>D9999</t>
  </si>
  <si>
    <t>D0270</t>
  </si>
  <si>
    <t>No valid benchmark</t>
  </si>
  <si>
    <t>D0340</t>
  </si>
  <si>
    <t>D0381</t>
  </si>
  <si>
    <t>D0383</t>
  </si>
  <si>
    <t>D0384</t>
  </si>
  <si>
    <t>D0425</t>
  </si>
  <si>
    <t>D0460</t>
  </si>
  <si>
    <t>D1353</t>
  </si>
  <si>
    <t>D2792</t>
  </si>
  <si>
    <t>D2991</t>
  </si>
  <si>
    <t>D5410</t>
  </si>
  <si>
    <t>D5411</t>
  </si>
  <si>
    <t>D5421</t>
  </si>
  <si>
    <t>D5422</t>
  </si>
  <si>
    <t>D5622</t>
  </si>
  <si>
    <t>D5740</t>
  </si>
  <si>
    <t>D5741</t>
  </si>
  <si>
    <t>D5765</t>
  </si>
  <si>
    <t>D6058</t>
  </si>
  <si>
    <t>D6081</t>
  </si>
  <si>
    <t>D6092</t>
  </si>
  <si>
    <t>D6740</t>
  </si>
  <si>
    <t>D7270</t>
  </si>
  <si>
    <t>D7285</t>
  </si>
  <si>
    <t>D7311</t>
  </si>
  <si>
    <t>D7321</t>
  </si>
  <si>
    <t>D7471</t>
  </si>
  <si>
    <t>D7472</t>
  </si>
  <si>
    <t>D7473</t>
  </si>
  <si>
    <t>D7640</t>
  </si>
  <si>
    <t>D7740</t>
  </si>
  <si>
    <t>D7997</t>
  </si>
  <si>
    <t>D9219</t>
  </si>
  <si>
    <t>D9311</t>
  </si>
  <si>
    <t>D9971</t>
  </si>
  <si>
    <t>D0250</t>
  </si>
  <si>
    <t>No utilization data, no valid benchmark</t>
  </si>
  <si>
    <t>D0310</t>
  </si>
  <si>
    <t>D0320</t>
  </si>
  <si>
    <t>D0321</t>
  </si>
  <si>
    <t>D0322</t>
  </si>
  <si>
    <t>D0351</t>
  </si>
  <si>
    <t>D0372</t>
  </si>
  <si>
    <t>D0373</t>
  </si>
  <si>
    <t>D0374</t>
  </si>
  <si>
    <t>D0380</t>
  </si>
  <si>
    <t>D0382</t>
  </si>
  <si>
    <t>D0385</t>
  </si>
  <si>
    <t>D0386</t>
  </si>
  <si>
    <t>D0387</t>
  </si>
  <si>
    <t>D0388</t>
  </si>
  <si>
    <t>D0389</t>
  </si>
  <si>
    <t>D0391</t>
  </si>
  <si>
    <t>D0411</t>
  </si>
  <si>
    <t>D0414</t>
  </si>
  <si>
    <t>D1520</t>
  </si>
  <si>
    <t>D1556</t>
  </si>
  <si>
    <t>D1557</t>
  </si>
  <si>
    <t>D1575</t>
  </si>
  <si>
    <t>D1701</t>
  </si>
  <si>
    <t>D1702</t>
  </si>
  <si>
    <t>D1703</t>
  </si>
  <si>
    <t>D1704</t>
  </si>
  <si>
    <t>D1707</t>
  </si>
  <si>
    <t>D1781</t>
  </si>
  <si>
    <t>D1782</t>
  </si>
  <si>
    <t>D1783</t>
  </si>
  <si>
    <t>D2712</t>
  </si>
  <si>
    <t>D2721</t>
  </si>
  <si>
    <t>D2722</t>
  </si>
  <si>
    <t>D2753</t>
  </si>
  <si>
    <t>D2781</t>
  </si>
  <si>
    <t>D2782</t>
  </si>
  <si>
    <t>D2791</t>
  </si>
  <si>
    <t>D2910</t>
  </si>
  <si>
    <t>D2915</t>
  </si>
  <si>
    <t>D2933</t>
  </si>
  <si>
    <t>D2941</t>
  </si>
  <si>
    <t>D2953</t>
  </si>
  <si>
    <t>D2955</t>
  </si>
  <si>
    <t>D2957</t>
  </si>
  <si>
    <t>D3333</t>
  </si>
  <si>
    <t>D3450</t>
  </si>
  <si>
    <t>D3460</t>
  </si>
  <si>
    <t>D3470</t>
  </si>
  <si>
    <t>D3910</t>
  </si>
  <si>
    <t>D3920</t>
  </si>
  <si>
    <t>D3921</t>
  </si>
  <si>
    <t>D3950</t>
  </si>
  <si>
    <t>D4245</t>
  </si>
  <si>
    <t>D4265</t>
  </si>
  <si>
    <t>D4268</t>
  </si>
  <si>
    <t>D4270</t>
  </si>
  <si>
    <t>D4274</t>
  </si>
  <si>
    <t>D4286</t>
  </si>
  <si>
    <t>D4322</t>
  </si>
  <si>
    <t>D5227</t>
  </si>
  <si>
    <t>D5228</t>
  </si>
  <si>
    <t>D5282</t>
  </si>
  <si>
    <t>D5283</t>
  </si>
  <si>
    <t>D5284</t>
  </si>
  <si>
    <t>D5286</t>
  </si>
  <si>
    <t>D5621</t>
  </si>
  <si>
    <t>D5670</t>
  </si>
  <si>
    <t>D5671</t>
  </si>
  <si>
    <t>D5725</t>
  </si>
  <si>
    <t>D5810</t>
  </si>
  <si>
    <t>D5811</t>
  </si>
  <si>
    <t>D5850</t>
  </si>
  <si>
    <t>D5851</t>
  </si>
  <si>
    <t>D5862</t>
  </si>
  <si>
    <t>D5863</t>
  </si>
  <si>
    <t>D5864</t>
  </si>
  <si>
    <t>D5865</t>
  </si>
  <si>
    <t>D5866</t>
  </si>
  <si>
    <t>D5867</t>
  </si>
  <si>
    <t>D5875</t>
  </si>
  <si>
    <t>D5899</t>
  </si>
  <si>
    <t>D5911</t>
  </si>
  <si>
    <t>D5912</t>
  </si>
  <si>
    <t>D5913</t>
  </si>
  <si>
    <t>D5914</t>
  </si>
  <si>
    <t>D5915</t>
  </si>
  <si>
    <t>D5916</t>
  </si>
  <si>
    <t>D5919</t>
  </si>
  <si>
    <t>D5922</t>
  </si>
  <si>
    <t>D5923</t>
  </si>
  <si>
    <t>D5924</t>
  </si>
  <si>
    <t>D5925</t>
  </si>
  <si>
    <t>D5926</t>
  </si>
  <si>
    <t>D5927</t>
  </si>
  <si>
    <t>D5928</t>
  </si>
  <si>
    <t>D5929</t>
  </si>
  <si>
    <t>D5931</t>
  </si>
  <si>
    <t>D5932</t>
  </si>
  <si>
    <t>D5933</t>
  </si>
  <si>
    <t>D5934</t>
  </si>
  <si>
    <t>D5935</t>
  </si>
  <si>
    <t>D5936</t>
  </si>
  <si>
    <t>D5937</t>
  </si>
  <si>
    <t>D5951</t>
  </si>
  <si>
    <t>D5952</t>
  </si>
  <si>
    <t>D5954</t>
  </si>
  <si>
    <t>D5955</t>
  </si>
  <si>
    <t>D5958</t>
  </si>
  <si>
    <t>D5959</t>
  </si>
  <si>
    <t>D5960</t>
  </si>
  <si>
    <t>D5982</t>
  </si>
  <si>
    <t>D5983</t>
  </si>
  <si>
    <t>D5984</t>
  </si>
  <si>
    <t>D5985</t>
  </si>
  <si>
    <t>D5987</t>
  </si>
  <si>
    <t>D5988</t>
  </si>
  <si>
    <t>D5992</t>
  </si>
  <si>
    <t>D5993</t>
  </si>
  <si>
    <t>D6060</t>
  </si>
  <si>
    <t>D6061</t>
  </si>
  <si>
    <t>D6062</t>
  </si>
  <si>
    <t>D6063</t>
  </si>
  <si>
    <t>D6064</t>
  </si>
  <si>
    <t>D6070</t>
  </si>
  <si>
    <t>D6073</t>
  </si>
  <si>
    <t>D6082</t>
  </si>
  <si>
    <t>D6084</t>
  </si>
  <si>
    <t>D6086</t>
  </si>
  <si>
    <t>D6088</t>
  </si>
  <si>
    <t>D6089</t>
  </si>
  <si>
    <t>D6090</t>
  </si>
  <si>
    <t>D6093</t>
  </si>
  <si>
    <t>D6095</t>
  </si>
  <si>
    <t>D6096</t>
  </si>
  <si>
    <t>D6097</t>
  </si>
  <si>
    <t>D6098</t>
  </si>
  <si>
    <t>D6101</t>
  </si>
  <si>
    <t>D6102</t>
  </si>
  <si>
    <t>D6103</t>
  </si>
  <si>
    <t>D6105</t>
  </si>
  <si>
    <t>D6106</t>
  </si>
  <si>
    <t>D6107</t>
  </si>
  <si>
    <t>D6110</t>
  </si>
  <si>
    <t>D6111</t>
  </si>
  <si>
    <t>D6112</t>
  </si>
  <si>
    <t>D6113</t>
  </si>
  <si>
    <t>D6114</t>
  </si>
  <si>
    <t>D6115</t>
  </si>
  <si>
    <t>D6116</t>
  </si>
  <si>
    <t>D6117</t>
  </si>
  <si>
    <t>D6118</t>
  </si>
  <si>
    <t>D6119</t>
  </si>
  <si>
    <t>D6121</t>
  </si>
  <si>
    <t>D6194</t>
  </si>
  <si>
    <t>D6197</t>
  </si>
  <si>
    <t>D6198</t>
  </si>
  <si>
    <t>D6211</t>
  </si>
  <si>
    <t>D6548</t>
  </si>
  <si>
    <t>D6752</t>
  </si>
  <si>
    <t>D6781</t>
  </si>
  <si>
    <t>D6782</t>
  </si>
  <si>
    <t>D6783</t>
  </si>
  <si>
    <t>D6791</t>
  </si>
  <si>
    <t>D6792</t>
  </si>
  <si>
    <t>D6794</t>
  </si>
  <si>
    <t>D6920</t>
  </si>
  <si>
    <t>D6940</t>
  </si>
  <si>
    <t>D6950</t>
  </si>
  <si>
    <t>D6975</t>
  </si>
  <si>
    <t>D6980</t>
  </si>
  <si>
    <t>D7260</t>
  </si>
  <si>
    <t>D7272</t>
  </si>
  <si>
    <t>D7282</t>
  </si>
  <si>
    <t>D7283</t>
  </si>
  <si>
    <t>D7290</t>
  </si>
  <si>
    <t>D7292</t>
  </si>
  <si>
    <t>D7293</t>
  </si>
  <si>
    <t>D7294</t>
  </si>
  <si>
    <t>D7296</t>
  </si>
  <si>
    <t>D7297</t>
  </si>
  <si>
    <t>D7298</t>
  </si>
  <si>
    <t>D7299</t>
  </si>
  <si>
    <t>D7300</t>
  </si>
  <si>
    <t>D7340</t>
  </si>
  <si>
    <t>D7350</t>
  </si>
  <si>
    <t>D7411</t>
  </si>
  <si>
    <t>D7412</t>
  </si>
  <si>
    <t>D7413</t>
  </si>
  <si>
    <t>D7414</t>
  </si>
  <si>
    <t>D7415</t>
  </si>
  <si>
    <t>D7441</t>
  </si>
  <si>
    <t>D7451</t>
  </si>
  <si>
    <t>D7460</t>
  </si>
  <si>
    <t>D7461</t>
  </si>
  <si>
    <t>D7465</t>
  </si>
  <si>
    <t>D7485</t>
  </si>
  <si>
    <t>D7490</t>
  </si>
  <si>
    <t>D7509</t>
  </si>
  <si>
    <t>D7511</t>
  </si>
  <si>
    <t>D7520</t>
  </si>
  <si>
    <t>D7521</t>
  </si>
  <si>
    <t>D7530</t>
  </si>
  <si>
    <t>D7540</t>
  </si>
  <si>
    <t>D7550</t>
  </si>
  <si>
    <t>D7560</t>
  </si>
  <si>
    <t>D7610</t>
  </si>
  <si>
    <t>D7620</t>
  </si>
  <si>
    <t>D7630</t>
  </si>
  <si>
    <t>D7650</t>
  </si>
  <si>
    <t>D7660</t>
  </si>
  <si>
    <t>D7670</t>
  </si>
  <si>
    <t>D7671</t>
  </si>
  <si>
    <t>D7680</t>
  </si>
  <si>
    <t>D7710</t>
  </si>
  <si>
    <t>D7720</t>
  </si>
  <si>
    <t>D7730</t>
  </si>
  <si>
    <t>D7750</t>
  </si>
  <si>
    <t>D7760</t>
  </si>
  <si>
    <t>D7770</t>
  </si>
  <si>
    <t>D7771</t>
  </si>
  <si>
    <t>D7780</t>
  </si>
  <si>
    <t>D7810</t>
  </si>
  <si>
    <t>D7820</t>
  </si>
  <si>
    <t>D7830</t>
  </si>
  <si>
    <t>D7840</t>
  </si>
  <si>
    <t>D7850</t>
  </si>
  <si>
    <t>D7852</t>
  </si>
  <si>
    <t>D7854</t>
  </si>
  <si>
    <t>D7856</t>
  </si>
  <si>
    <t>D7870</t>
  </si>
  <si>
    <t>D7911</t>
  </si>
  <si>
    <t>D7912</t>
  </si>
  <si>
    <t>D7920</t>
  </si>
  <si>
    <t>D7940</t>
  </si>
  <si>
    <t>D7941</t>
  </si>
  <si>
    <t>D7943</t>
  </si>
  <si>
    <t>D7944</t>
  </si>
  <si>
    <t>D7945</t>
  </si>
  <si>
    <t>D7946</t>
  </si>
  <si>
    <t>D7947</t>
  </si>
  <si>
    <t>D7948</t>
  </si>
  <si>
    <t>D7949</t>
  </si>
  <si>
    <t>D7950</t>
  </si>
  <si>
    <t>D7951</t>
  </si>
  <si>
    <t>D7955</t>
  </si>
  <si>
    <t>D7956</t>
  </si>
  <si>
    <t>D7957</t>
  </si>
  <si>
    <t>D7960</t>
  </si>
  <si>
    <t>D7963</t>
  </si>
  <si>
    <t>D7971</t>
  </si>
  <si>
    <t>D7972</t>
  </si>
  <si>
    <t>D7979</t>
  </si>
  <si>
    <t>D7980</t>
  </si>
  <si>
    <t>D7982</t>
  </si>
  <si>
    <t>D7983</t>
  </si>
  <si>
    <t>D7990</t>
  </si>
  <si>
    <t>D7995</t>
  </si>
  <si>
    <t>D7996</t>
  </si>
  <si>
    <t>D8010</t>
  </si>
  <si>
    <t>D8050</t>
  </si>
  <si>
    <t>D8060</t>
  </si>
  <si>
    <t>D8210</t>
  </si>
  <si>
    <t>D8220</t>
  </si>
  <si>
    <t>D8680</t>
  </si>
  <si>
    <t>D8695</t>
  </si>
  <si>
    <t>D8696</t>
  </si>
  <si>
    <t>D8697</t>
  </si>
  <si>
    <t>D8699</t>
  </si>
  <si>
    <t>D8701</t>
  </si>
  <si>
    <t>D8702</t>
  </si>
  <si>
    <t>D8704</t>
  </si>
  <si>
    <t>D8999</t>
  </si>
  <si>
    <t>D9613</t>
  </si>
  <si>
    <t>D9939</t>
  </si>
  <si>
    <t>D9942</t>
  </si>
  <si>
    <t>D9950</t>
  </si>
  <si>
    <t>Appendix C.1  - Dental IDD Benchmark State Rate Crosswork</t>
  </si>
  <si>
    <t>Note:</t>
  </si>
  <si>
    <t>1. ADA Projected 2025 Rates:</t>
  </si>
  <si>
    <t>1) We have found the following information from ADA website</t>
  </si>
  <si>
    <t xml:space="preserve"> (https://www.ada.org/resources/research/health-policy-institute/dental-care-market):</t>
  </si>
  <si>
    <t xml:space="preserve">So the latest year of ADA Survey data was published in 2022. </t>
  </si>
  <si>
    <t xml:space="preserve">The projected ADA rates for 2025 were calculated by analyzing historical rate change patterns observed in </t>
  </si>
  <si>
    <t>ADA rates from 2013 to 2022 and applying these trends to the 2022 ADA survey data.</t>
  </si>
  <si>
    <t>The details of this calculation can be found in the "ADA Projected Rate" tab.</t>
  </si>
  <si>
    <t xml:space="preserve">2) ADA rates represent national averages; therefore, a cost of living adjustment to normalize to the Colorado </t>
  </si>
  <si>
    <t>living index was not necessary.</t>
  </si>
  <si>
    <t>2. Benchmark states selection:</t>
  </si>
  <si>
    <t xml:space="preserve">1) We have conducted a thorough review of all 50 states to identify five states with enhanced dental </t>
  </si>
  <si>
    <t>programs for I/DD. </t>
  </si>
  <si>
    <t>Here is the definition of enhanced dental program:</t>
  </si>
  <si>
    <t>-- The most appropriate comparison would be Medicaid adults with IDD, since some states don't offer waivers.</t>
  </si>
  <si>
    <t>-- Either Rate higher than regular dental program or more coverage/benefit</t>
  </si>
  <si>
    <t xml:space="preserve">Five benchmark states were identified and approved by our SMEs through this review process: </t>
  </si>
  <si>
    <t xml:space="preserve"> Nevada, Louisiana, New York, Oklahoma, and South Carolina</t>
  </si>
  <si>
    <t xml:space="preserve">2) All rates from these five benchmark states are normalized to the Colorado living index to ensure that the </t>
  </si>
  <si>
    <t>rates are fair and representative of the economic conditions in each state.</t>
  </si>
  <si>
    <t>3) Cost of Living index was obtained from https://www.c2er.org/ at the time of the analysis (Jan 2025).</t>
  </si>
  <si>
    <t>4) The details for each benchmark state's data can be found in the "Benchmark Rates" tab.</t>
  </si>
  <si>
    <r>
      <rPr>
        <rFont val="Trebuchet MS"/>
        <b/>
        <color theme="1"/>
        <sz val="11.0"/>
      </rPr>
      <t xml:space="preserve">3. CO Repriced: </t>
    </r>
    <r>
      <rPr>
        <rFont val="Trebuchet MS"/>
        <b val="0"/>
        <color theme="1"/>
        <sz val="11.0"/>
      </rPr>
      <t xml:space="preserve">The Colorado Medicaid DIDD July 2024 rates, </t>
    </r>
  </si>
  <si>
    <t>were applied to the SFY24 utilization data and then reduced by Third Party Liability (TPL) payments and</t>
  </si>
  <si>
    <t xml:space="preserve"> copay amounts.</t>
  </si>
  <si>
    <r>
      <rPr>
        <rFont val="Trebuchet MS"/>
        <b/>
        <color theme="1"/>
        <sz val="11.0"/>
      </rPr>
      <t xml:space="preserve">4. ADA Repriced: </t>
    </r>
    <r>
      <rPr>
        <rFont val="Trebuchet MS"/>
        <b val="0"/>
        <color theme="1"/>
        <sz val="11.0"/>
      </rPr>
      <t>The projected 2025 ADA rates,</t>
    </r>
  </si>
  <si>
    <t xml:space="preserve">were applied to the SFY24 utilization data and then reduced by Third Party Liability (TPL) payments and </t>
  </si>
  <si>
    <t>copay amounts.</t>
  </si>
  <si>
    <r>
      <rPr>
        <rFont val="Trebuchet MS"/>
        <b/>
        <color theme="1"/>
        <sz val="11.0"/>
      </rPr>
      <t xml:space="preserve">5. Benchmark State Repriced: </t>
    </r>
    <r>
      <rPr>
        <rFont val="Trebuchet MS"/>
        <b val="0"/>
        <color theme="1"/>
        <sz val="11.0"/>
      </rPr>
      <t>The average benchmark rates, normalized to Colorado Cost of Living,</t>
    </r>
  </si>
  <si>
    <r>
      <rPr>
        <rFont val="Trebuchet MS"/>
        <b/>
        <color theme="1"/>
        <sz val="11.0"/>
      </rPr>
      <t xml:space="preserve">6. Benchmark Ratio: </t>
    </r>
    <r>
      <rPr>
        <rFont val="Trebuchet MS"/>
        <b val="0"/>
        <color theme="1"/>
        <sz val="11.0"/>
      </rPr>
      <t>This is the ratio related to Medicaid payment only, which is after TPL payments and Copay amount.</t>
    </r>
  </si>
  <si>
    <t>It is calculated by dividing the CO Repriced value by the Benchmark Repriced value.</t>
  </si>
  <si>
    <t>7. Limited SFY24 data</t>
  </si>
  <si>
    <t>DentaQuest only has 8 months of FY24 utilization data (July 1st 2023 to Feb 29 2024) available.</t>
  </si>
  <si>
    <t xml:space="preserve"> So all the benchmark ratio calculation was based on 8 months of data.</t>
  </si>
  <si>
    <t>When we do the fiscal impact analysis, we will extraplate a 12-month forecast based on the available 8 months</t>
  </si>
  <si>
    <t xml:space="preserve"> of data, assuming a consistent monthly average.</t>
  </si>
  <si>
    <t>Total Number of Codes</t>
  </si>
  <si>
    <t xml:space="preserve">Number of Codes with Utilization </t>
  </si>
  <si>
    <t xml:space="preserve">Number of Codes without Utilization </t>
  </si>
  <si>
    <t>Number of Codes With Benchmark Ratio</t>
  </si>
  <si>
    <t>Number of Codes Excluded Due to Manually Priced</t>
  </si>
  <si>
    <t>Number of Codes Excluded Due to No Valid Benchmark Ratio</t>
  </si>
  <si>
    <t>Number of Codes Excluded Due to DIDD Rate = $0</t>
  </si>
  <si>
    <t>Codes Use ADA Rates as Benchmark</t>
  </si>
  <si>
    <t>Min Benchmark Ratio</t>
  </si>
  <si>
    <t>Max Benchmark Ratio</t>
  </si>
  <si>
    <t>CO as % of Benchmark Rate (Utilized Codes)</t>
  </si>
  <si>
    <t>Codes Use Other States as Benchmark</t>
  </si>
  <si>
    <t>Health First Colorado HCPF Rate Review</t>
  </si>
  <si>
    <t>Cycle 1 - Year 3</t>
  </si>
  <si>
    <t>FY2024 Dental for People with Intellectual and Developmental Disabilities</t>
  </si>
  <si>
    <t>Rate Review Summary -- Codes with Utilization Data</t>
  </si>
  <si>
    <t>ADA Rate Comparison</t>
  </si>
  <si>
    <t>Benchmark State Rate Comparison</t>
  </si>
  <si>
    <t>Other States' Medicaid Rates (Normalized to Colorado Cost of Living)</t>
  </si>
  <si>
    <t>Benchmark States Repriced - TPL/Copayments</t>
  </si>
  <si>
    <t>CO Repriced - TPL/Copayment (Codes With Benchmark State Rate)</t>
  </si>
  <si>
    <t>Benchmark Ratio (CO as % of Benchmark States)</t>
  </si>
  <si>
    <t>Service</t>
  </si>
  <si>
    <t>Procedure Description</t>
  </si>
  <si>
    <t>FY2024 Medicaid Paid Amount</t>
  </si>
  <si>
    <t>CO DIDD July 2024 Rate</t>
  </si>
  <si>
    <t>CO Medicaid 2024 Rate</t>
  </si>
  <si>
    <t>CO Repriced - TPL/Copayment (Codes With ADA Rate)</t>
  </si>
  <si>
    <t>ADA_RATE 2025 Projected</t>
  </si>
  <si>
    <t>ADA  Repriced - TPL/Copayments</t>
  </si>
  <si>
    <t>Benchmark Ratio (CO as % of ADA)</t>
  </si>
  <si>
    <t>Louisiana</t>
  </si>
  <si>
    <t>Nevada</t>
  </si>
  <si>
    <t>New York</t>
  </si>
  <si>
    <t>Oklahoma</t>
  </si>
  <si>
    <t>South Carolina</t>
  </si>
  <si>
    <t>Average Rate of Other States</t>
  </si>
  <si>
    <t>DIDD</t>
  </si>
  <si>
    <t>D0120</t>
  </si>
  <si>
    <t>Periodic Oral Evaluation</t>
  </si>
  <si>
    <t>D0140</t>
  </si>
  <si>
    <t>Limited Oral Evaluation Problem Focused</t>
  </si>
  <si>
    <t>D0150</t>
  </si>
  <si>
    <t>Comprehensive Oral Evaluation</t>
  </si>
  <si>
    <t>D0160</t>
  </si>
  <si>
    <t>Detailed &amp; Extensive Oral Evaluation, Problem Focus</t>
  </si>
  <si>
    <t>D0170</t>
  </si>
  <si>
    <t>Re-Evaluation Limit/Problem Focus, Est Patient</t>
  </si>
  <si>
    <t>D0171</t>
  </si>
  <si>
    <t>Re-Evaluation-Post-Operative Office Visit</t>
  </si>
  <si>
    <t>D0180</t>
  </si>
  <si>
    <t>Comprehensive Periodontal Evaluation</t>
  </si>
  <si>
    <t>D0190</t>
  </si>
  <si>
    <t>Screening of a Patient</t>
  </si>
  <si>
    <t>D0210</t>
  </si>
  <si>
    <t>Intraoral Complete Film Series</t>
  </si>
  <si>
    <t>D0220</t>
  </si>
  <si>
    <t>Intraoral Periapical First</t>
  </si>
  <si>
    <t>D0230</t>
  </si>
  <si>
    <t>Intraoral Periapical-Each Additional</t>
  </si>
  <si>
    <t>D0240</t>
  </si>
  <si>
    <t>Intraoral-Occlusal Radiographic Image</t>
  </si>
  <si>
    <t>D0272</t>
  </si>
  <si>
    <t>Dental Bitewings, Two Images</t>
  </si>
  <si>
    <t>D0273</t>
  </si>
  <si>
    <t>Bitewings, Three Images</t>
  </si>
  <si>
    <t>D0274</t>
  </si>
  <si>
    <t>Bitewings, Four Images</t>
  </si>
  <si>
    <t>D0277</t>
  </si>
  <si>
    <t>Vertical Bitewings, 7-8 Images</t>
  </si>
  <si>
    <t>D0330</t>
  </si>
  <si>
    <t>Panoramic Image</t>
  </si>
  <si>
    <t>D0350</t>
  </si>
  <si>
    <t>2D Oral/Facial Photographic Image Obtained Intra-Orally or Extra-Orally</t>
  </si>
  <si>
    <t>D0367</t>
  </si>
  <si>
    <t>Cone beam ct interp both jaw</t>
  </si>
  <si>
    <t>D1110</t>
  </si>
  <si>
    <t>Prophylaxis Adult</t>
  </si>
  <si>
    <t>D1206</t>
  </si>
  <si>
    <t>Topical Fluoride Varnish</t>
  </si>
  <si>
    <t>D1208</t>
  </si>
  <si>
    <t>Topical Application of Fluoride- excluding varnish</t>
  </si>
  <si>
    <t>D1351</t>
  </si>
  <si>
    <t>Sealant- Per Tooth</t>
  </si>
  <si>
    <t>D1354</t>
  </si>
  <si>
    <t>Interim Caries Arresting Medicament Application</t>
  </si>
  <si>
    <t>D2140</t>
  </si>
  <si>
    <t>Amalgam One Surface Permanent</t>
  </si>
  <si>
    <t>D2150</t>
  </si>
  <si>
    <t>Amalgam Two Surfaces Permanent</t>
  </si>
  <si>
    <t>D2160</t>
  </si>
  <si>
    <t>Amalgam Three Surfaces Permanent</t>
  </si>
  <si>
    <t>D2161</t>
  </si>
  <si>
    <t>Amalgam 4 or &gt; Surfaces Permanent</t>
  </si>
  <si>
    <t>D2330</t>
  </si>
  <si>
    <t>Resin One Surface Anterior</t>
  </si>
  <si>
    <t>D2331</t>
  </si>
  <si>
    <t>Resin Two Surfaces Anterior</t>
  </si>
  <si>
    <t>D2332</t>
  </si>
  <si>
    <t>Resin Three Surfaces Anterior</t>
  </si>
  <si>
    <t>D2335</t>
  </si>
  <si>
    <t>Resin Four or &gt; Surface/Incisor Anterior</t>
  </si>
  <si>
    <t>D2391</t>
  </si>
  <si>
    <t>Resin Based Composite One Surface Posterior</t>
  </si>
  <si>
    <t>D2392</t>
  </si>
  <si>
    <t>Resin Based Composite Two Surfaces Posterior</t>
  </si>
  <si>
    <t>D2393</t>
  </si>
  <si>
    <t>Resin Base Composite Three Surface Posterior</t>
  </si>
  <si>
    <t>D2394</t>
  </si>
  <si>
    <t>Resin Base Composite 4 or &gt; Surfaces Posterior</t>
  </si>
  <si>
    <t>D2740</t>
  </si>
  <si>
    <t>Crown, Porcelain/Ceramic Substrate</t>
  </si>
  <si>
    <t>D2750</t>
  </si>
  <si>
    <t>Crown Porcelain High Noble Metal</t>
  </si>
  <si>
    <t>D2751</t>
  </si>
  <si>
    <t>Crown Porcelain Base Metal</t>
  </si>
  <si>
    <t>D2752</t>
  </si>
  <si>
    <t>Crown Porcelain Noble Metal</t>
  </si>
  <si>
    <t>D2790</t>
  </si>
  <si>
    <t>Crown Full Cast High Noble Metal</t>
  </si>
  <si>
    <t>D2920</t>
  </si>
  <si>
    <t>Recement or re-bond crown</t>
  </si>
  <si>
    <t>D2931</t>
  </si>
  <si>
    <t>Prefabricated Stainless Steel Crown Permanent</t>
  </si>
  <si>
    <t>D2940</t>
  </si>
  <si>
    <t>Protective Restoration</t>
  </si>
  <si>
    <t>D2950</t>
  </si>
  <si>
    <t>Core Buildup Including Pins</t>
  </si>
  <si>
    <t>D2952</t>
  </si>
  <si>
    <t>Post and core cast + crown</t>
  </si>
  <si>
    <t>D2954</t>
  </si>
  <si>
    <t>Prefabricated Post and Core + Crown</t>
  </si>
  <si>
    <t>D3120</t>
  </si>
  <si>
    <t>Pulp Cap Indirect</t>
  </si>
  <si>
    <t>D3221</t>
  </si>
  <si>
    <t>Pulpal Debridement</t>
  </si>
  <si>
    <t>D3310</t>
  </si>
  <si>
    <t>End Therapy, Anterior Tooth</t>
  </si>
  <si>
    <t>D3320</t>
  </si>
  <si>
    <t>End Therapy, Bicuspid Tooth</t>
  </si>
  <si>
    <t>D3330</t>
  </si>
  <si>
    <t>End Therapy, Molar</t>
  </si>
  <si>
    <t>D3346</t>
  </si>
  <si>
    <t>Retreatment Root Canal Anterior</t>
  </si>
  <si>
    <t>D3348</t>
  </si>
  <si>
    <t>Retreatment Root Canal Molar</t>
  </si>
  <si>
    <t>D4210</t>
  </si>
  <si>
    <t>Gingivectomy/Plasty 4 or More</t>
  </si>
  <si>
    <t>D4277</t>
  </si>
  <si>
    <t>free soft tissue graft procedure (including recipient and donor surgical sites) first tooth, implant, or edentulous tooth position in graft</t>
  </si>
  <si>
    <t>D4341</t>
  </si>
  <si>
    <t>Periodontal Scaling &amp; Root Planing</t>
  </si>
  <si>
    <t>D4342</t>
  </si>
  <si>
    <t>Periodontal Scaling 1 to 3 Teeth</t>
  </si>
  <si>
    <t>D4346</t>
  </si>
  <si>
    <t>Scaling and debridement in the presence of inflammation or mucositis of a single implant, including cleaning of the implant surfaces, without flap entry and closure</t>
  </si>
  <si>
    <t>D4355</t>
  </si>
  <si>
    <t>Full Mouth Debridement</t>
  </si>
  <si>
    <t>D4381</t>
  </si>
  <si>
    <t>Localized delivery antimicro</t>
  </si>
  <si>
    <t>D4910</t>
  </si>
  <si>
    <t>Periodontal Maintenance</t>
  </si>
  <si>
    <t>D5110</t>
  </si>
  <si>
    <t>Complete Denture Maxillary</t>
  </si>
  <si>
    <t>D5120</t>
  </si>
  <si>
    <t>Complete Denture Mandibular</t>
  </si>
  <si>
    <t>D5130</t>
  </si>
  <si>
    <t>Immediate Denture Maxillary</t>
  </si>
  <si>
    <t>D5140</t>
  </si>
  <si>
    <t>Immediate Denture Mandibular</t>
  </si>
  <si>
    <t>D5211</t>
  </si>
  <si>
    <t>Maxillary Partial Denture Resin</t>
  </si>
  <si>
    <t>D5212</t>
  </si>
  <si>
    <t>Mandibular Partial Denture Resin</t>
  </si>
  <si>
    <t>D5213</t>
  </si>
  <si>
    <t>Maxillary Partial Denture Cast Metal</t>
  </si>
  <si>
    <t>D5214</t>
  </si>
  <si>
    <t>Mandibular Partial Denture Cast Metal</t>
  </si>
  <si>
    <t>D5512</t>
  </si>
  <si>
    <t>Repair broken complete denture base, maxillary</t>
  </si>
  <si>
    <t>D5520</t>
  </si>
  <si>
    <t>Replace Complete Denture, Each Tooth</t>
  </si>
  <si>
    <t>D5612</t>
  </si>
  <si>
    <t>Repair resin partial denture base, maxillary</t>
  </si>
  <si>
    <t>D5640</t>
  </si>
  <si>
    <t>Replace Broken Teeth, Per Tooth</t>
  </si>
  <si>
    <t>D5650</t>
  </si>
  <si>
    <t>Add Tooth to Existing Partial Denture</t>
  </si>
  <si>
    <t>D5730</t>
  </si>
  <si>
    <t>Reline Complete Maxillary Denture Chair</t>
  </si>
  <si>
    <t>D5731</t>
  </si>
  <si>
    <t>Reline Comp Mandibular Denture Chair</t>
  </si>
  <si>
    <t>D5750</t>
  </si>
  <si>
    <t>Reline Complete Maxillary Denture Lab</t>
  </si>
  <si>
    <t>D5751</t>
  </si>
  <si>
    <t>Reline Complete Mandibular Denture Lab</t>
  </si>
  <si>
    <t>D5761</t>
  </si>
  <si>
    <t>Reline Mandibular Partial Denture Lab</t>
  </si>
  <si>
    <t>D6240</t>
  </si>
  <si>
    <t>Pontic- Titanium</t>
  </si>
  <si>
    <t>D6245</t>
  </si>
  <si>
    <t>Pontic Porcelain-Ceramic</t>
  </si>
  <si>
    <t>D6930</t>
  </si>
  <si>
    <t>Re-Cement or Re-Bond Fixed Partial Denture</t>
  </si>
  <si>
    <t>D7111</t>
  </si>
  <si>
    <t>Extraction, Coronal Remnants</t>
  </si>
  <si>
    <t>D7140</t>
  </si>
  <si>
    <t>Extraction Erupted Tooth/Exposed Root</t>
  </si>
  <si>
    <t>D7210</t>
  </si>
  <si>
    <t>Rem imp tooth w mucoper flp</t>
  </si>
  <si>
    <t>D7220</t>
  </si>
  <si>
    <t>Removal Impacted Tooth Soft Tissue</t>
  </si>
  <si>
    <t>D7230</t>
  </si>
  <si>
    <t>Removal Impacted Tooth Partially Bony</t>
  </si>
  <si>
    <t>D7240</t>
  </si>
  <si>
    <t>Removal Impacted Tooth Complete Bony</t>
  </si>
  <si>
    <t>D7241</t>
  </si>
  <si>
    <t>Remov Impact Tooth Comp Bony Surg Comp</t>
  </si>
  <si>
    <t>D7250</t>
  </si>
  <si>
    <t>Surgical Removal of Residual Tooth Roots</t>
  </si>
  <si>
    <t>D7251</t>
  </si>
  <si>
    <t>Coronectomy</t>
  </si>
  <si>
    <t>D7261</t>
  </si>
  <si>
    <t>Primary Closure Sinus Perforation</t>
  </si>
  <si>
    <t>D7286</t>
  </si>
  <si>
    <t>Incisional biopsy of oral tissue - soft</t>
  </si>
  <si>
    <t>D7310</t>
  </si>
  <si>
    <t>Alveoplasty with Extraction</t>
  </si>
  <si>
    <t>D7450</t>
  </si>
  <si>
    <t>Removal Benign Odontogenic Cyst, up to 1.25 cm</t>
  </si>
  <si>
    <t>D7921</t>
  </si>
  <si>
    <t>Collection and Application of Autologous Blood Concentrate Product</t>
  </si>
  <si>
    <t>D7953</t>
  </si>
  <si>
    <t>Bone Replacement Graft for Ridge Preservations- Per Site</t>
  </si>
  <si>
    <t>D9110</t>
  </si>
  <si>
    <t>Palliative Emergency Minor</t>
  </si>
  <si>
    <t>D9230</t>
  </si>
  <si>
    <t>Analgesia</t>
  </si>
  <si>
    <t>D9248</t>
  </si>
  <si>
    <t>Non-Intravenous Moderate (Conscious) Sedation</t>
  </si>
  <si>
    <t>D9310</t>
  </si>
  <si>
    <t>Dental Consultation</t>
  </si>
  <si>
    <t>D9410</t>
  </si>
  <si>
    <t>House/Estended Care Facility Call</t>
  </si>
  <si>
    <t>D9420</t>
  </si>
  <si>
    <t>Hospital/ASC Call</t>
  </si>
  <si>
    <t>D9932</t>
  </si>
  <si>
    <t>Cleaning and Inspection of Removable Complete Denture, Maxillary</t>
  </si>
  <si>
    <t>D9933</t>
  </si>
  <si>
    <t>Cleaning and inspection of Removable Complete Denture, Mandibular</t>
  </si>
  <si>
    <t>D9934</t>
  </si>
  <si>
    <t>Cleaning and Inspection of Removable Partial Denture, Maxillary</t>
  </si>
  <si>
    <t>D9944</t>
  </si>
  <si>
    <t>Occlusal Guard- Hard Appliance, Full Arch</t>
  </si>
  <si>
    <t>D9945</t>
  </si>
  <si>
    <t>Occlusal Guard- Soft Appliance, Full Arch</t>
  </si>
  <si>
    <t>Total:</t>
  </si>
  <si>
    <t>Rate Only Comparison -- Codes without Utilization Data</t>
  </si>
  <si>
    <t>Benchmark Ratio
(CO as % of ADA)</t>
  </si>
  <si>
    <t>Benchmark Ratio</t>
  </si>
  <si>
    <t>CO DIDD 2024 Rate</t>
  </si>
  <si>
    <t>CO as % of Benchmark States</t>
  </si>
  <si>
    <t>Assessment of a Patient</t>
  </si>
  <si>
    <t>Extra-Oral- 2D Projection Radiographic Image Created Using a Stationary Radiation Source, and Detector</t>
  </si>
  <si>
    <t>Extraoral Posterior Dental Radiographic Image</t>
  </si>
  <si>
    <t>Sialography</t>
  </si>
  <si>
    <t>Temporomandibular Joint Arthrogram, Including Injection</t>
  </si>
  <si>
    <t>Other Temporomandibular Joint Radiographic Images, By Report</t>
  </si>
  <si>
    <t>Tomographic Survey</t>
  </si>
  <si>
    <t>3D Photographic Image</t>
  </si>
  <si>
    <t>Cone beam ct interprete man</t>
  </si>
  <si>
    <t>Cone beam ct interprete max</t>
  </si>
  <si>
    <t>Intraoral Tomosynthesis - Comprehensive Series of Radiographic Images</t>
  </si>
  <si>
    <t>Intraoral Tomosynthesis - Bitewing Radiographic Image</t>
  </si>
  <si>
    <t>Intraoral Tomosynthesis - Periapical Radiographic Image</t>
  </si>
  <si>
    <t>CBCT image capture with limited field of view-less than on whole jaw.</t>
  </si>
  <si>
    <t> Maxillofacial MRI image capture.</t>
  </si>
  <si>
    <t>Maxillofacial ultrasound image capture</t>
  </si>
  <si>
    <t>Intraoral Tomosynthesis - Comprehensive Series of Radiographic Images - Image Capture Only</t>
  </si>
  <si>
    <t>Intraoral Tomosynthesis - Bitewing Radiographic Image - Image Capture Only</t>
  </si>
  <si>
    <t>Intraoral Tomosynthesis - Periapical Radiographic Image - Image Capture Only</t>
  </si>
  <si>
    <t>Interpretation of diagnostic image by a practitioner not associated with capture of image, including report</t>
  </si>
  <si>
    <t>HbA1c in-office point of service testing</t>
  </si>
  <si>
    <t>Lab Process Microbial Spec</t>
  </si>
  <si>
    <t>Prev resin rest, perm tooth</t>
  </si>
  <si>
    <t>Space Maintainer Fixed Unilateral</t>
  </si>
  <si>
    <t>Space maintainer Removable Unilateral</t>
  </si>
  <si>
    <t>Removal of Fixed Unilateral Space Maintainer- Per Quadrant (Replacing D1555)</t>
  </si>
  <si>
    <t>Removal of Fixed Bilateral Space Maintainer- Maxillary (Replacing D1555)</t>
  </si>
  <si>
    <t>Removal of Fixed Bilateral Space Maintainer- Mandibular (Replacing D1555)</t>
  </si>
  <si>
    <t>Distal shoe space maintainer – fixed – unilateral</t>
  </si>
  <si>
    <t>Vaccine administration - Human PapillomaVirus - Dose 1  Gardasil 9 0.5mL intramuscular vaccine injection.</t>
  </si>
  <si>
    <t>Vaccine administration - Human PapillomaVirus - Dose 2  </t>
  </si>
  <si>
    <t>Vaccine administration - Human PapillomaVirus - Dose 3</t>
  </si>
  <si>
    <t>Resin Based Composite Crown Anterior</t>
  </si>
  <si>
    <t>Crown, Resin-Based Composite (Indirect)</t>
  </si>
  <si>
    <t>Crown Resin Base Composite (Indirect)</t>
  </si>
  <si>
    <t>Crown, Resin with Predominantly Base Metal</t>
  </si>
  <si>
    <t>Crown, Resin Noble Metal</t>
  </si>
  <si>
    <t>Crown Porcelain Fused to Titanium and Titanium Alloys</t>
  </si>
  <si>
    <t>Crown 3/4 Base Metal</t>
  </si>
  <si>
    <t>Crown 3/4 Cast Noble Metal</t>
  </si>
  <si>
    <t>Crown 3/4 Porcelain/Ceramic</t>
  </si>
  <si>
    <t>Crown Full Cast Base Metal</t>
  </si>
  <si>
    <t>Crown Titanium</t>
  </si>
  <si>
    <t>Provisional Crown</t>
  </si>
  <si>
    <t>Recement or re-bond inlay, onlay, veneer or partial coverage restoration</t>
  </si>
  <si>
    <t>Recement or re-bond Indirectly Fabricated or Prefabricated, Post and Core</t>
  </si>
  <si>
    <t>Prefabricated Porcelain/Ceramic Crown – Permanent Tooth</t>
  </si>
  <si>
    <t>Prefabricated Porcelain/Ceramic Crown- Primary Tooth</t>
  </si>
  <si>
    <t>Prefabricated Stainless Steel Crown Primary</t>
  </si>
  <si>
    <t>Prefabricated Resin Crown</t>
  </si>
  <si>
    <t>Prefabricated Stainless Steel Crown with Resin Window</t>
  </si>
  <si>
    <t>Prefabricated Esthetic Coated Stainless Steel Crown Primary</t>
  </si>
  <si>
    <t>Pin Retention Per Tooth</t>
  </si>
  <si>
    <t>Each addtnl cast post</t>
  </si>
  <si>
    <t>Post Removal</t>
  </si>
  <si>
    <t>Each Additional Prefabricated Post</t>
  </si>
  <si>
    <t>Crown Repair</t>
  </si>
  <si>
    <t>Pulp Cap Direct</t>
  </si>
  <si>
    <t>Partial Pulpotomoy for Apexogenesis</t>
  </si>
  <si>
    <t>Pulpal Therapy Anterior Primary Tooth</t>
  </si>
  <si>
    <t>Pulpal Therapy Posterior Primary</t>
  </si>
  <si>
    <t>Root Canal Obstruction Non-Surgical</t>
  </si>
  <si>
    <t>Incomplete Endodontic Therapy</t>
  </si>
  <si>
    <t>Internal Root Repair o</t>
  </si>
  <si>
    <t>Retreatment Root Canal Bicuspid</t>
  </si>
  <si>
    <t>Apexification/Recalcification - Initial Visit (Apical Closure/Calcific Repair of Perforations, Root Resorption, etc.)</t>
  </si>
  <si>
    <t>Apexification/Recalcification Interim</t>
  </si>
  <si>
    <t>Apexification/Recalcification- Final</t>
  </si>
  <si>
    <t>Pulpal Regeneration Initial Visit (replaces D3354)</t>
  </si>
  <si>
    <t>Pulpal Regeneration Interim Medication Replacement (replaces D3354)</t>
  </si>
  <si>
    <t>Pulpal Regeneration Completion of Treatment (replaces D3354)</t>
  </si>
  <si>
    <t>Apicoectomy/Periradicular Surgery Anter</t>
  </si>
  <si>
    <t>Apicoectomy/Periradicular Surgery Bicus</t>
  </si>
  <si>
    <t>Apicoectomy/Periradicular Surgery Molar</t>
  </si>
  <si>
    <t>Apicoectomy/Periradicular Surgery Ea Add</t>
  </si>
  <si>
    <t>Retrograde Filling Per Root</t>
  </si>
  <si>
    <t>Root Amputation Per Root</t>
  </si>
  <si>
    <t>Endodontic Endosseous Implant</t>
  </si>
  <si>
    <t>Intentional Reimplantation</t>
  </si>
  <si>
    <t>Isolation Tooth with Rubber Dam</t>
  </si>
  <si>
    <t>Hemisection Incl Rt Remov Excl Rt Canal</t>
  </si>
  <si>
    <t>Decoronation or submergence of an erupted tooth</t>
  </si>
  <si>
    <t>Canal Preparation and Fitting of Preformed Dowel/Post</t>
  </si>
  <si>
    <t>Gingivectomy/Plasty 1 to 3</t>
  </si>
  <si>
    <t>Gingivectomy/plasty rest</t>
  </si>
  <si>
    <t>Gingival Flap Proc w Planin</t>
  </si>
  <si>
    <t>Apically Positioned Flap</t>
  </si>
  <si>
    <t>Crown Lengthening Hard Tissue</t>
  </si>
  <si>
    <t>Osseous Surgery (Including Elevation of a Full Thickness Flap Entry and Closure) - Four or More Contiguous Teeth or Tooth Bounded Spaces Per Quadrant</t>
  </si>
  <si>
    <t>Osseous Surgery (Including Elevation of a Full Thickness Flap Entry and Closure) - One to Three Contiguous Teeth or Tooth Bounded Spaces Per Quadrant</t>
  </si>
  <si>
    <t>Bone Replacement Graft First Site</t>
  </si>
  <si>
    <t>Bone Replacement Graft Each Additional Site</t>
  </si>
  <si>
    <t>Biologic Materials to Aid in Soft and Osseous Tissue Regeneration</t>
  </si>
  <si>
    <t>Guided Tissue Regen Resorbable</t>
  </si>
  <si>
    <t>Guided Tissue Regen Nonresorbable</t>
  </si>
  <si>
    <t>Surgical Revision Procedure Per Tooth</t>
  </si>
  <si>
    <t>Pedicle Soft Tissue Graft Procedure</t>
  </si>
  <si>
    <t>Autogenous Connective Tissue Graft Procedure (including donor and recipient surgical sites)- each additional contiguous tooth, implant or edentulous tooth position in same graft site</t>
  </si>
  <si>
    <t>Distal/Proximal Wedge</t>
  </si>
  <si>
    <t>Non-Autogenous Connective Tissue Graft Procedure</t>
  </si>
  <si>
    <t>Free Soft Tissue Graft Pocedure (including recipient and donor surgical sites) each additional contiguous tooth, implant, or edentulous tooth position in same graft site</t>
  </si>
  <si>
    <t>Autogenous Connective Tissue Graft Procedure (including donor and recipient surgical sites) – each additional contiguous tooth, implant or edentulous tooth position in same graft site</t>
  </si>
  <si>
    <t>Non-Autogenous Connective Tissue Graft Procedure (including recipient surgical site and donor material) – each additional contiguous tooth, implant or edentulous tooth position in same graft site</t>
  </si>
  <si>
    <t>Removal of Non-Resorbable Barrier</t>
  </si>
  <si>
    <t>Splint- Intra-Coronal; Natural teeth or prosthetic crowns</t>
  </si>
  <si>
    <t>Splint- Extra-Coronal; Natural Teeth or prosthetic crowns</t>
  </si>
  <si>
    <t>Immediate Maxillary Partial Denture – resin base (including any conventional clasps, rests and teeth)</t>
  </si>
  <si>
    <t>Immediate Mandibular Partial Denture – resin base (including any conventional clasps, rests and teeth)</t>
  </si>
  <si>
    <t>Immediate Maxillary Partial Denture – cast metal framework with resin denture bases (including any conventional clasps, rests and teeth)</t>
  </si>
  <si>
    <t>Immediate Mandibular Partial Denture – cast metal framework with resin denture bases (including any conventional clasps, rests and teeth)</t>
  </si>
  <si>
    <t>Immediate maxillary partial denture- flexible base (including any clasps, rests, and teeth</t>
  </si>
  <si>
    <t>Immediate mandibular partial denture- flexible base (including any clasps, rests, and teeth)</t>
  </si>
  <si>
    <t>Removable Unilateral Partial Denture – One Piece Cast Metal (Including Clasps and Teeth), Maxillary</t>
  </si>
  <si>
    <t>Removable Unilateral Partial Denture – One Piece Cast Metal (Including Clasps and Teeth), Mandibular</t>
  </si>
  <si>
    <t>Removable Unilateral Partial Denture- One Piece Flexible Base (Including Clasps and Teeth), Per Quadrant</t>
  </si>
  <si>
    <t>Removable Unilateral Partial Denture- One Piece Resin (Including Clasps and Teeth), Per Quadrant</t>
  </si>
  <si>
    <t>Repair broken complete denture base, mandibular</t>
  </si>
  <si>
    <t>Repair resin partial denture base, mandibular</t>
  </si>
  <si>
    <t>Repair cast partial framework, mandibular</t>
  </si>
  <si>
    <t>Repair or Replace Broken Clasp- per tooth</t>
  </si>
  <si>
    <t>Add Clasp to Existing Partial Denture- per tooth</t>
  </si>
  <si>
    <t>Replace Teeth &amp; Acrylic Cast Metal Max</t>
  </si>
  <si>
    <t>Replace Teeth &amp; Acrylic Cast Metal Mandi</t>
  </si>
  <si>
    <t>Rebase Complete Maxillary Denture</t>
  </si>
  <si>
    <t>Rebase Complete Mandibular Denture</t>
  </si>
  <si>
    <t>Rebase Maxillary Partial Denture</t>
  </si>
  <si>
    <t>Rebase Mandibular Partial Denture</t>
  </si>
  <si>
    <t>Reline Maxillary Partial Denture Lab</t>
  </si>
  <si>
    <t>Interim Complete Denture Maxillary</t>
  </si>
  <si>
    <t>Interim Complete Denture Mandibular</t>
  </si>
  <si>
    <t>Interim Partial Denture Maxillary</t>
  </si>
  <si>
    <t>Interim Partial Denture Mandibular</t>
  </si>
  <si>
    <t>Tissue Conditioning Maxillary</t>
  </si>
  <si>
    <t>Tissue Conditioning Mandibular</t>
  </si>
  <si>
    <t>Precision Attachment, By Report</t>
  </si>
  <si>
    <t>Overdenture-Complete Maxillary</t>
  </si>
  <si>
    <t>Overdenture-Partial Maxillary</t>
  </si>
  <si>
    <t>Overdenture-Complete Mandibular</t>
  </si>
  <si>
    <t>Overdenture-Partial Mandibular</t>
  </si>
  <si>
    <t>Replacement of Precision Attachment</t>
  </si>
  <si>
    <t>Modification of Removable Prosthesis following implant surgery</t>
  </si>
  <si>
    <t>Unspecified Removable Prosthodontic</t>
  </si>
  <si>
    <t>Surgical Placement of Implant Body: Endosteal Implant</t>
  </si>
  <si>
    <t>Second Stage Implant Surgery 21 and Older</t>
  </si>
  <si>
    <t>Surgical Placement of Interim Implant Body: Endosteal Implant</t>
  </si>
  <si>
    <t>Implant connecting bar</t>
  </si>
  <si>
    <t>Prefabricated abutment</t>
  </si>
  <si>
    <t>Custom Abutment</t>
  </si>
  <si>
    <t>Abutment Supported Procelain Fused to Metal Crown (High Noble Metal)</t>
  </si>
  <si>
    <t>Abutment Supported Porcelain Fused to Metal Crown (Predominantly Base Metal)</t>
  </si>
  <si>
    <t>Abutment Supported Porcelain Fused to Metal Crown (Noble Metal)</t>
  </si>
  <si>
    <t>Abutment Supported Cast Metal Crown</t>
  </si>
  <si>
    <t>Abutment Support Base Metal</t>
  </si>
  <si>
    <t>Abutment Supported Cast Metal Crown (Noble Metal)</t>
  </si>
  <si>
    <t>Abut Supp Retain Por-Base Metal</t>
  </si>
  <si>
    <t>Abut Supp Retain Base Metal</t>
  </si>
  <si>
    <t>Implant Maintenance</t>
  </si>
  <si>
    <t>Implant Supported Crown- Porcelain Fused to Predominantly Base Alloy</t>
  </si>
  <si>
    <t>Implant Supported Crown- Porcelain Fused to Titanium and Titanium Alloy</t>
  </si>
  <si>
    <t>Implant Supported Crown- Predominantly Base Alloys</t>
  </si>
  <si>
    <t>Implant Supported Crown- Titanium and Titanium Alloys</t>
  </si>
  <si>
    <t>Accessing and retorquing loose dental implant screw</t>
  </si>
  <si>
    <t>Repair Implant Supported Prosthesis</t>
  </si>
  <si>
    <t>Re-Cement or Re-Bond Implant/Abutment Supported Fixed Partial Denture</t>
  </si>
  <si>
    <t>Remove broken implant retaining screw</t>
  </si>
  <si>
    <t>Abutment Supported Crown- Porcelain Fused to Titanium and Titanium Alloys</t>
  </si>
  <si>
    <t>Implant Supported Retainer- Porcelain Fused to Predominantly Base Alloys</t>
  </si>
  <si>
    <t>Implant Removal, By Report</t>
  </si>
  <si>
    <t>Debridement of a Peri-Implant Defect or Defects Surrounding a Single Implant, and Surface Cleaning of the Exposed Implant Surfaces, Including Flap Entry and Closure</t>
  </si>
  <si>
    <t>Debridement and Osseous Contouring of a Peri-Implant Defect or Defects Surrounding a Single Implant and Includes Surface Cleaning of the Exposecd Implant Surfaces, Including Flap Entry and Closure</t>
  </si>
  <si>
    <t>Bone Graft for Repair of Peri-Implant Defect-Does Not Include Flap Entry and Closure, Placement of a Barrier Membrane or Biologic Materials to Aid in Osseous Regeneration are Reported Separately</t>
  </si>
  <si>
    <t>Removal of implant body not requiring bone removal or flap elevation</t>
  </si>
  <si>
    <t>Guided tissue regeneration - resorbable barrier, per implant</t>
  </si>
  <si>
    <t>Guided tissue regeneration - non-resorbable barrier, per implant</t>
  </si>
  <si>
    <t>Implant/Abutment Supported Removable Denture for Edentulous Arch-Maxillary</t>
  </si>
  <si>
    <t>Implant/Abutment Supported Removable Denture for Edentulous Arch-Mandibular</t>
  </si>
  <si>
    <t>Implant/Abutment Supported Removable Denture for Partially Edentulous Arch- Maxillary</t>
  </si>
  <si>
    <t>Implant/Abutment Supported Removable Denture for Partially Edentulous Arch-Mandibular</t>
  </si>
  <si>
    <t>Implant/Abutment Supported Fixed Denture for Edentulous Arch-Maxillary</t>
  </si>
  <si>
    <t>Implant/Abutment Supported Fixed Denture for Edentulous Arch-Mandibular</t>
  </si>
  <si>
    <t>Implant/Abutment Supported Fixed Denture for Partially Edentulous Arch-Maxillary</t>
  </si>
  <si>
    <t>Implant/Abutment Supported Fixed Denture for Partially Edentulous Arch-Mandibular</t>
  </si>
  <si>
    <t>Implant/abutment supported interim fixed denture for edentulous arch – mandibular</t>
  </si>
  <si>
    <t>Implant/abutment supported interim fixed denture for edentulous arch – maxillary</t>
  </si>
  <si>
    <t>Implant Supported Retainer for Metal FPD- Predominantly Base Alloys</t>
  </si>
  <si>
    <t>Abutment Supported Retainer Crown for FPD (Titanium)</t>
  </si>
  <si>
    <t>Replacement of restorative material used to close an access opening of a screw-retained implant supported</t>
  </si>
  <si>
    <t>Remove interim implant component</t>
  </si>
  <si>
    <t>Pontic-Cast High Noble Metal</t>
  </si>
  <si>
    <t>Pontic-Cast Predominantly Base Metal</t>
  </si>
  <si>
    <t>Pontic Porcelain-Base Metal</t>
  </si>
  <si>
    <t>Retainer Cast Metal</t>
  </si>
  <si>
    <t>Retainer-Porcelain/Ceramic for Resin Bonded Fixed Prosthesis</t>
  </si>
  <si>
    <t>Resin Retainer-For Resin Bonded Fixed Prosthesis</t>
  </si>
  <si>
    <t>Pontic-Resin with High Noble Metal</t>
  </si>
  <si>
    <t>Crown Porcelain Fused Base Metal</t>
  </si>
  <si>
    <t>Crown-Porcelain Fused to High Noble Metal</t>
  </si>
  <si>
    <t>Crown- 3/4 Cast Predominantly Base Metal</t>
  </si>
  <si>
    <t>Crown- 3/4 Cast Noble Metal</t>
  </si>
  <si>
    <t>Crown-3/4 Porcelain/Ceramic</t>
  </si>
  <si>
    <t>Crown-Full Cast High Noble Metal</t>
  </si>
  <si>
    <t>Crown Full Cast Predominantly Base Metal</t>
  </si>
  <si>
    <t>Crown-Full Cast Noble Metal</t>
  </si>
  <si>
    <t>Provisional Retainer Crown</t>
  </si>
  <si>
    <t>Crown-Titanium</t>
  </si>
  <si>
    <t>Connector Bar</t>
  </si>
  <si>
    <t>Stress Breaker</t>
  </si>
  <si>
    <t>Precision Attachment</t>
  </si>
  <si>
    <t>Fixed partial repair</t>
  </si>
  <si>
    <t>Oral Antral Fistula Closure</t>
  </si>
  <si>
    <t>Tooth Transplantation</t>
  </si>
  <si>
    <t>Surgical Access of an Unerupted Tooth</t>
  </si>
  <si>
    <t>Mobilization of Erupted or Malpositioned Tooth to Aid Eruption</t>
  </si>
  <si>
    <t>Place device impacted tooth</t>
  </si>
  <si>
    <t>Brush Biopsy-Transepithelial Sample Collection</t>
  </si>
  <si>
    <t>Surgical Reposition of Teeth</t>
  </si>
  <si>
    <t>Transseptal Fiberotomy</t>
  </si>
  <si>
    <t>Surgical Placement of Temporary Anchorage Device (Screw Retained Plate) Requiring Flap; Includes Device Removal</t>
  </si>
  <si>
    <t>Surgical Placement of Temporary Anchorage Device Requiring Flap; Includes Device Removal</t>
  </si>
  <si>
    <t>Surgical Placement of Temporary Anchorage Device without Flap; Includes Device Removal</t>
  </si>
  <si>
    <t>Bone harvest,auto graft proc</t>
  </si>
  <si>
    <t>Alveoplasty without Extraction</t>
  </si>
  <si>
    <t>Vestibuloplasty Ridge Extension</t>
  </si>
  <si>
    <t>Vestibuloplasty Ridge Extension Grafts</t>
  </si>
  <si>
    <t>Excision of Benign Lesion up to 1.25 cm</t>
  </si>
  <si>
    <t>Excision Benign Lesion &gt; 1.25 cm</t>
  </si>
  <si>
    <t>Excision Benign Lesion, Complicated</t>
  </si>
  <si>
    <t>Excision Malignant Lesion, up to 1.25 cm</t>
  </si>
  <si>
    <t>Excision Malignant Lesion &gt; 1.25 cm</t>
  </si>
  <si>
    <t>Excision Malignant Lesion, Complicated</t>
  </si>
  <si>
    <t>Excision Malignant Tumor Lesion 1.25 cm</t>
  </si>
  <si>
    <t>Excision Malignant Tumor Lesion &gt; 1.25 c</t>
  </si>
  <si>
    <t>Removal Benign Odontogenic Cyst, &gt; 1.25 cm</t>
  </si>
  <si>
    <t>Removal Benign Nonodontogenic Cyst, up to 1.25 cm</t>
  </si>
  <si>
    <t>Removal Benign Nonodontogenic Cyst, &gt; 1.25 cm</t>
  </si>
  <si>
    <t>Destruction of Lesion(s) by Physical or Chemical Method, By Report</t>
  </si>
  <si>
    <t>Surgical Reduction of Osseous Tuberosity</t>
  </si>
  <si>
    <t>Radical Resection of Mandible</t>
  </si>
  <si>
    <t>Marsupialization of odontogenic cyst</t>
  </si>
  <si>
    <t>Incision &amp; Drainage Abscess Intraoral</t>
  </si>
  <si>
    <t>Incision/Drain Abscess Intraoral</t>
  </si>
  <si>
    <t>Incision/Drain Abscess Extraoral Soft</t>
  </si>
  <si>
    <t>Incision/Drain Abscess Extraoral</t>
  </si>
  <si>
    <t>Removal Foreign Body/Skin/Tissue</t>
  </si>
  <si>
    <t>Removal Reaction Producing Foreign Body</t>
  </si>
  <si>
    <t>Part Ostectomy/Sequestrectomy</t>
  </si>
  <si>
    <t>Maxillary Sinusotomy</t>
  </si>
  <si>
    <t>Condylectomy</t>
  </si>
  <si>
    <t>Surgical Discectomy with/without Implant</t>
  </si>
  <si>
    <t>Disc Repair</t>
  </si>
  <si>
    <t>Synovectomy</t>
  </si>
  <si>
    <t>Myotomy</t>
  </si>
  <si>
    <t>Arthrocentesis</t>
  </si>
  <si>
    <t>Suture Recent Small Wounds, up to 5 cm</t>
  </si>
  <si>
    <t>Complicated Suture up to 5 cm</t>
  </si>
  <si>
    <t>Complicated Suture &gt; 5 cm</t>
  </si>
  <si>
    <t>Skin Graft Identify Defect Covered</t>
  </si>
  <si>
    <t>Guided tissue regeneration, edentulous area - resorbable barrier, per site</t>
  </si>
  <si>
    <t>Guided tissue regeneration, edentulous area - non-resorbable barrier per site</t>
  </si>
  <si>
    <t>Buccal/labial frenectomy (frenulectomy)- Separate procedure not incidental to another procedure (Replacing D7960)</t>
  </si>
  <si>
    <t>Lingual frenectomy (frenulectomy)-Separate procedure not incidental to another procedure (Replacing D7960)</t>
  </si>
  <si>
    <t>Non – surgical sialolithotomy</t>
  </si>
  <si>
    <t>Emergency Tracheotomy</t>
  </si>
  <si>
    <t>Replacement of Lost or Broken Retainer- Maxillary (Replacing D8692)</t>
  </si>
  <si>
    <t>Replacement of Lost or Broken Retainer- Mandibular (Replacing D8692)</t>
  </si>
  <si>
    <t>Infiltration of Sustained Release Therapeutic Drug- Single or Multiple Sites</t>
  </si>
  <si>
    <t>Cleaning and Inspection of Removable Partial Denture, Mandibular</t>
  </si>
  <si>
    <t>Placement of a custom removable clear plastic temporary aesthetic appliance</t>
  </si>
  <si>
    <t>Occlusal Guard Repair</t>
  </si>
  <si>
    <t>Occlusal Guard Adjustment</t>
  </si>
  <si>
    <t>Occlusal Guard- Hard Appliance, Partial Arch</t>
  </si>
  <si>
    <t>Occlusal Adjustment-Limited</t>
  </si>
  <si>
    <t>Occlusal Adjustment-Complete</t>
  </si>
  <si>
    <t>D6180</t>
  </si>
  <si>
    <t>Implant maintenance procedures</t>
  </si>
  <si>
    <t>D6193</t>
  </si>
  <si>
    <t>Replacement of an implant screw</t>
  </si>
  <si>
    <t>D7252</t>
  </si>
  <si>
    <t>Partial extraction for immediate implant placement</t>
  </si>
  <si>
    <t>D7259</t>
  </si>
  <si>
    <t>Surgical procedure to reposition a displaced dental implant</t>
  </si>
  <si>
    <t>CDT_PROC_CD</t>
  </si>
  <si>
    <t>PROC_DESC</t>
  </si>
  <si>
    <t>DIDD Rates</t>
  </si>
  <si>
    <t>CO Medicaid Dental Rates</t>
  </si>
  <si>
    <t>Comparison Outcome</t>
  </si>
  <si>
    <t>Count of CDT_PROC_CD</t>
  </si>
  <si>
    <t>Rate Not Found in Medicaid Dental</t>
  </si>
  <si>
    <t>Grand Total</t>
  </si>
  <si>
    <t>Dental Bitewing, Single Image</t>
  </si>
  <si>
    <t>2D Cephalometric Radiographic Image- acquisition, measurement and analysis</t>
  </si>
  <si>
    <t>Cone beam ct capt mandible</t>
  </si>
  <si>
    <t>Cone beam ct capt maxilla</t>
  </si>
  <si>
    <t>CBCT image capture with field of view of both jaws, with or without cranium.</t>
  </si>
  <si>
    <t> CBCT image capture of TMJ series including two or more exposures.</t>
  </si>
  <si>
    <t>Caries Susceptibility Tests</t>
  </si>
  <si>
    <t>Pulp Vitality Tests</t>
  </si>
  <si>
    <t>Diagnositc Casts</t>
  </si>
  <si>
    <t>Prophylaxis Child</t>
  </si>
  <si>
    <t>Sealant Repair- Per Tooth</t>
  </si>
  <si>
    <t>Pfizer-BioNTech Covid-19 vaccine administration - first dose SARSCOV2 COVID-19 VAC mRNA 30mcg/0.3mL IM DOSE 1</t>
  </si>
  <si>
    <t>Pfizer-BioNTech Covid-19 vaccine administration - second dose SARSCOV2 COVID-19 VAC mRNA 30mcg/0.3mL IM DOSE 2</t>
  </si>
  <si>
    <t>Moderna Covid-19 vaccine administration - first dose SARSCOV2 COVID-19 VAC mRNA 100mcg/0.5mL IM DOSE 1</t>
  </si>
  <si>
    <t>Moderna Covid-19 vaccine administration - second dose SARSCOV2 COVID-19 VAC mRNA 100mcg/0.5mL IM DOSE 2</t>
  </si>
  <si>
    <t>Janssen Covid-19 vaccine administration SARSCOV2 COVID-19 VAC Ad26 5x1010 VP/.5mL IM SINGLE DOSE</t>
  </si>
  <si>
    <t>Crown Full Cast Noble Metal</t>
  </si>
  <si>
    <t>Interim Therapeutic Restoration</t>
  </si>
  <si>
    <t>Application of hydroxyapatite regeneration medicament-per tooth</t>
  </si>
  <si>
    <t>Therapeutic Pulpotomy</t>
  </si>
  <si>
    <t>Adjust Complete Denture Maxillary</t>
  </si>
  <si>
    <t>Adjust Complete Denture Mandibular</t>
  </si>
  <si>
    <t>Adjust Partial Denture Maxillary</t>
  </si>
  <si>
    <t>Adjust Partial Denture Mandibular</t>
  </si>
  <si>
    <t>Repair cast partial framework, maxillary</t>
  </si>
  <si>
    <t>Rebase hybrid prosthesis</t>
  </si>
  <si>
    <t>Reline Maxillary Partial Denture Chair</t>
  </si>
  <si>
    <t>Reline Mandibular Partial Denture Chair</t>
  </si>
  <si>
    <t>Soft liner for complete or partial removable denture- indirect</t>
  </si>
  <si>
    <t>Facial Moulage (sectional)</t>
  </si>
  <si>
    <t>Facial Moulage (complete)</t>
  </si>
  <si>
    <t>Nasal Prosthesis</t>
  </si>
  <si>
    <t>Auricular Prosthesis</t>
  </si>
  <si>
    <t>Orbital Prosthesis</t>
  </si>
  <si>
    <t>Ocular Prosthesis</t>
  </si>
  <si>
    <t>Facial Prosthesis</t>
  </si>
  <si>
    <t>Nasal Septal Prosthesis</t>
  </si>
  <si>
    <t>Ocular Prosthesis, interim</t>
  </si>
  <si>
    <t>Cranial Prosthesis</t>
  </si>
  <si>
    <t>Facial Augment Implant Prosthesis</t>
  </si>
  <si>
    <t>Nasal Prosthesis, replacement</t>
  </si>
  <si>
    <t>Auricular Prosthesis Replacement</t>
  </si>
  <si>
    <t>Orbital Prosthesis Replacement</t>
  </si>
  <si>
    <t>Facial Prosthesis Replacement</t>
  </si>
  <si>
    <t>Obturator Prosthesis Surgical</t>
  </si>
  <si>
    <t>Obturator Prosthesis Definitive</t>
  </si>
  <si>
    <t>Obturator Prosthesis Modification</t>
  </si>
  <si>
    <t>Mandibular Resection Prosthesis Flange</t>
  </si>
  <si>
    <t>Mandibular Resect Prosthesis w/o Flange</t>
  </si>
  <si>
    <t>Obturator/prosthesis, interim</t>
  </si>
  <si>
    <t>Trimus Appliance not for TMD</t>
  </si>
  <si>
    <t>Feeding Aid</t>
  </si>
  <si>
    <t>Speech Aid Prosthesis Pediatric</t>
  </si>
  <si>
    <t>Palatal Augment Prosthesis</t>
  </si>
  <si>
    <t>Palatal Lift Prosthesis Definitive</t>
  </si>
  <si>
    <t>Palatal Lift Prosthesis Interim</t>
  </si>
  <si>
    <t>Palatal Lift Prosthesis Modification</t>
  </si>
  <si>
    <t>Speech Aid Prosthesis Modification</t>
  </si>
  <si>
    <t>Surgical Stent</t>
  </si>
  <si>
    <t>Radiation Carrier</t>
  </si>
  <si>
    <t>Radiation Shield</t>
  </si>
  <si>
    <t>Radiation Cone Locator</t>
  </si>
  <si>
    <t>Fluoride Gel Carrier</t>
  </si>
  <si>
    <t>Commissure Splint</t>
  </si>
  <si>
    <t>Surgical Splint</t>
  </si>
  <si>
    <t>Topical medicament carrier</t>
  </si>
  <si>
    <t>Adjust max prost appliance</t>
  </si>
  <si>
    <t>Main/clean max prosthesis</t>
  </si>
  <si>
    <t>Abutment Supported Porcelain/Ceramic Crown</t>
  </si>
  <si>
    <t>Re-Cement or Re-Bond Implant/Abutment Supported Crown</t>
  </si>
  <si>
    <t>Repair Implant Abutment, By Report</t>
  </si>
  <si>
    <t>Crown-Porcelain/Ceramic</t>
  </si>
  <si>
    <t>Coping</t>
  </si>
  <si>
    <t>Tooth Reimplantation</t>
  </si>
  <si>
    <t>Incisional biopsy of oral tissue - hard (bone, tooth)</t>
  </si>
  <si>
    <t>Corticotomy – one to three teeth or tooth spaces, per quadrant</t>
  </si>
  <si>
    <t>Corticotomy – four or more teeth or tooth spaces, per quadrant</t>
  </si>
  <si>
    <t>Removal of temporary anchorage device (screw retained plate), requiring flap</t>
  </si>
  <si>
    <t>Removal of temporary anchorage device, requiring flap</t>
  </si>
  <si>
    <t>Removal of temporary anchorage device without flap</t>
  </si>
  <si>
    <t>Alveoloplasty with Extractions 1-3</t>
  </si>
  <si>
    <t>Alveoloplasty not with Extractions</t>
  </si>
  <si>
    <t>Removal Lateral Exostosis</t>
  </si>
  <si>
    <t>Removal of Torus Palatinus</t>
  </si>
  <si>
    <t>Removal of Torus Mandibularis</t>
  </si>
  <si>
    <t>Maxilla Open Reduction Teeth Immobilize</t>
  </si>
  <si>
    <t>Maxilla Close Reduction Teeth Immobilize</t>
  </si>
  <si>
    <t>Mandible Open Reduction Teeth Immobilize</t>
  </si>
  <si>
    <t>Mandible Close Reduct Teeth Immobilize</t>
  </si>
  <si>
    <t>Malar/ Zygomatic Arch-Open Reduction</t>
  </si>
  <si>
    <t>Malar/ Zygomatic Arch-Closed Reduction</t>
  </si>
  <si>
    <t>Alveolus Closed Reduction</t>
  </si>
  <si>
    <t>Alveolus Open Reduction</t>
  </si>
  <si>
    <t>Facial Bones Complicated Reduction</t>
  </si>
  <si>
    <t>Maxilla Open Reduction</t>
  </si>
  <si>
    <t>Maxilla Closed Reduction</t>
  </si>
  <si>
    <t>Mandible Open Reduction</t>
  </si>
  <si>
    <t>Mandible Closed Reduction</t>
  </si>
  <si>
    <t>Malar/Zygomatic Arch Open Reduction</t>
  </si>
  <si>
    <t>Malar/Zygomatic Arch Close Reduction</t>
  </si>
  <si>
    <t>Alveolus Open Reduction Stabilization</t>
  </si>
  <si>
    <t>Alveolus Closed Reduction Stabilization</t>
  </si>
  <si>
    <t>Open Reduction of Dislocation</t>
  </si>
  <si>
    <t>Closed Reduction Dislocation</t>
  </si>
  <si>
    <t>Manipulation Under Anesthesia</t>
  </si>
  <si>
    <t>Occlusal orthotic device</t>
  </si>
  <si>
    <t>Osteplasty Orthognathic Deformities</t>
  </si>
  <si>
    <t>Osteotomy Madibular Rami</t>
  </si>
  <si>
    <t>Osteotomy Mandibular Rami w/ Bone Graft</t>
  </si>
  <si>
    <t>Bone cutting segmented</t>
  </si>
  <si>
    <t>Osteotomy Body Mandible</t>
  </si>
  <si>
    <t>LeFort I Maxilla Total</t>
  </si>
  <si>
    <t>LeFort I Maxilla Segmented</t>
  </si>
  <si>
    <t>LeFort II/LeFortIII w/o Bone Graft</t>
  </si>
  <si>
    <t>LeFort II/LeFortIII w/ Bone Graft</t>
  </si>
  <si>
    <t>Mandible graft</t>
  </si>
  <si>
    <t>Sinus aug w bone or bone sub</t>
  </si>
  <si>
    <t>Repair of maxillofacial soft and/or hard tissue defect</t>
  </si>
  <si>
    <t>Frenulectomy/frenectomy</t>
  </si>
  <si>
    <t>Frenuloplasty</t>
  </si>
  <si>
    <t>Excision Hyperplastic Tissue per Arch</t>
  </si>
  <si>
    <t>Excision of pericoronal gingiva</t>
  </si>
  <si>
    <t>Surgical Reduction Fibrous Tuberosity</t>
  </si>
  <si>
    <t>Sialolithotomy</t>
  </si>
  <si>
    <t>Sialodochoplasty</t>
  </si>
  <si>
    <t>Closure Salivary Fistula</t>
  </si>
  <si>
    <t>Synthetic Graft Mandible/Facial Bones</t>
  </si>
  <si>
    <t>Implant Mandible Augmentation Purposes</t>
  </si>
  <si>
    <t>Appliance Removal</t>
  </si>
  <si>
    <t>Limited Orthodontic Treatment of Primary Dentition</t>
  </si>
  <si>
    <t>Limited Orthodontic Treatment of the Transitional Dentition</t>
  </si>
  <si>
    <t>Interceptive Ortho Primary Dentition</t>
  </si>
  <si>
    <t>Interceptive Ortho Transition Dentition</t>
  </si>
  <si>
    <t>Comprehen Ortho Transition Dentition</t>
  </si>
  <si>
    <t>Comprehen Ortho Adolescent Dentition</t>
  </si>
  <si>
    <t>Comprehen Ortho Adult Dentition</t>
  </si>
  <si>
    <t>Removable Appliance Therapy</t>
  </si>
  <si>
    <t>Fixed Appliance Therapy</t>
  </si>
  <si>
    <t>D8660</t>
  </si>
  <si>
    <t>Pre-orthodontic treatment examination to monitor growth and development</t>
  </si>
  <si>
    <t>Periodic Orthodontic Treatment Visit (Paid at 6, 12, 18 months)</t>
  </si>
  <si>
    <t>Orthodontic Retention (removal of appliances, construction and placement of retainer(s))</t>
  </si>
  <si>
    <t>Removal of Fixed Orthodontic Appliances for Reasons Other Than Completion of Treatment</t>
  </si>
  <si>
    <t>Repair of Orthodonitic Appliance- Maxillary (Replacing D8691)</t>
  </si>
  <si>
    <t>Repair of Orthodontic Appliance- Mandibular (Replacing D8691)</t>
  </si>
  <si>
    <t>Re-cement or Re-bond Fixed Retainer- Maxillary (Replacing D8693)</t>
  </si>
  <si>
    <t>Re-cement or Rebond Fixed Retainer- Mandibular (Replacing D8693)</t>
  </si>
  <si>
    <t>Repair of Fixed Retainer, Includes Reattachment- Maxillary (Replacing D8694)</t>
  </si>
  <si>
    <t>Repair of Fixed Retainer, Includes Reattachment- Mandibular (Replacing D8694)</t>
  </si>
  <si>
    <t>Unspecified orthodontic procedure, by report</t>
  </si>
  <si>
    <t>Evaluation for Deep Sedation or General Anesthesia</t>
  </si>
  <si>
    <t>D9222</t>
  </si>
  <si>
    <t>Deep sedation/general anesthesia – first 15 minutes</t>
  </si>
  <si>
    <t>D9223</t>
  </si>
  <si>
    <t>Deep Sedation/General Anesthesia – each 15 minute increment</t>
  </si>
  <si>
    <t>D9239</t>
  </si>
  <si>
    <t>intravenous moderate (conscious) sedation/analgesia- first 15 minutes</t>
  </si>
  <si>
    <t>D9243</t>
  </si>
  <si>
    <t>Intravenous Moderate (conscious) Sedation/Analgesia – each 15 minute increment</t>
  </si>
  <si>
    <t>Consultation with a medical health care professional</t>
  </si>
  <si>
    <t>Application Desensitizing Resin</t>
  </si>
  <si>
    <t>Occlusal adjustment - limited</t>
  </si>
  <si>
    <t>Odontoplasty- Removal of Enamel Pojection</t>
  </si>
  <si>
    <t>Blood Glucose Level Test</t>
  </si>
  <si>
    <t>Tele dentistry – asynchronous; information stored and forwarded to dentist for subsequent review</t>
  </si>
  <si>
    <t>Rates</t>
  </si>
  <si>
    <t>New Codes To Review</t>
  </si>
  <si>
    <t>New Codes, no rate</t>
  </si>
  <si>
    <t>https://www.dentaquest.com/en/providers/colorado#accordion-cc701049a4-item-68fa6a901e</t>
  </si>
  <si>
    <t>https://www.dentaquest.com/content/dam/dentaquest/en/providers/colorado/co-DIDD-dental-fee-schedule.pdf.coredownload.inline.pdf</t>
  </si>
  <si>
    <t>Unspecified Prevenative Procedure, By Report</t>
  </si>
  <si>
    <t>Unspecified Restorative Procedure</t>
  </si>
  <si>
    <t>Unspecified Endodontic Procedure</t>
  </si>
  <si>
    <t>Unspecified Periodontal Procedure</t>
  </si>
  <si>
    <t>Unspecified Maxillofacial Prosthesis</t>
  </si>
  <si>
    <t>Unspecified Implant Procedure, By Report</t>
  </si>
  <si>
    <t>Unspecified Fixed Prosthodontic</t>
  </si>
  <si>
    <t>Excisional biopsy of minor salivary glands, by report</t>
  </si>
  <si>
    <t>Cytology Sample Collection</t>
  </si>
  <si>
    <t>Joint Reconstruction</t>
  </si>
  <si>
    <t>Arthrotomy</t>
  </si>
  <si>
    <t>Artoplasty</t>
  </si>
  <si>
    <t>Non-Arthroscopic Lysis and Lavage</t>
  </si>
  <si>
    <t>Arthroscopy Diagnosis with/wo Biopsy</t>
  </si>
  <si>
    <t>Arthroscopy Surgical Lavage &amp; Lysis Adh</t>
  </si>
  <si>
    <t>Arthroscopy Surgical Disc Reposit &amp; Stab</t>
  </si>
  <si>
    <t>Arthroscopy Surgical Synovectomy</t>
  </si>
  <si>
    <t>Arthroscopy Surgica Discectomy</t>
  </si>
  <si>
    <t>Arthroscopy Surgical Debridement</t>
  </si>
  <si>
    <t>Unspecified TMD Therapy</t>
  </si>
  <si>
    <t>Excision of Salivary Gland, By Report</t>
  </si>
  <si>
    <t>Coronoidectomy</t>
  </si>
  <si>
    <t>Unspecified Oral Surgery</t>
  </si>
  <si>
    <t>Unspecified Adjunctive Procedure, By Report</t>
  </si>
  <si>
    <t>PROC CD</t>
  </si>
  <si>
    <t>2013 Rate</t>
  </si>
  <si>
    <t>2016 Rate</t>
  </si>
  <si>
    <t>2018 Rate</t>
  </si>
  <si>
    <t>2020 Rate</t>
  </si>
  <si>
    <t>2022 Rate</t>
  </si>
  <si>
    <t>Avg Rate_of_Change (%)</t>
  </si>
  <si>
    <t>Projected 2025 Rate</t>
  </si>
  <si>
    <t>2024 Q3 COLA Index</t>
  </si>
  <si>
    <t>Benchmark State Rates before CoLA</t>
  </si>
  <si>
    <t>Benchmark State Rates after CoLA</t>
  </si>
  <si>
    <t>US State</t>
  </si>
  <si>
    <t>CoLA</t>
  </si>
  <si>
    <t>Abbreviation</t>
  </si>
  <si>
    <t>Adj Factor</t>
  </si>
  <si>
    <t>DIDD_RATE</t>
  </si>
  <si>
    <t>LA</t>
  </si>
  <si>
    <t>NV</t>
  </si>
  <si>
    <t>NY</t>
  </si>
  <si>
    <t>OK</t>
  </si>
  <si>
    <t>SC</t>
  </si>
  <si>
    <t>Average</t>
  </si>
  <si>
    <t>CoLA Index</t>
  </si>
  <si>
    <t>Colorado</t>
  </si>
  <si>
    <t>CO</t>
  </si>
  <si>
    <t>State</t>
  </si>
  <si>
    <t>Index</t>
  </si>
  <si>
    <t>CO -Relative Index</t>
  </si>
  <si>
    <t>Fee Schedules for these states were downloaded in late Dec 2024.</t>
  </si>
  <si>
    <t>PROC_CD</t>
  </si>
  <si>
    <t>LA Rate</t>
  </si>
  <si>
    <t>LA CoLA Rate</t>
  </si>
  <si>
    <t>NV Rate</t>
  </si>
  <si>
    <t>NV CoLA Rate</t>
  </si>
  <si>
    <t>NY Rate</t>
  </si>
  <si>
    <t>NY CoLA Rate</t>
  </si>
  <si>
    <t>OK Rate</t>
  </si>
  <si>
    <t>OK CoLA Rate</t>
  </si>
  <si>
    <t>SC Rate</t>
  </si>
  <si>
    <t>SC CoLA Rate</t>
  </si>
  <si>
    <t>LA Rate:</t>
  </si>
  <si>
    <t>Separate IDD dental fee schedule</t>
  </si>
  <si>
    <t>https://www.lamedicaid.com/provweb1/fee_schedules/Adult_ICFIID_Dental_Program_FS_Current.pdf</t>
  </si>
  <si>
    <t>* D2392, D2393, and D2394 are average rates from the same codes with different tooth numbers.</t>
  </si>
  <si>
    <t>CODE</t>
  </si>
  <si>
    <t>DESCRIPTION</t>
  </si>
  <si>
    <t>Rate</t>
  </si>
  <si>
    <t>Avg Rate</t>
  </si>
  <si>
    <t>Resin-based composite - two surfaces, posterior – primary. This procedure is reimbursable for primary teeth, Tooth Letters A, B, I, J, K, L, S and T.</t>
  </si>
  <si>
    <t>Resin-based composite, two surfaces, posterior, This procedure is reimbursable for tooth number 1 through 5, 12 through 16, 17 through 21, and 28 through 32.</t>
  </si>
  <si>
    <t>Resin-based composite, two surfaces, posterior, This procedure is reimbursable for permanent teeth, Tooth Numbers 1, 2, 3, 4, 5, 12, 13, 14, 15, 16, 17, 18, 19, 20, 21, 28, 29, 30, 31, 32 with two surfaces combo except MO or DO.</t>
  </si>
  <si>
    <t>Resin-based composite - two surfaces, posterior This procedure reimbursable for Tooth Number 1, 2, 3, 4, 5, 12, 13, 14, 15, 16, 17, 18, 19, 20, 21, 28, 29, 30, 31, 32 with two surfaces combo of MO or DO.</t>
  </si>
  <si>
    <t>Resin-based composite - three surfaces, posterior – primary. This procedure is reimbursable for primary teeth, Tooth Letters A, B, I, J, K, L, S and T.</t>
  </si>
  <si>
    <t>Resin-based composite - three surfaces, posterior. This procedure reimbursable for Tooth Number 1, 2, 3, 4, 5, 12, 13, 14, 15, 16, 17, 18, 19, 20, 21, 28, 29, 30, 31, 32 with three surfaces combo except OBL.</t>
  </si>
  <si>
    <t>Resin-based composite - three surfaces, posterior. This procedure reimbursable for Tooth Number 1, 2, 3, 4, 5, 12, 13, 14, 15, 16, 17, 18, 19, 20, 21, 28, 29, 30, 31, 32 with three surfaces combo of OBL.</t>
  </si>
  <si>
    <t>Resin-based composite - four or more surfaces, posterior – primary. This procedure is reimbursable for primary teeth, Tooth Letters A, B, I, J, K, L, S and T.</t>
  </si>
  <si>
    <t>Resin-based composite - four surfaces, posterior - permanent teeth only. This procedure is reimbursable for Tooth Number 1, 2, 3, 4, 5, 12, 13, 14, 15, 16, 17, 18, 19, 20, 21, 28, 29, 30, 31, 32.</t>
  </si>
  <si>
    <t>NV Rate:</t>
  </si>
  <si>
    <t>It has a specific dental fee schedule for waivers at the followling link and  then search for "Dental ID Waiver"</t>
  </si>
  <si>
    <t>https://dhcfp.nv.gov/Resources/Rates/FeeSchedules/</t>
  </si>
  <si>
    <t>State_NV_Regular_PT 22 Fee Schedule for Formatted 102024.xlsx</t>
  </si>
  <si>
    <t>NY Rate:</t>
  </si>
  <si>
    <t>From Dental Policy and Procedure Manual, find the codes covered under IDD:</t>
  </si>
  <si>
    <t>https://www.emedny.org/ProviderManuals/Dental/PDFS/Dental_Policy_and_Procedure_Manual.pdf</t>
  </si>
  <si>
    <t>In the manual, it says:</t>
  </si>
  <si>
    <t>Private practitioners receive an enhanced reimbursement rate of 20% over fee schedule for all dental services provided to this population.</t>
  </si>
  <si>
    <t>Find the Dental fee schedula at:</t>
  </si>
  <si>
    <t>https://www.emedny.org/ProviderManuals/Dental/index.aspx</t>
  </si>
  <si>
    <t>IDD rate = Dental Fee Schedule Rate * 120%</t>
  </si>
  <si>
    <t>OK Rate:</t>
  </si>
  <si>
    <t>OK has higher adult rate, plus additional waiver only codes/rates:</t>
  </si>
  <si>
    <t>https://oklahoma.gov/content/dam/ok/en/okhca/docs/providers/claim-tools/fee-schedules/2024/Dental%20Fee%20Schedule%2001-01-2024%20FINAL.xlsx</t>
  </si>
  <si>
    <t>SC Rate:</t>
  </si>
  <si>
    <t>Use children's fee schedule (some codes are slightly higher than adults'):</t>
  </si>
  <si>
    <t>Under this link, find Dental Fee Schedule:</t>
  </si>
  <si>
    <t>https://www.scdhhs.gov/providers/fee-schedules</t>
  </si>
  <si>
    <t xml:space="preserve">LA, NE, OK, and SC </t>
  </si>
  <si>
    <t xml:space="preserve">OK, and SC </t>
  </si>
  <si>
    <t xml:space="preserve">LA, NE, and SC </t>
  </si>
  <si>
    <t xml:space="preserve">LA, and NE </t>
  </si>
  <si>
    <t xml:space="preserve">LA, NE, NY, OK, and SC </t>
  </si>
  <si>
    <t xml:space="preserve">LA, NE, NY, and SC </t>
  </si>
  <si>
    <t xml:space="preserve">LA, and NE  </t>
  </si>
  <si>
    <t xml:space="preserve">LA, NE, and OK </t>
  </si>
  <si>
    <t xml:space="preserve">NE, and OK </t>
  </si>
  <si>
    <t xml:space="preserve">LA, NE, and OK, and SC </t>
  </si>
  <si>
    <t xml:space="preserve">LA, OK, and SC </t>
  </si>
  <si>
    <t xml:space="preserve">NE, OK, and SC </t>
  </si>
  <si>
    <t xml:space="preserve">LA, NY, OK, and SC </t>
  </si>
  <si>
    <t>NY regular Rate</t>
  </si>
  <si>
    <t>NY IDD Rate</t>
  </si>
  <si>
    <t>OK RATE</t>
  </si>
  <si>
    <t>SC RATE</t>
  </si>
  <si>
    <t>D0145</t>
  </si>
  <si>
    <t>D0473</t>
  </si>
  <si>
    <t>D9430</t>
  </si>
  <si>
    <t>D0474</t>
  </si>
  <si>
    <t>D1320</t>
  </si>
  <si>
    <t>D1330</t>
  </si>
  <si>
    <r>
      <rPr>
        <rFont val="Calibri"/>
        <color theme="1"/>
        <sz val="11.0"/>
      </rPr>
      <t xml:space="preserve">Private practitioners receive an enhanced reimbursement rate of </t>
    </r>
    <r>
      <rPr>
        <rFont val="Calibri"/>
        <b/>
        <color rgb="FFFF0000"/>
        <sz val="11.0"/>
      </rPr>
      <t>20% over fee schedule for all dental services provided to this population.</t>
    </r>
  </si>
  <si>
    <t>D1516</t>
  </si>
  <si>
    <t>D1517</t>
  </si>
  <si>
    <t>D5225</t>
  </si>
  <si>
    <t>D5226</t>
  </si>
  <si>
    <t>D9920</t>
  </si>
  <si>
    <t>D9215</t>
  </si>
  <si>
    <t>D9440</t>
  </si>
  <si>
    <t>D9991</t>
  </si>
  <si>
    <t>D9992</t>
  </si>
  <si>
    <t>D9993</t>
  </si>
  <si>
    <t>D9994</t>
  </si>
  <si>
    <t>D9997</t>
  </si>
  <si>
    <t>CDT Procedure Code</t>
  </si>
  <si>
    <t>FFS Base Value Effective 07/01/2024</t>
  </si>
  <si>
    <t>Conversion Factor</t>
  </si>
  <si>
    <t>Total CO Medicaid Allowable (Base Value x Conversion Factor)</t>
  </si>
  <si>
    <t>Min Age</t>
  </si>
  <si>
    <t>Max Age</t>
  </si>
  <si>
    <t>Periodic oral evaluation</t>
  </si>
  <si>
    <t>1.00</t>
  </si>
  <si>
    <t>Oral evaluation, pt &lt; 3yrs</t>
  </si>
  <si>
    <t>Detail &amp; Ext Oral Eval, Prob Focus</t>
  </si>
  <si>
    <t>Re-Eval Limit/Prob Focus, Est Patient</t>
  </si>
  <si>
    <t>Screening of a patient</t>
  </si>
  <si>
    <t>Intraor complete film series</t>
  </si>
  <si>
    <t>Intraoral periapical first</t>
  </si>
  <si>
    <t>Intraoral periapical ea add</t>
  </si>
  <si>
    <t>Intraoral occlusal film</t>
  </si>
  <si>
    <t>Extraoral first film</t>
  </si>
  <si>
    <t>Extraoral posterior dental radiographic image</t>
  </si>
  <si>
    <t>Dental bitewing single image</t>
  </si>
  <si>
    <t>Dental bitewings two images</t>
  </si>
  <si>
    <t>Bitewings - three images</t>
  </si>
  <si>
    <t>Bitewings four images</t>
  </si>
  <si>
    <t>Vert bitewings 7 to 8 images</t>
  </si>
  <si>
    <t xml:space="preserve"> Sialography</t>
  </si>
  <si>
    <t>TMJ Arthrogram, Including Injection</t>
  </si>
  <si>
    <t>Other TMJ images by report</t>
  </si>
  <si>
    <t>Panoramic image</t>
  </si>
  <si>
    <t>Cephalometric image</t>
  </si>
  <si>
    <t>2d oral/facial photographic image obtained intra-orally or extra-orally</t>
  </si>
  <si>
    <t>3d photographic image</t>
  </si>
  <si>
    <t xml:space="preserve"> Intraoral Tomosynthesis - Comprehensive Series of Radiographic Images</t>
  </si>
  <si>
    <t xml:space="preserve"> Intraoral Tomosynthesis - Bitewing Radiographic Image</t>
  </si>
  <si>
    <t xml:space="preserve"> Intraoral Tomosynthesis - Comprehensive Series of Radiographic Images - Image Capture Only</t>
  </si>
  <si>
    <t xml:space="preserve"> Intraoral Tomosynthesis - Bitewing Radiographic Image - Image Capture Only</t>
  </si>
  <si>
    <t>Interpretation of Diagnostic Image, by report</t>
  </si>
  <si>
    <t>HBA1C In-Office Point of Service Testing</t>
  </si>
  <si>
    <t>Caries Susceptibility Test</t>
  </si>
  <si>
    <t>Diagnostic Casts</t>
  </si>
  <si>
    <t>D0999</t>
  </si>
  <si>
    <t>Unspecified Diagnostic Procedure, By Report</t>
  </si>
  <si>
    <t>Code is Manually Priced</t>
  </si>
  <si>
    <t>Topical fluoride varnish</t>
  </si>
  <si>
    <t>Topical application of fluoride - excluding varnish</t>
  </si>
  <si>
    <t>Sealant Per Tooth</t>
  </si>
  <si>
    <t>Sealant repair - per tooth</t>
  </si>
  <si>
    <t>Interim Caries Arresting Medicament Application, Per Tooth</t>
  </si>
  <si>
    <t xml:space="preserve">Space Maintainer Fixed Bilateral Maxillary </t>
  </si>
  <si>
    <t>Space Maintainer Fixed Bilateral Mandibular</t>
  </si>
  <si>
    <t>Space Maintainer Removable Unilateral</t>
  </si>
  <si>
    <t>D1526</t>
  </si>
  <si>
    <t>Space Maintainer Removable Bilateral Maxillary</t>
  </si>
  <si>
    <t>D1527</t>
  </si>
  <si>
    <t>Space Maintainer Removable Bilateral Mandibular
(Replaces D1525)</t>
  </si>
  <si>
    <t>D1551</t>
  </si>
  <si>
    <t>Re-cement or Re-bond Bilateral Space Maintainer- Maxillary
(Replacing D1550)</t>
  </si>
  <si>
    <t>D1552</t>
  </si>
  <si>
    <t>Re-cement or Re-bond Bilateral Space Maintainer- Mandibular
(Replacing D1550)</t>
  </si>
  <si>
    <t>D1553</t>
  </si>
  <si>
    <t>Re-cement or Re-bond Unilateral Space Maintainer- Per Quadrant
(Replacing D1550)</t>
  </si>
  <si>
    <t>Removal of Fixed Unilateral Space Maintainer- Per Quadrant
(Replacing D1555)</t>
  </si>
  <si>
    <t>Removal of Fixed Bilateral Space Maintainer- Maxillary
(Replacing D1555)</t>
  </si>
  <si>
    <t>Removal of Fixed Bilateral Space Maintainer- Mandibular
(Replacing D1555)</t>
  </si>
  <si>
    <t>Distal Shoe Space Maintainer-Fixed, Unilateral</t>
  </si>
  <si>
    <t>Pfizer-BioNTech Covid-19 vaccine administration - first dose
SARSCOV2 COVID-19 VAC mRNA 30mcg/0.3mL IM DOSE 1</t>
  </si>
  <si>
    <t>Pfizer-BioNTech Covid-19 vaccine administration - second dose
SARSCOV2 COVID-19 VAC mRNA 30mcg/0.3mL IM DOSE 2</t>
  </si>
  <si>
    <t>Moderna Covid-19 vaccine administration - first dose
SARSCOV2 COVID-19 VAC mRNA 100mcg/0.5mL IM DOSE 1</t>
  </si>
  <si>
    <t>Moderna Covid-19 vaccine administration - second dose
SARSCOV2 COVID-19 VAC mRNA 100mcg/0.5mL IM DOSE 2</t>
  </si>
  <si>
    <t>Janssen Covid-19 vaccine administration
SARSCOV2 COVID-19 VAC Ad26 5x1010 VP/.5mL IM SINGLE DOSE</t>
  </si>
  <si>
    <t>Unspecified Preventative Procedure, By Report</t>
  </si>
  <si>
    <t>Resin Four or &gt; Surface/Incis Anterior</t>
  </si>
  <si>
    <t>Resin Based Comp One Surface Posterior</t>
  </si>
  <si>
    <t>Resin Based Comp Two Surfaces Posterior</t>
  </si>
  <si>
    <t>Resin Base Comp Three Surface Posterior</t>
  </si>
  <si>
    <t>Resin Base Comp 4 or &gt; Surface Posterior</t>
  </si>
  <si>
    <t>Crown, Resin-based composite (indirect)</t>
  </si>
  <si>
    <t>Crown Resin Base Comp (Indirect)</t>
  </si>
  <si>
    <t>Crown, Resin w predom. base metal</t>
  </si>
  <si>
    <t>Crown Resin Noble Metal</t>
  </si>
  <si>
    <t>Crown, Porcelain/Ceramic substrate</t>
  </si>
  <si>
    <t>Provisional crown</t>
  </si>
  <si>
    <t>Re-cement or re-bond inlay, onlay, veneer or partial coverage restoration</t>
  </si>
  <si>
    <t>Re-cement or re-bond crown</t>
  </si>
  <si>
    <t>Prefabricated porcelain/ceramic crown – permanent tooth</t>
  </si>
  <si>
    <t>Prefab Stainless Steel Crown Primary</t>
  </si>
  <si>
    <t>Prefab Stainless Steel Crown Permanent</t>
  </si>
  <si>
    <t>Prefab Stainless Steel Crown with Resin</t>
  </si>
  <si>
    <t>Prefab Post and Core + Crown</t>
  </si>
  <si>
    <t>Post removal</t>
  </si>
  <si>
    <t xml:space="preserve"> Each Additional Prefab Post</t>
  </si>
  <si>
    <t>Crown repair</t>
  </si>
  <si>
    <t xml:space="preserve"> Therapeutic Pulpotomy</t>
  </si>
  <si>
    <t>Part pulp for apexogenesis</t>
  </si>
  <si>
    <t>Pulpal Therapy Anterior Primary</t>
  </si>
  <si>
    <t>End thxpy, anterior tooth</t>
  </si>
  <si>
    <t>End thxpy, bicuspid tooth</t>
  </si>
  <si>
    <t>End thxpy, molar</t>
  </si>
  <si>
    <t>Root Canal Obstruction Non Surgical</t>
  </si>
  <si>
    <t>Internal Root Repair</t>
  </si>
  <si>
    <t xml:space="preserve"> Retreatment Root Canal Anterior</t>
  </si>
  <si>
    <t xml:space="preserve"> Retreatment Root Canal Bicuspid</t>
  </si>
  <si>
    <t xml:space="preserve"> Retreatment Root Canal Molar</t>
  </si>
  <si>
    <t>Apexification/recalcification - initial visit (apical closure/calcific repair of perforations, root resorption, etc.)</t>
  </si>
  <si>
    <t>Apexification/recalc interim</t>
  </si>
  <si>
    <t>Apexification/Recalcification Final</t>
  </si>
  <si>
    <t>Pupal regeneration Initial visit (replaces D3354)</t>
  </si>
  <si>
    <t>Pupal regeneration interim medication replacement (replaces D3354)</t>
  </si>
  <si>
    <t>Pupal regeneration completion of treatment (replaces D3354)</t>
  </si>
  <si>
    <t>Surgical Isolation Tooth with Rubber Dam</t>
  </si>
  <si>
    <t>Decoronation or Submergence of an Erupted Tooth (Adult Only)</t>
  </si>
  <si>
    <t>Canal Prep and Fitting of Dowel/Post</t>
  </si>
  <si>
    <t>Gingivectomy/plasty 4 or mor</t>
  </si>
  <si>
    <t>Gingivectomy/plasty 1 to 3</t>
  </si>
  <si>
    <t>Osseous surgery (including elevation of a full thickness flap entry and closure) - four or more contiguous teeth or tooth bounded spaces per quadrant</t>
  </si>
  <si>
    <t>Osseous surgery (including elevation of a full thickness flap entry and closure) - one to three contiguous teeth or tooth bounded spaces per quadrant</t>
  </si>
  <si>
    <t>Bone Replacement Graft Each Additional</t>
  </si>
  <si>
    <t>Surgical revision procedure, per tooth</t>
  </si>
  <si>
    <t>Pedicle soft tissue graft procedure</t>
  </si>
  <si>
    <t>Subepithelial Connective Tissue Graft</t>
  </si>
  <si>
    <t>Soft tissue graft firsttooth</t>
  </si>
  <si>
    <t>Soft tissue graft addl tooth</t>
  </si>
  <si>
    <t>Autogenous connective tissue graft procedure (including donor and recipient surgical sites) – each additional contiguous tooth, implant or edentulous tooth position in same graft site</t>
  </si>
  <si>
    <t>Non-autogenous connective tissue graft procedure (including recipient surgical site and donor material) – each additional contiguous tooth, implant or edentulous tooth position in same graft site</t>
  </si>
  <si>
    <t xml:space="preserve">Removal of Non-Resorbable Barrier </t>
  </si>
  <si>
    <t>Splint – intracoronal; natural teeth or prosthetic crowns Child Only
(replaces D4320)</t>
  </si>
  <si>
    <t>Splint- extra-coronal;natural teeth or prosthetic crowns Child Only
(replaces D4321)</t>
  </si>
  <si>
    <t>Scaling in the Presence of Generalized Moderate or Severe Gingival Inflammation- Full Mouth, After Oral Evaluation</t>
  </si>
  <si>
    <t>Immediate Maxillary partial denture- resin base (including any conventional clasps, rests and teeth)</t>
  </si>
  <si>
    <t>Immediate mandibular partial denture – resin base (including any conventional clasps, rests and teeth)</t>
  </si>
  <si>
    <t>Immediate maxillary partial denture – cast metal framework with resin denture bases (including any conventional clasps, rests and teeth)</t>
  </si>
  <si>
    <t>Immediate mandibular partial denture – cast metal framework with resin denture bases (including any conventional clasps, rests and teeth)</t>
  </si>
  <si>
    <t>Maxillary Partial Denture Flexible Base</t>
  </si>
  <si>
    <t>Mandibular Part Denture Flexible Base</t>
  </si>
  <si>
    <t>Removable Unilateral Partial Denture- One Piece Cast Metal Including Clasps and Teeth, Maxillary</t>
  </si>
  <si>
    <t>Removable Unilateral Partial Denture- One Piece Cast Metal Including Clasps and Teeth, Mandibular</t>
  </si>
  <si>
    <t>Removable Unilateral Partial Denture- One Piece Flexible Base (Including Clasps and Teeth)- Per Quadrant</t>
  </si>
  <si>
    <t>Removable Unilateral Partial Denture- One Piece Resin (Including Clasps and Teeth)- Per Quadrant</t>
  </si>
  <si>
    <t>Repair Broken Complete Denture Base- Mandibular</t>
  </si>
  <si>
    <t>Repair Broken Complete Denture Base- Maxillary</t>
  </si>
  <si>
    <t>Repair Resin Partial Denture Base- Mandibular</t>
  </si>
  <si>
    <t>Repair Resin Partial Denture Base- Maxillary</t>
  </si>
  <si>
    <t>Repair Cast Partial Framework- Mandibular</t>
  </si>
  <si>
    <t>Repair Cast Partial Frameowork- Maxillary</t>
  </si>
  <si>
    <t>Repair/Replace Broken Clasp</t>
  </si>
  <si>
    <t>Add Clasp to Existing Partial Denture</t>
  </si>
  <si>
    <t>Rebase Hybrid Prosthesis</t>
  </si>
  <si>
    <t>Soft Liner for Complete or Partial Removable Denture-Indirect</t>
  </si>
  <si>
    <t>Precision attachment, by report</t>
  </si>
  <si>
    <t>Overdenture-complete maxillary</t>
  </si>
  <si>
    <t>Overdenture-partial maxillary</t>
  </si>
  <si>
    <t>Overdenture-complete mandibular</t>
  </si>
  <si>
    <t>Overdenture-partial mandibular</t>
  </si>
  <si>
    <t>Modification of Removable Prosthesis</t>
  </si>
  <si>
    <t>Facial moulage (sectional)</t>
  </si>
  <si>
    <t>Facial moulage (complete)</t>
  </si>
  <si>
    <t>Ocular Prosthesis Interim</t>
  </si>
  <si>
    <t>Facial Augmentation Implant Prosthesis</t>
  </si>
  <si>
    <t>Nasal Prosthesis Replacement</t>
  </si>
  <si>
    <t>Palatal Augmentation Prosthesis</t>
  </si>
  <si>
    <t>Palatal Life Prosthesis Definitive</t>
  </si>
  <si>
    <t>Custom abutment</t>
  </si>
  <si>
    <t>Abutment Support Porc to Base Metal</t>
  </si>
  <si>
    <t>Scaling and Debridement in the Presence of Inflammation or Mucositis of a Single Implant, Including Cleaning of the Implant Surfaces, Without Flap Entry and Closure</t>
  </si>
  <si>
    <t>Re-cement or re-bond implant/abutment supported crown</t>
  </si>
  <si>
    <t>Re-cement or re-bond implant/abutment supported fixed partial denture</t>
  </si>
  <si>
    <t>Repair implant abutment, by report</t>
  </si>
  <si>
    <t>Implant removal, by report</t>
  </si>
  <si>
    <t>Implant/Abutment Supported Interim Fixed Denture for Edentulous Arch- Mandibular</t>
  </si>
  <si>
    <t>Implant/Abutment Supported Interim Fixed Denture for Edentulous Arch-Maxillary</t>
  </si>
  <si>
    <t xml:space="preserve"> Replacement of restorative material used to close an access opening of a screw-retained implant supported</t>
  </si>
  <si>
    <t>Unspecified implant procedure, by report</t>
  </si>
  <si>
    <t>Pontic Cast Predominantly Base Metal</t>
  </si>
  <si>
    <t>Re-cement or re-bond fixed partial denture</t>
  </si>
  <si>
    <t>Extraction, coronal remnants</t>
  </si>
  <si>
    <t>Surg Remov Residual Tooth Roots</t>
  </si>
  <si>
    <t>Surgical Access an Unerupted Tooth</t>
  </si>
  <si>
    <t>Mobilize Erupt/Malpo Tooth</t>
  </si>
  <si>
    <t>Surgical repositioning of teeth</t>
  </si>
  <si>
    <t>Corticotomy- One to Three Teeth or Tooth Spaces, Per Quadrant</t>
  </si>
  <si>
    <t>Corticotomy- Four or More Teeth or Tooth Spaces, Per Quadrant</t>
  </si>
  <si>
    <t>Alveoplasty w/ extraction</t>
  </si>
  <si>
    <t xml:space="preserve"> Alveoloplasty with Extractions 1-3</t>
  </si>
  <si>
    <t>Alveoplasty w/o extraction</t>
  </si>
  <si>
    <t>Alveoloplasty not w/extracts</t>
  </si>
  <si>
    <t>Excision Benign Lesion Complicated</t>
  </si>
  <si>
    <t>Excision Malignant Lesion up to 1.25 cm</t>
  </si>
  <si>
    <t>Excision Malignant Lesion Complicated</t>
  </si>
  <si>
    <t>Remov Ben Odontogenic Cyst to 1.25 cm</t>
  </si>
  <si>
    <t>Remov Ben Odontogenic Cyst &gt; 1.25 cm</t>
  </si>
  <si>
    <t>Remov Ben Nonodontogenic Cyst to 1.25 cm</t>
  </si>
  <si>
    <t>Remov Ben Nonodontogenic Cyst &gt; 1.25 cm</t>
  </si>
  <si>
    <t>Destruction Lesion Physical/Chemical</t>
  </si>
  <si>
    <t>Incision/drain abscess intra</t>
  </si>
  <si>
    <t>Incis &amp; Drain Abscess Extraoral Soft</t>
  </si>
  <si>
    <t>Incision/drain abscess extra</t>
  </si>
  <si>
    <t xml:space="preserve"> Maxillary Sinusotomy</t>
  </si>
  <si>
    <t>Malar/Zygomatic Arch Closed Reduction</t>
  </si>
  <si>
    <t>Suture Recent Small Wounds up to 5 cm</t>
  </si>
  <si>
    <t>Complicated Suture  up to 5 cm</t>
  </si>
  <si>
    <t>Osteotomy Mandibular Rami</t>
  </si>
  <si>
    <t>Repair Maxillofacial Soft &amp; Hard Tissue</t>
  </si>
  <si>
    <t xml:space="preserve"> Buccal/labial frenectomy (frenulectomy)- Separate procedure not incidental to another procedure
(Replacing D7960)</t>
  </si>
  <si>
    <t>Lingual frenectomy (frenulectomy)-Separate procedure not incidental to another procedure
(Replacing D7960)</t>
  </si>
  <si>
    <t>Excision Pericoronal Gingiva</t>
  </si>
  <si>
    <t>Non-Surgical Sialithotomy</t>
  </si>
  <si>
    <t>Excision of salivary gland, by report</t>
  </si>
  <si>
    <t>Periodic Orthodontic Treatment Visit</t>
  </si>
  <si>
    <t>Orthodontic Retention</t>
  </si>
  <si>
    <t>Removal of Fixed Orthodontic Appliances for Reasons Oher Than Completion of Treatment</t>
  </si>
  <si>
    <t>Repair of Orthodonitic Appliance- Maxillary
(Replacing D8691)</t>
  </si>
  <si>
    <t>Repair of Orthodontic Appliance- Mandibular
(Replacing D8691)</t>
  </si>
  <si>
    <t>Re-cement or Re-bond Fixed Retainer- Maxillary
(Replacing D8693)</t>
  </si>
  <si>
    <t>Re-cement or Rebond Fixed Retainer- Mandibular
(Replacing D8693)</t>
  </si>
  <si>
    <t>Repair of Fixed Retainer, Includes Reattachment- Maxillary
(Replacing D8694)</t>
  </si>
  <si>
    <t>Repair of Fixed Retainer, Includes Reattachment- Mandibular
(Replacing D8694)</t>
  </si>
  <si>
    <t>Replacement of Lost or Broken Retainer- Maxillary
(Replacing D8692)</t>
  </si>
  <si>
    <t>Replacement of Lost or Broken Retainer- Mandibular
(Replacing D8692)</t>
  </si>
  <si>
    <t>Unspec orthodontic procedure by report</t>
  </si>
  <si>
    <t>Evaluation for deep sedation or general anesthesia</t>
  </si>
  <si>
    <t>Deep Sedation/General Anesthesia- First 15 Minutes</t>
  </si>
  <si>
    <t>Deep sedation/general anesthesia – each 15 minute increment</t>
  </si>
  <si>
    <t>Intravenous Moderate (Conscious) Sedation/Analgesia- First 15 Minutes</t>
  </si>
  <si>
    <t>Intravenous moderate (conscious) sedation/analgesia – each 15 minute increment</t>
  </si>
  <si>
    <t>Non-intravenous moderate (conscious) sedation</t>
  </si>
  <si>
    <t>Dental consultation</t>
  </si>
  <si>
    <t>Consultation with Medical Health Care Professional</t>
  </si>
  <si>
    <t>House/Extended Care Facility Call</t>
  </si>
  <si>
    <t>Hospital/ASC call</t>
  </si>
  <si>
    <t>Occlusal guard adjustment</t>
  </si>
  <si>
    <t>Occlusal Adjustment Limited</t>
  </si>
  <si>
    <t>Occlusal Adjustment Complete</t>
  </si>
  <si>
    <t>Odontoplasty 1-2 Teeth</t>
  </si>
  <si>
    <t>D9995</t>
  </si>
  <si>
    <t>Teledentistry- Synchronous; real-time encounter</t>
  </si>
  <si>
    <t>Tele-Dentistry- Asynchronous</t>
  </si>
  <si>
    <t>Unspec adjunctive procedure, by report</t>
  </si>
  <si>
    <t>Cycle X - Year X</t>
  </si>
  <si>
    <t>FY2024 DIDD</t>
  </si>
  <si>
    <t>Rate Summary</t>
  </si>
  <si>
    <t>Health First Historical Data</t>
  </si>
  <si>
    <t>Medicaid Paid Amount</t>
  </si>
  <si>
    <t>TPL/Copayment s</t>
  </si>
  <si>
    <t>Utilization</t>
  </si>
  <si>
    <t>CO Repriced - TPL/Copayments</t>
  </si>
  <si>
    <t>CO as % of ADA</t>
  </si>
  <si>
    <t>No Benchmark Rate IND</t>
  </si>
</sst>
</file>

<file path=xl/styles.xml><?xml version="1.0" encoding="utf-8"?>
<styleSheet xmlns="http://schemas.openxmlformats.org/spreadsheetml/2006/main" xmlns:x14ac="http://schemas.microsoft.com/office/spreadsheetml/2009/9/ac" xmlns:mc="http://schemas.openxmlformats.org/markup-compatibility/2006">
  <numFmts count="5">
    <numFmt numFmtId="164" formatCode="&quot;$&quot;#,##0.00"/>
    <numFmt numFmtId="165" formatCode="&quot;$&quot;#,##0.00_);[Red]\(&quot;$&quot;#,##0.00\)"/>
    <numFmt numFmtId="166" formatCode="0.000"/>
    <numFmt numFmtId="167" formatCode="_(&quot;$&quot;* #,##0.00_);_(&quot;$&quot;* \(#,##0.00\);_(&quot;$&quot;* &quot;-&quot;??_);_(@_)"/>
    <numFmt numFmtId="168" formatCode="0.0000"/>
  </numFmts>
  <fonts count="33">
    <font>
      <sz val="11.0"/>
      <color theme="1"/>
      <name val="Calibri"/>
      <scheme val="minor"/>
    </font>
    <font>
      <b/>
      <sz val="10.0"/>
      <color theme="1"/>
      <name val="Arial"/>
    </font>
    <font>
      <sz val="11.0"/>
      <color theme="1"/>
      <name val="Calibri"/>
    </font>
    <font>
      <b/>
      <sz val="16.0"/>
      <color rgb="FF274E13"/>
      <name val="Trebuchet MS"/>
    </font>
    <font/>
    <font>
      <sz val="11.0"/>
      <color theme="1"/>
      <name val="Trebuchet MS"/>
    </font>
    <font>
      <b/>
      <sz val="11.0"/>
      <color theme="1"/>
      <name val="Trebuchet MS"/>
    </font>
    <font>
      <sz val="11.0"/>
      <color rgb="FF222222"/>
      <name val="Trebuchet MS"/>
    </font>
    <font>
      <b/>
      <sz val="10.0"/>
      <color rgb="FFFFFFFF"/>
      <name val="Trebuchet MS"/>
    </font>
    <font>
      <sz val="11.0"/>
      <color rgb="FF000000"/>
      <name val="Trebuchet MS"/>
    </font>
    <font>
      <b/>
      <sz val="9.0"/>
      <color rgb="FFFFFFFF"/>
      <name val="Trebuchet MS"/>
    </font>
    <font>
      <b/>
      <sz val="9.0"/>
      <color theme="1"/>
      <name val="Trebuchet MS"/>
    </font>
    <font>
      <b/>
      <sz val="11.0"/>
      <color theme="1"/>
      <name val="Calibri"/>
    </font>
    <font>
      <sz val="11.0"/>
      <color rgb="FFFF0000"/>
      <name val="Calibri"/>
    </font>
    <font>
      <b/>
      <sz val="10.0"/>
      <color rgb="FF7030A0"/>
      <name val="Calibri"/>
    </font>
    <font>
      <b/>
      <sz val="11.0"/>
      <color theme="0"/>
      <name val="Calibri"/>
    </font>
    <font>
      <b/>
      <sz val="10.0"/>
      <color theme="1"/>
      <name val="Calibri"/>
    </font>
    <font>
      <b/>
      <sz val="9.0"/>
      <color rgb="FFFFFFFF"/>
      <name val="Calibri"/>
    </font>
    <font>
      <b/>
      <sz val="9.0"/>
      <color theme="1"/>
      <name val="Calibri"/>
    </font>
    <font>
      <sz val="9.0"/>
      <color theme="0"/>
      <name val="Calibri"/>
    </font>
    <font>
      <sz val="11.0"/>
      <color theme="1"/>
      <name val="Tahoma"/>
    </font>
    <font>
      <sz val="11.0"/>
      <color rgb="FFFFFFFF"/>
      <name val="Tahoma"/>
    </font>
    <font>
      <b/>
      <sz val="11.0"/>
      <color rgb="FFFFFFFF"/>
      <name val="Tahoma"/>
    </font>
    <font>
      <b/>
      <sz val="11.0"/>
      <color rgb="FF7030A0"/>
      <name val="Trebuchet MS"/>
    </font>
    <font>
      <b/>
      <sz val="11.0"/>
      <color rgb="FFFF0000"/>
      <name val="Trebuchet MS"/>
    </font>
    <font>
      <b/>
      <sz val="10.0"/>
      <color rgb="FF7030A0"/>
      <name val="Trebuchet MS"/>
    </font>
    <font>
      <b/>
      <sz val="10.0"/>
      <color theme="1"/>
      <name val="Trebuchet MS"/>
    </font>
    <font>
      <u/>
      <sz val="11.0"/>
      <color theme="10"/>
      <name val="Trebuchet MS"/>
    </font>
    <font>
      <u/>
      <sz val="11.0"/>
      <color theme="10"/>
      <name val="Trebuchet MS"/>
    </font>
    <font>
      <u/>
      <sz val="11.0"/>
      <color theme="10"/>
      <name val="Calibri"/>
    </font>
    <font>
      <sz val="11.0"/>
      <color rgb="FF0000FF"/>
      <name val="Calibri"/>
    </font>
    <font>
      <sz val="11.0"/>
      <color rgb="FF44546A"/>
      <name val="Calibri"/>
    </font>
    <font>
      <b/>
      <sz val="10.0"/>
      <color rgb="FFFFFFFF"/>
      <name val="Calibri"/>
    </font>
  </fonts>
  <fills count="26">
    <fill>
      <patternFill patternType="none"/>
    </fill>
    <fill>
      <patternFill patternType="lightGray"/>
    </fill>
    <fill>
      <patternFill patternType="solid">
        <fgColor rgb="FFC9DAF8"/>
        <bgColor rgb="FFC9DAF8"/>
      </patternFill>
    </fill>
    <fill>
      <patternFill patternType="solid">
        <fgColor rgb="FF305496"/>
        <bgColor rgb="FF305496"/>
      </patternFill>
    </fill>
    <fill>
      <patternFill patternType="solid">
        <fgColor rgb="FF757070"/>
        <bgColor rgb="FF757070"/>
      </patternFill>
    </fill>
    <fill>
      <patternFill patternType="solid">
        <fgColor rgb="FFC5E0B3"/>
        <bgColor rgb="FFC5E0B3"/>
      </patternFill>
    </fill>
    <fill>
      <patternFill patternType="solid">
        <fgColor rgb="FFF7CAAC"/>
        <bgColor rgb="FFF7CAAC"/>
      </patternFill>
    </fill>
    <fill>
      <patternFill patternType="solid">
        <fgColor theme="4"/>
        <bgColor theme="4"/>
      </patternFill>
    </fill>
    <fill>
      <patternFill patternType="solid">
        <fgColor rgb="FFD0CECE"/>
        <bgColor rgb="FFD0CECE"/>
      </patternFill>
    </fill>
    <fill>
      <patternFill patternType="solid">
        <fgColor rgb="FFFFFF00"/>
        <bgColor rgb="FFFFFF00"/>
      </patternFill>
    </fill>
    <fill>
      <patternFill patternType="solid">
        <fgColor rgb="FFD3D3D3"/>
        <bgColor rgb="FFD3D3D3"/>
      </patternFill>
    </fill>
    <fill>
      <patternFill patternType="solid">
        <fgColor rgb="FFFBE4D5"/>
        <bgColor rgb="FFFBE4D5"/>
      </patternFill>
    </fill>
    <fill>
      <patternFill patternType="solid">
        <fgColor rgb="FFD9EAD3"/>
        <bgColor rgb="FFD9EAD3"/>
      </patternFill>
    </fill>
    <fill>
      <patternFill patternType="solid">
        <fgColor rgb="FF7F7F7F"/>
        <bgColor rgb="FF7F7F7F"/>
      </patternFill>
    </fill>
    <fill>
      <patternFill patternType="solid">
        <fgColor rgb="FFD9D9D9"/>
        <bgColor rgb="FFD9D9D9"/>
      </patternFill>
    </fill>
    <fill>
      <patternFill patternType="solid">
        <fgColor rgb="FF0070C0"/>
        <bgColor rgb="FF0070C0"/>
      </patternFill>
    </fill>
    <fill>
      <patternFill patternType="solid">
        <fgColor rgb="FF2E75B5"/>
        <bgColor rgb="FF2E75B5"/>
      </patternFill>
    </fill>
    <fill>
      <patternFill patternType="solid">
        <fgColor rgb="FFE7E6E6"/>
        <bgColor rgb="FFE7E6E6"/>
      </patternFill>
    </fill>
    <fill>
      <patternFill patternType="solid">
        <fgColor rgb="FF298CA9"/>
        <bgColor rgb="FF298CA9"/>
      </patternFill>
    </fill>
    <fill>
      <patternFill patternType="solid">
        <fgColor rgb="FFDEEAF6"/>
        <bgColor rgb="FFDEEAF6"/>
      </patternFill>
    </fill>
    <fill>
      <patternFill patternType="solid">
        <fgColor rgb="FFFEF2CB"/>
        <bgColor rgb="FFFEF2CB"/>
      </patternFill>
    </fill>
    <fill>
      <patternFill patternType="solid">
        <fgColor theme="0"/>
        <bgColor theme="0"/>
      </patternFill>
    </fill>
    <fill>
      <patternFill patternType="solid">
        <fgColor rgb="FFFFFFFF"/>
        <bgColor rgb="FFFFFFFF"/>
      </patternFill>
    </fill>
    <fill>
      <patternFill patternType="solid">
        <fgColor rgb="FFFCE4D6"/>
        <bgColor rgb="FFFCE4D6"/>
      </patternFill>
    </fill>
    <fill>
      <patternFill patternType="solid">
        <fgColor rgb="FFFFF2CC"/>
        <bgColor rgb="FFFFF2CC"/>
      </patternFill>
    </fill>
    <fill>
      <patternFill patternType="solid">
        <fgColor rgb="FFB4C6E7"/>
        <bgColor rgb="FFB4C6E7"/>
      </patternFill>
    </fill>
  </fills>
  <borders count="91">
    <border/>
    <border>
      <left style="medium">
        <color rgb="FFCCCCCC"/>
      </left>
      <right style="medium">
        <color rgb="FFCCCCCC"/>
      </right>
      <top style="medium">
        <color rgb="FFCCCCCC"/>
      </top>
      <bottom style="medium">
        <color rgb="FFCCCCCC"/>
      </bottom>
    </border>
    <border>
      <left style="medium">
        <color rgb="FFCCCCCC"/>
      </left>
      <right style="medium">
        <color rgb="FFCCCCCC"/>
      </right>
      <top style="medium">
        <color rgb="FFCCCCCC"/>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right style="thin">
        <color rgb="FF000000"/>
      </right>
      <top style="thin">
        <color rgb="FF000000"/>
      </top>
      <bottom style="thin">
        <color rgb="FF000000"/>
      </bottom>
    </border>
    <border>
      <left/>
      <right style="thin">
        <color rgb="FF000000"/>
      </right>
      <top/>
      <bottom/>
    </border>
    <border>
      <left/>
      <right style="thin">
        <color rgb="FF000000"/>
      </right>
      <top style="thin">
        <color rgb="FF000000"/>
      </top>
      <bottom style="thin">
        <color rgb="FF000000"/>
      </bottom>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bottom style="thin">
        <color rgb="FF000000"/>
      </bottom>
    </border>
    <border>
      <right style="medium">
        <color rgb="FF000000"/>
      </right>
      <bottom style="thin">
        <color rgb="FF000000"/>
      </bottom>
    </border>
    <border>
      <left style="medium">
        <color rgb="FF000000"/>
      </left>
      <top/>
      <bottom style="thin">
        <color rgb="FF000000"/>
      </bottom>
    </border>
    <border>
      <top/>
      <bottom style="thin">
        <color rgb="FF000000"/>
      </bottom>
    </border>
    <border>
      <right style="thin">
        <color rgb="FF000000"/>
      </right>
      <top/>
      <bottom style="thin">
        <color rgb="FF000000"/>
      </bottom>
    </border>
    <border>
      <left style="thin">
        <color rgb="FF000000"/>
      </left>
      <right style="thin">
        <color rgb="FF000000"/>
      </right>
      <top style="thin">
        <color rgb="FF000000"/>
      </top>
    </border>
    <border>
      <left/>
      <right style="medium">
        <color rgb="FF000000"/>
      </right>
      <top/>
    </border>
    <border>
      <left style="medium">
        <color rgb="FF000000"/>
      </left>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right/>
      <top style="thin">
        <color rgb="FF000000"/>
      </top>
      <bottom style="thin">
        <color rgb="FF000000"/>
      </bottom>
    </border>
    <border>
      <left style="medium">
        <color rgb="FF000000"/>
      </left>
      <right style="thin">
        <color rgb="FF000000"/>
      </right>
      <top style="thin">
        <color rgb="FF000000"/>
      </top>
      <bottom style="medium">
        <color rgb="FF000000"/>
      </bottom>
    </border>
    <border>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thin">
        <color rgb="FF000000"/>
      </left>
      <right style="thin">
        <color rgb="FF000000"/>
      </right>
      <bottom style="medium">
        <color rgb="FF000000"/>
      </bottom>
    </border>
    <border>
      <left/>
      <right style="medium">
        <color rgb="FF000000"/>
      </right>
      <bottom style="medium">
        <color rgb="FF000000"/>
      </bottom>
    </border>
    <border>
      <left style="medium">
        <color rgb="FF000000"/>
      </left>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thin">
        <color rgb="FF000000"/>
      </left>
      <right style="thin">
        <color rgb="FF000000"/>
      </right>
      <bottom style="thin">
        <color rgb="FF000000"/>
      </bottom>
    </border>
    <border>
      <left style="thin">
        <color rgb="FF000000"/>
      </left>
      <right style="medium">
        <color rgb="FF000000"/>
      </right>
      <bottom style="thin">
        <color rgb="FF000000"/>
      </bottom>
    </border>
    <border>
      <left style="medium">
        <color rgb="FF000000"/>
      </left>
      <right style="thin">
        <color rgb="FF000000"/>
      </right>
      <bottom style="thin">
        <color rgb="FF000000"/>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thin">
        <color rgb="FF000000"/>
      </left>
      <bottom style="double">
        <color rgb="FF000000"/>
      </bottom>
    </border>
    <border>
      <bottom style="double">
        <color rgb="FF000000"/>
      </bottom>
    </border>
    <border>
      <top style="thin">
        <color rgb="FF000000"/>
      </top>
      <bottom style="double">
        <color rgb="FF000000"/>
      </bottom>
    </border>
    <border>
      <left/>
      <right/>
      <top style="medium">
        <color rgb="FF000000"/>
      </top>
      <bottom style="double">
        <color rgb="FF000000"/>
      </bottom>
    </border>
    <border>
      <left/>
      <right/>
      <top/>
      <bottom style="double">
        <color rgb="FF000000"/>
      </bottom>
    </border>
    <border>
      <right/>
      <top style="medium">
        <color rgb="FF000000"/>
      </top>
      <bottom style="thin">
        <color rgb="FF000000"/>
      </bottom>
    </border>
    <border>
      <left style="medium">
        <color rgb="FF000000"/>
      </left>
      <right/>
      <top/>
    </border>
    <border>
      <left style="thin">
        <color rgb="FF000000"/>
      </left>
      <right style="medium">
        <color rgb="FF000000"/>
      </right>
      <top/>
    </border>
    <border>
      <left style="thin">
        <color rgb="FF000000"/>
      </left>
      <right style="medium">
        <color rgb="FF000000"/>
      </right>
      <top/>
      <bottom style="thin">
        <color rgb="FF000000"/>
      </bottom>
    </border>
    <border>
      <left style="medium">
        <color rgb="FF000000"/>
      </left>
      <right/>
      <bottom style="medium">
        <color rgb="FF000000"/>
      </bottom>
    </border>
    <border>
      <left style="thin">
        <color rgb="FF000000"/>
      </left>
      <right style="medium">
        <color rgb="FF000000"/>
      </right>
      <bottom style="medium">
        <color rgb="FF000000"/>
      </bottom>
    </border>
    <border>
      <left style="medium">
        <color rgb="FF000000"/>
      </left>
      <right style="thin">
        <color rgb="FF000000"/>
      </right>
      <top style="thin">
        <color rgb="FF000000"/>
      </top>
      <bottom/>
    </border>
    <border>
      <left style="thin">
        <color rgb="FF000000"/>
      </left>
      <right style="thin">
        <color rgb="FF000000"/>
      </right>
      <top style="thin">
        <color rgb="FF000000"/>
      </top>
      <bottom/>
    </border>
    <border>
      <left style="thin">
        <color rgb="FF000000"/>
      </left>
      <right style="medium">
        <color rgb="FF000000"/>
      </right>
      <top style="thin">
        <color rgb="FF000000"/>
      </top>
      <bottom/>
    </border>
    <border>
      <left style="thin">
        <color rgb="FFABABAB"/>
      </left>
      <top style="thin">
        <color rgb="FFABABAB"/>
      </top>
    </border>
    <border>
      <left style="thin">
        <color rgb="FFABABAB"/>
      </left>
      <right style="thin">
        <color rgb="FFABABAB"/>
      </right>
      <top style="thin">
        <color rgb="FFABABAB"/>
      </top>
    </border>
    <border>
      <left style="thin">
        <color rgb="FFABABAB"/>
      </left>
      <top style="thin">
        <color rgb="FFABABAB"/>
      </top>
      <bottom style="thin">
        <color rgb="FFABABAB"/>
      </bottom>
    </border>
    <border>
      <left style="thin">
        <color rgb="FFABABAB"/>
      </left>
      <right style="thin">
        <color rgb="FFABABAB"/>
      </right>
      <top style="thin">
        <color rgb="FFABABAB"/>
      </top>
      <bottom style="thin">
        <color rgb="FFABABAB"/>
      </bottom>
    </border>
    <border>
      <left/>
      <right/>
      <top/>
      <bottom/>
    </border>
    <border>
      <left style="thin">
        <color rgb="FF000000"/>
      </left>
      <top style="medium">
        <color rgb="FF000000"/>
      </top>
      <bottom style="thin">
        <color rgb="FF000000"/>
      </bottom>
    </border>
    <border>
      <left style="medium">
        <color rgb="FF000000"/>
      </left>
      <right style="thin">
        <color rgb="FF000000"/>
      </right>
      <top style="medium">
        <color rgb="FF000000"/>
      </top>
      <bottom/>
    </border>
    <border>
      <left style="thin">
        <color rgb="FF000000"/>
      </left>
      <right style="thin">
        <color rgb="FF000000"/>
      </right>
      <top style="medium">
        <color rgb="FF000000"/>
      </top>
      <bottom/>
    </border>
    <border>
      <left style="thin">
        <color rgb="FF000000"/>
      </left>
      <right style="medium">
        <color rgb="FF000000"/>
      </right>
      <top style="medium">
        <color rgb="FF000000"/>
      </top>
      <bottom/>
    </border>
    <border>
      <left style="thin">
        <color rgb="FF000000"/>
      </left>
      <right/>
      <top style="thin">
        <color rgb="FF000000"/>
      </top>
      <bottom style="medium">
        <color rgb="FF000000"/>
      </bottom>
    </border>
    <border>
      <left style="thin">
        <color rgb="FF000000"/>
      </left>
      <right style="thin">
        <color rgb="FF000000"/>
      </right>
      <top/>
      <bottom style="thin">
        <color rgb="FF000000"/>
      </bottom>
    </border>
    <border>
      <left style="thin">
        <color rgb="FF000000"/>
      </left>
      <right/>
      <top/>
      <bottom style="thin">
        <color rgb="FF000000"/>
      </bottom>
    </border>
    <border>
      <left style="thin">
        <color rgb="FF000000"/>
      </left>
      <right/>
      <top style="thin">
        <color rgb="FF000000"/>
      </top>
      <bottom style="thin">
        <color rgb="FF000000"/>
      </bottom>
    </border>
    <border>
      <left style="thin">
        <color rgb="FF000000"/>
      </left>
      <right style="thin">
        <color rgb="FF000000"/>
      </right>
      <top/>
      <bottom style="medium">
        <color rgb="FF000000"/>
      </bottom>
    </border>
    <border>
      <left style="thin">
        <color rgb="FF000000"/>
      </left>
      <right/>
      <top style="thin">
        <color rgb="FF000000"/>
      </top>
      <bottom/>
    </border>
    <border>
      <left/>
      <right/>
      <top style="thin">
        <color rgb="FF000000"/>
      </top>
      <bottom/>
    </border>
    <border>
      <left/>
      <right style="thin">
        <color rgb="FF000000"/>
      </right>
      <top style="thin">
        <color rgb="FF000000"/>
      </top>
      <bottom/>
    </border>
    <border>
      <left style="thin">
        <color rgb="FF000000"/>
      </left>
      <right/>
      <top/>
      <bottom/>
    </border>
    <border>
      <left style="thin">
        <color rgb="FF000000"/>
      </left>
      <right style="thin">
        <color rgb="FF000000"/>
      </right>
      <top/>
      <bottom style="thin">
        <color rgb="FFA9D08E"/>
      </bottom>
    </border>
    <border>
      <left/>
      <top/>
      <bottom style="thin">
        <color rgb="FFA9D08E"/>
      </bottom>
    </border>
    <border>
      <top/>
      <bottom style="thin">
        <color rgb="FFA9D08E"/>
      </bottom>
    </border>
    <border>
      <right/>
      <top/>
      <bottom style="thin">
        <color rgb="FFA9D08E"/>
      </bottom>
    </border>
    <border>
      <left style="thin">
        <color rgb="FF000000"/>
      </left>
      <right style="thin">
        <color rgb="FF000000"/>
      </right>
      <top/>
    </border>
    <border>
      <left style="thin">
        <color rgb="FF000000"/>
      </left>
      <right style="thin">
        <color rgb="FF000000"/>
      </right>
    </border>
    <border>
      <left/>
      <top/>
      <bottom style="thin">
        <color rgb="FF000000"/>
      </bottom>
    </border>
    <border>
      <right/>
      <top/>
      <bottom style="thin">
        <color rgb="FF000000"/>
      </bottom>
    </border>
    <border>
      <left/>
      <right/>
      <top/>
      <bottom style="thin">
        <color rgb="FF000000"/>
      </bottom>
    </border>
    <border>
      <left/>
      <right style="thin">
        <color rgb="FF000000"/>
      </right>
      <top/>
      <bottom style="thin">
        <color rgb="FF000000"/>
      </bottom>
    </border>
    <border>
      <left style="thin">
        <color rgb="FF000000"/>
      </left>
      <right style="thin">
        <color rgb="FF000000"/>
      </right>
      <top/>
      <bottom/>
    </border>
  </borders>
  <cellStyleXfs count="1">
    <xf borderId="0" fillId="0" fontId="0" numFmtId="0" applyAlignment="1" applyFont="1"/>
  </cellStyleXfs>
  <cellXfs count="334">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0" fillId="0" fontId="2" numFmtId="0" xfId="0" applyAlignment="1" applyFont="1">
      <alignment horizontal="center"/>
    </xf>
    <xf borderId="0" fillId="0" fontId="2" numFmtId="0" xfId="0" applyAlignment="1" applyFont="1">
      <alignment horizontal="left"/>
    </xf>
    <xf borderId="0" fillId="0" fontId="2" numFmtId="164" xfId="0" applyAlignment="1" applyFont="1" applyNumberFormat="1">
      <alignment horizontal="center"/>
    </xf>
    <xf borderId="0" fillId="0" fontId="2" numFmtId="10" xfId="0" applyAlignment="1" applyFont="1" applyNumberFormat="1">
      <alignment horizontal="center"/>
    </xf>
    <xf borderId="2" fillId="2" fontId="1" numFmtId="0" xfId="0" applyAlignment="1" applyBorder="1" applyFont="1">
      <alignment horizontal="center" shrinkToFit="0" vertical="center" wrapText="1"/>
    </xf>
    <xf borderId="0" fillId="0" fontId="2" numFmtId="0" xfId="0" applyAlignment="1" applyFont="1">
      <alignment horizontal="left" shrinkToFit="0" vertical="center" wrapText="1"/>
    </xf>
    <xf borderId="3" fillId="0" fontId="3" numFmtId="0" xfId="0" applyBorder="1" applyFont="1"/>
    <xf borderId="4" fillId="0" fontId="4" numFmtId="0" xfId="0" applyBorder="1" applyFont="1"/>
    <xf borderId="5" fillId="0" fontId="4" numFmtId="0" xfId="0" applyBorder="1" applyFont="1"/>
    <xf borderId="0" fillId="0" fontId="5" numFmtId="0" xfId="0" applyFont="1"/>
    <xf borderId="0" fillId="0" fontId="2" numFmtId="0" xfId="0" applyFont="1"/>
    <xf borderId="0" fillId="0" fontId="6" numFmtId="0" xfId="0" applyAlignment="1" applyFont="1">
      <alignment horizontal="left" vertical="center"/>
    </xf>
    <xf borderId="0" fillId="0" fontId="6" numFmtId="0" xfId="0" applyFont="1"/>
    <xf borderId="6" fillId="0" fontId="5" numFmtId="0" xfId="0" applyBorder="1" applyFont="1"/>
    <xf borderId="7" fillId="0" fontId="5" numFmtId="0" xfId="0" applyBorder="1" applyFont="1"/>
    <xf borderId="8" fillId="0" fontId="5" numFmtId="0" xfId="0" applyBorder="1" applyFont="1"/>
    <xf borderId="9" fillId="0" fontId="5" numFmtId="0" xfId="0" applyBorder="1" applyFont="1"/>
    <xf borderId="10" fillId="0" fontId="5" numFmtId="0" xfId="0" applyBorder="1" applyFont="1"/>
    <xf borderId="11" fillId="0" fontId="5" numFmtId="0" xfId="0" applyBorder="1" applyFont="1"/>
    <xf borderId="12" fillId="0" fontId="5" numFmtId="0" xfId="0" applyBorder="1" applyFont="1"/>
    <xf borderId="13" fillId="0" fontId="5" numFmtId="0" xfId="0" applyBorder="1" applyFont="1"/>
    <xf borderId="0" fillId="0" fontId="7" numFmtId="0" xfId="0" applyFont="1"/>
    <xf borderId="0" fillId="0" fontId="5" numFmtId="0" xfId="0" applyAlignment="1" applyFont="1">
      <alignment readingOrder="0"/>
    </xf>
    <xf borderId="0" fillId="0" fontId="5" numFmtId="0" xfId="0" applyAlignment="1" applyFont="1">
      <alignment horizontal="left" vertical="center"/>
    </xf>
    <xf borderId="0" fillId="0" fontId="5" numFmtId="0" xfId="0" applyAlignment="1" applyFont="1">
      <alignment horizontal="center" vertical="center"/>
    </xf>
    <xf borderId="14" fillId="3" fontId="8" numFmtId="0" xfId="0" applyAlignment="1" applyBorder="1" applyFill="1" applyFont="1">
      <alignment horizontal="center" shrinkToFit="0" vertical="center" wrapText="1"/>
    </xf>
    <xf borderId="15" fillId="3" fontId="8" numFmtId="0" xfId="0" applyAlignment="1" applyBorder="1" applyFont="1">
      <alignment horizontal="center" shrinkToFit="0" vertical="center" wrapText="1"/>
    </xf>
    <xf borderId="14" fillId="4" fontId="8" numFmtId="0" xfId="0" applyAlignment="1" applyBorder="1" applyFill="1" applyFont="1">
      <alignment horizontal="center" shrinkToFit="0" vertical="center" wrapText="1"/>
    </xf>
    <xf borderId="16" fillId="4" fontId="8" numFmtId="0" xfId="0" applyAlignment="1" applyBorder="1" applyFont="1">
      <alignment horizontal="center" shrinkToFit="0" vertical="center" wrapText="1"/>
    </xf>
    <xf borderId="14" fillId="0" fontId="5" numFmtId="0" xfId="0" applyAlignment="1" applyBorder="1" applyFont="1">
      <alignment horizontal="center"/>
    </xf>
    <xf borderId="14" fillId="5" fontId="5" numFmtId="0" xfId="0" applyAlignment="1" applyBorder="1" applyFill="1" applyFont="1">
      <alignment horizontal="center"/>
    </xf>
    <xf borderId="14" fillId="6" fontId="5" numFmtId="0" xfId="0" applyAlignment="1" applyBorder="1" applyFill="1" applyFont="1">
      <alignment horizontal="center"/>
    </xf>
    <xf borderId="3" fillId="3" fontId="8" numFmtId="0" xfId="0" applyAlignment="1" applyBorder="1" applyFont="1">
      <alignment horizontal="center" shrinkToFit="0" vertical="center" wrapText="1"/>
    </xf>
    <xf borderId="14" fillId="0" fontId="9" numFmtId="0" xfId="0" applyAlignment="1" applyBorder="1" applyFont="1">
      <alignment horizontal="center"/>
    </xf>
    <xf borderId="14" fillId="0" fontId="5" numFmtId="10" xfId="0" applyAlignment="1" applyBorder="1" applyFont="1" applyNumberFormat="1">
      <alignment horizontal="center"/>
    </xf>
    <xf borderId="14" fillId="0" fontId="6" numFmtId="10" xfId="0" applyAlignment="1" applyBorder="1" applyFont="1" applyNumberFormat="1">
      <alignment horizontal="center"/>
    </xf>
    <xf borderId="0" fillId="0" fontId="5" numFmtId="0" xfId="0" applyAlignment="1" applyFont="1">
      <alignment vertical="center"/>
    </xf>
    <xf borderId="0" fillId="0" fontId="5" numFmtId="164" xfId="0" applyAlignment="1" applyFont="1" applyNumberFormat="1">
      <alignment horizontal="center" vertical="center"/>
    </xf>
    <xf quotePrefix="1" borderId="0" fillId="0" fontId="6" numFmtId="0" xfId="0" applyAlignment="1" applyFont="1">
      <alignment horizontal="left" vertical="center"/>
    </xf>
    <xf borderId="17" fillId="3" fontId="10" numFmtId="0" xfId="0" applyAlignment="1" applyBorder="1" applyFont="1">
      <alignment horizontal="center" shrinkToFit="0" vertical="center" wrapText="1"/>
    </xf>
    <xf borderId="18" fillId="0" fontId="4" numFmtId="0" xfId="0" applyBorder="1" applyFont="1"/>
    <xf borderId="19" fillId="0" fontId="4" numFmtId="0" xfId="0" applyBorder="1" applyFont="1"/>
    <xf borderId="20" fillId="7" fontId="10" numFmtId="164" xfId="0" applyAlignment="1" applyBorder="1" applyFill="1" applyFont="1" applyNumberFormat="1">
      <alignment horizontal="center" shrinkToFit="0" vertical="center" wrapText="1"/>
    </xf>
    <xf borderId="21" fillId="0" fontId="4" numFmtId="0" xfId="0" applyBorder="1" applyFont="1"/>
    <xf borderId="22" fillId="0" fontId="4" numFmtId="0" xfId="0" applyBorder="1" applyFont="1"/>
    <xf borderId="23" fillId="0" fontId="4" numFmtId="0" xfId="0" applyBorder="1" applyFont="1"/>
    <xf borderId="12" fillId="0" fontId="4" numFmtId="0" xfId="0" applyBorder="1" applyFont="1"/>
    <xf borderId="24" fillId="0" fontId="4" numFmtId="0" xfId="0" applyBorder="1" applyFont="1"/>
    <xf borderId="25" fillId="7" fontId="10" numFmtId="164" xfId="0" applyAlignment="1" applyBorder="1" applyFont="1" applyNumberFormat="1">
      <alignment horizontal="center" shrinkToFit="0" vertical="center" wrapText="1"/>
    </xf>
    <xf borderId="26" fillId="0" fontId="4" numFmtId="0" xfId="0" applyBorder="1" applyFont="1"/>
    <xf borderId="27" fillId="0" fontId="4" numFmtId="0" xfId="0" applyBorder="1" applyFont="1"/>
    <xf borderId="28" fillId="7" fontId="10" numFmtId="164" xfId="0" applyAlignment="1" applyBorder="1" applyFont="1" applyNumberFormat="1">
      <alignment horizontal="center" shrinkToFit="0" vertical="center" wrapText="1"/>
    </xf>
    <xf borderId="29" fillId="7" fontId="10" numFmtId="164" xfId="0" applyAlignment="1" applyBorder="1" applyFont="1" applyNumberFormat="1">
      <alignment horizontal="center" shrinkToFit="0" vertical="center" wrapText="1"/>
    </xf>
    <xf borderId="30" fillId="8" fontId="11" numFmtId="0" xfId="0" applyAlignment="1" applyBorder="1" applyFill="1" applyFont="1">
      <alignment horizontal="center" shrinkToFit="0" vertical="center" wrapText="1"/>
    </xf>
    <xf borderId="31" fillId="8" fontId="11" numFmtId="0" xfId="0" applyAlignment="1" applyBorder="1" applyFont="1">
      <alignment horizontal="center" shrinkToFit="0" vertical="center" wrapText="1"/>
    </xf>
    <xf borderId="32" fillId="8" fontId="11" numFmtId="0" xfId="0" applyAlignment="1" applyBorder="1" applyFont="1">
      <alignment horizontal="center" shrinkToFit="0" vertical="center" wrapText="1"/>
    </xf>
    <xf borderId="33" fillId="3" fontId="10" numFmtId="164" xfId="0" applyAlignment="1" applyBorder="1" applyFont="1" applyNumberFormat="1">
      <alignment horizontal="center" shrinkToFit="0" vertical="center" wrapText="1"/>
    </xf>
    <xf borderId="34" fillId="3" fontId="10" numFmtId="0" xfId="0" applyAlignment="1" applyBorder="1" applyFont="1">
      <alignment horizontal="center" shrinkToFit="0" vertical="center" wrapText="1"/>
    </xf>
    <xf borderId="35" fillId="3" fontId="10" numFmtId="0" xfId="0" applyAlignment="1" applyBorder="1" applyFont="1">
      <alignment horizontal="center" shrinkToFit="0" vertical="center" wrapText="1"/>
    </xf>
    <xf borderId="36" fillId="3" fontId="10" numFmtId="0" xfId="0" applyAlignment="1" applyBorder="1" applyFont="1">
      <alignment horizontal="center" shrinkToFit="0" vertical="center" wrapText="1"/>
    </xf>
    <xf borderId="37" fillId="3" fontId="10" numFmtId="0" xfId="0" applyAlignment="1" applyBorder="1" applyFont="1">
      <alignment horizontal="center" shrinkToFit="0" vertical="center" wrapText="1"/>
    </xf>
    <xf borderId="34" fillId="7" fontId="10" numFmtId="164" xfId="0" applyAlignment="1" applyBorder="1" applyFont="1" applyNumberFormat="1">
      <alignment horizontal="center" shrinkToFit="0" vertical="center" wrapText="1"/>
    </xf>
    <xf borderId="36" fillId="7" fontId="10" numFmtId="164" xfId="0" applyAlignment="1" applyBorder="1" applyFont="1" applyNumberFormat="1">
      <alignment horizontal="center" shrinkToFit="0" vertical="center" wrapText="1"/>
    </xf>
    <xf borderId="38" fillId="0" fontId="4" numFmtId="0" xfId="0" applyBorder="1" applyFont="1"/>
    <xf borderId="39" fillId="0" fontId="4" numFmtId="0" xfId="0" applyBorder="1" applyFont="1"/>
    <xf borderId="40" fillId="0" fontId="5" numFmtId="0" xfId="0" applyAlignment="1" applyBorder="1" applyFont="1">
      <alignment horizontal="center" vertical="center"/>
    </xf>
    <xf borderId="41" fillId="0" fontId="5" numFmtId="0" xfId="0" applyAlignment="1" applyBorder="1" applyFont="1">
      <alignment horizontal="center" shrinkToFit="0" vertical="center" wrapText="1"/>
    </xf>
    <xf borderId="41" fillId="0" fontId="5" numFmtId="164" xfId="0" applyAlignment="1" applyBorder="1" applyFont="1" applyNumberFormat="1">
      <alignment horizontal="center" shrinkToFit="0" vertical="center" wrapText="1"/>
    </xf>
    <xf borderId="42" fillId="0" fontId="5" numFmtId="164" xfId="0" applyAlignment="1" applyBorder="1" applyFont="1" applyNumberFormat="1">
      <alignment horizontal="center" shrinkToFit="0" vertical="center" wrapText="1"/>
    </xf>
    <xf borderId="4" fillId="0" fontId="5" numFmtId="0" xfId="0" applyAlignment="1" applyBorder="1" applyFont="1">
      <alignment horizontal="center" shrinkToFit="0" vertical="center" wrapText="1"/>
    </xf>
    <xf borderId="43" fillId="0" fontId="5" numFmtId="164" xfId="0" applyAlignment="1" applyBorder="1" applyFont="1" applyNumberFormat="1">
      <alignment horizontal="center" shrinkToFit="0" vertical="center" wrapText="1"/>
    </xf>
    <xf borderId="13" fillId="0" fontId="5" numFmtId="164" xfId="0" applyAlignment="1" applyBorder="1" applyFont="1" applyNumberFormat="1">
      <alignment horizontal="center" vertical="center"/>
    </xf>
    <xf borderId="43" fillId="0" fontId="5" numFmtId="164" xfId="0" applyAlignment="1" applyBorder="1" applyFont="1" applyNumberFormat="1">
      <alignment horizontal="center" vertical="center"/>
    </xf>
    <xf borderId="44" fillId="0" fontId="5" numFmtId="10" xfId="0" applyAlignment="1" applyBorder="1" applyFont="1" applyNumberFormat="1">
      <alignment horizontal="center" vertical="center"/>
    </xf>
    <xf borderId="45" fillId="0" fontId="5" numFmtId="164" xfId="0" applyAlignment="1" applyBorder="1" applyFont="1" applyNumberFormat="1">
      <alignment horizontal="center" vertical="center"/>
    </xf>
    <xf borderId="46" fillId="0" fontId="5" numFmtId="0" xfId="0" applyAlignment="1" applyBorder="1" applyFont="1">
      <alignment horizontal="center" vertical="center"/>
    </xf>
    <xf borderId="14" fillId="0" fontId="5" numFmtId="0" xfId="0" applyAlignment="1" applyBorder="1" applyFont="1">
      <alignment horizontal="center" shrinkToFit="0" vertical="center" wrapText="1"/>
    </xf>
    <xf borderId="14" fillId="0" fontId="5" numFmtId="164" xfId="0" applyAlignment="1" applyBorder="1" applyFont="1" applyNumberFormat="1">
      <alignment horizontal="center" shrinkToFit="0" vertical="center" wrapText="1"/>
    </xf>
    <xf borderId="47" fillId="0" fontId="5" numFmtId="164" xfId="0" applyAlignment="1" applyBorder="1" applyFont="1" applyNumberFormat="1">
      <alignment horizontal="center" shrinkToFit="0" vertical="center" wrapText="1"/>
    </xf>
    <xf borderId="5" fillId="0" fontId="5" numFmtId="164" xfId="0" applyAlignment="1" applyBorder="1" applyFont="1" applyNumberFormat="1">
      <alignment horizontal="center" vertical="center"/>
    </xf>
    <xf borderId="14" fillId="0" fontId="5" numFmtId="164" xfId="0" applyAlignment="1" applyBorder="1" applyFont="1" applyNumberFormat="1">
      <alignment horizontal="center" vertical="center"/>
    </xf>
    <xf borderId="47" fillId="0" fontId="5" numFmtId="10" xfId="0" applyAlignment="1" applyBorder="1" applyFont="1" applyNumberFormat="1">
      <alignment horizontal="center" vertical="center"/>
    </xf>
    <xf borderId="5" fillId="0" fontId="5" numFmtId="164" xfId="0" applyAlignment="1" applyBorder="1" applyFont="1" applyNumberFormat="1">
      <alignment horizontal="center" shrinkToFit="0" vertical="center" wrapText="1"/>
    </xf>
    <xf borderId="47" fillId="0" fontId="5" numFmtId="10" xfId="0" applyAlignment="1" applyBorder="1" applyFont="1" applyNumberFormat="1">
      <alignment horizontal="center" shrinkToFit="0" vertical="center" wrapText="1"/>
    </xf>
    <xf borderId="48" fillId="0" fontId="6" numFmtId="0" xfId="0" applyAlignment="1" applyBorder="1" applyFont="1">
      <alignment horizontal="center" vertical="center"/>
    </xf>
    <xf borderId="49" fillId="0" fontId="6" numFmtId="0" xfId="0" applyAlignment="1" applyBorder="1" applyFont="1">
      <alignment horizontal="center" shrinkToFit="0" vertical="center" wrapText="1"/>
    </xf>
    <xf borderId="49" fillId="0" fontId="6" numFmtId="0" xfId="0" applyAlignment="1" applyBorder="1" applyFont="1">
      <alignment shrinkToFit="0" vertical="center" wrapText="1"/>
    </xf>
    <xf borderId="49" fillId="0" fontId="6" numFmtId="164" xfId="0" applyAlignment="1" applyBorder="1" applyFont="1" applyNumberFormat="1">
      <alignment horizontal="center" shrinkToFit="0" vertical="center" wrapText="1"/>
    </xf>
    <xf borderId="50" fillId="0" fontId="6" numFmtId="164" xfId="0" applyAlignment="1" applyBorder="1" applyFont="1" applyNumberFormat="1">
      <alignment horizontal="center" shrinkToFit="0" vertical="center" wrapText="1"/>
    </xf>
    <xf borderId="49" fillId="0" fontId="6" numFmtId="164" xfId="0" applyAlignment="1" applyBorder="1" applyFont="1" applyNumberFormat="1">
      <alignment horizontal="center" vertical="center"/>
    </xf>
    <xf borderId="51" fillId="9" fontId="6" numFmtId="10" xfId="0" applyAlignment="1" applyBorder="1" applyFill="1" applyFont="1" applyNumberFormat="1">
      <alignment horizontal="center" vertical="center"/>
    </xf>
    <xf borderId="49" fillId="0" fontId="6" numFmtId="0" xfId="0" applyAlignment="1" applyBorder="1" applyFont="1">
      <alignment horizontal="center" vertical="center"/>
    </xf>
    <xf borderId="52" fillId="9" fontId="6" numFmtId="10" xfId="0" applyAlignment="1" applyBorder="1" applyFont="1" applyNumberFormat="1">
      <alignment horizontal="center" vertical="center"/>
    </xf>
    <xf borderId="0" fillId="0" fontId="5" numFmtId="0" xfId="0" applyAlignment="1" applyFont="1">
      <alignment horizontal="left" shrinkToFit="0" vertical="center" wrapText="1"/>
    </xf>
    <xf borderId="0" fillId="0" fontId="5" numFmtId="10" xfId="0" applyAlignment="1" applyFont="1" applyNumberFormat="1">
      <alignment horizontal="center" vertical="center"/>
    </xf>
    <xf borderId="20" fillId="3" fontId="10" numFmtId="164" xfId="0" applyAlignment="1" applyBorder="1" applyFont="1" applyNumberFormat="1">
      <alignment horizontal="center" shrinkToFit="0" vertical="center" wrapText="1"/>
    </xf>
    <xf borderId="53" fillId="0" fontId="4" numFmtId="0" xfId="0" applyBorder="1" applyFont="1"/>
    <xf borderId="54" fillId="3" fontId="10" numFmtId="164" xfId="0" applyAlignment="1" applyBorder="1" applyFont="1" applyNumberFormat="1">
      <alignment horizontal="center" shrinkToFit="0" vertical="center" wrapText="1"/>
    </xf>
    <xf borderId="55" fillId="3" fontId="10" numFmtId="164" xfId="0" applyAlignment="1" applyBorder="1" applyFont="1" applyNumberFormat="1">
      <alignment horizontal="center" shrinkToFit="0" vertical="center" wrapText="1"/>
    </xf>
    <xf borderId="56" fillId="7" fontId="10" numFmtId="164" xfId="0" applyAlignment="1" applyBorder="1" applyFont="1" applyNumberFormat="1">
      <alignment horizontal="center" shrinkToFit="0" vertical="center" wrapText="1"/>
    </xf>
    <xf borderId="57" fillId="0" fontId="4" numFmtId="0" xfId="0" applyBorder="1" applyFont="1"/>
    <xf borderId="58" fillId="0" fontId="4" numFmtId="0" xfId="0" applyBorder="1" applyFont="1"/>
    <xf borderId="59" fillId="7" fontId="10" numFmtId="164" xfId="0" applyAlignment="1" applyBorder="1" applyFont="1" applyNumberFormat="1">
      <alignment horizontal="center" shrinkToFit="0" vertical="center" wrapText="1"/>
    </xf>
    <xf borderId="60" fillId="7" fontId="10" numFmtId="164" xfId="0" applyAlignment="1" applyBorder="1" applyFont="1" applyNumberFormat="1">
      <alignment horizontal="center" shrinkToFit="0" vertical="center" wrapText="1"/>
    </xf>
    <xf borderId="61" fillId="7" fontId="10" numFmtId="164" xfId="0" applyAlignment="1" applyBorder="1" applyFont="1" applyNumberFormat="1">
      <alignment horizontal="center" shrinkToFit="0" vertical="center" wrapText="1"/>
    </xf>
    <xf borderId="14" fillId="0" fontId="5" numFmtId="0" xfId="0" applyAlignment="1" applyBorder="1" applyFont="1">
      <alignment horizontal="left" shrinkToFit="0" vertical="center" wrapText="1"/>
    </xf>
    <xf borderId="3" fillId="0" fontId="5" numFmtId="164" xfId="0" applyAlignment="1" applyBorder="1" applyFont="1" applyNumberFormat="1">
      <alignment horizontal="center" shrinkToFit="0" vertical="center" wrapText="1"/>
    </xf>
    <xf borderId="46" fillId="0" fontId="5" numFmtId="164" xfId="0" applyAlignment="1" applyBorder="1" applyFont="1" applyNumberFormat="1">
      <alignment horizontal="center" vertical="center"/>
    </xf>
    <xf borderId="14" fillId="0" fontId="5" numFmtId="10" xfId="0" applyAlignment="1" applyBorder="1" applyFont="1" applyNumberFormat="1">
      <alignment horizontal="center" vertical="center"/>
    </xf>
    <xf borderId="0" fillId="0" fontId="12" numFmtId="0" xfId="0" applyAlignment="1" applyFont="1">
      <alignment horizontal="center" vertical="center"/>
    </xf>
    <xf borderId="0" fillId="0" fontId="12" numFmtId="0" xfId="0" applyAlignment="1" applyFont="1">
      <alignment horizontal="center" shrinkToFit="0" vertical="center" wrapText="1"/>
    </xf>
    <xf borderId="0" fillId="0" fontId="12" numFmtId="164" xfId="0" applyAlignment="1" applyFont="1" applyNumberFormat="1">
      <alignment horizontal="center" vertical="center"/>
    </xf>
    <xf borderId="0" fillId="0" fontId="2" numFmtId="0" xfId="0" applyAlignment="1" applyFont="1">
      <alignment horizontal="center" vertical="center"/>
    </xf>
    <xf borderId="0" fillId="0" fontId="2" numFmtId="0" xfId="0" applyAlignment="1" applyFont="1">
      <alignment horizontal="center" shrinkToFit="0" vertical="center" wrapText="1"/>
    </xf>
    <xf borderId="0" fillId="0" fontId="2" numFmtId="164" xfId="0" applyAlignment="1" applyFont="1" applyNumberFormat="1">
      <alignment horizontal="center" shrinkToFit="0" vertical="center" wrapText="1"/>
    </xf>
    <xf borderId="0" fillId="0" fontId="2" numFmtId="164" xfId="0" applyAlignment="1" applyFont="1" applyNumberFormat="1">
      <alignment horizontal="center" vertical="center"/>
    </xf>
    <xf borderId="62" fillId="0" fontId="2" numFmtId="0" xfId="0" applyBorder="1" applyFont="1"/>
    <xf borderId="63" fillId="0" fontId="2" numFmtId="0" xfId="0" applyBorder="1" applyFont="1"/>
    <xf borderId="64" fillId="0" fontId="2" numFmtId="0" xfId="0" applyBorder="1" applyFont="1"/>
    <xf borderId="65" fillId="0" fontId="2" numFmtId="0" xfId="0" applyBorder="1" applyFont="1"/>
    <xf borderId="0" fillId="0" fontId="13" numFmtId="0" xfId="0" applyAlignment="1" applyFont="1">
      <alignment horizontal="center" shrinkToFit="0" vertical="center" wrapText="1"/>
    </xf>
    <xf borderId="0" fillId="0" fontId="13" numFmtId="0" xfId="0" applyAlignment="1" applyFont="1">
      <alignment horizontal="left" shrinkToFit="0" vertical="center" wrapText="1"/>
    </xf>
    <xf borderId="0" fillId="0" fontId="13" numFmtId="164" xfId="0" applyAlignment="1" applyFont="1" applyNumberFormat="1">
      <alignment horizontal="center" shrinkToFit="0" vertical="center" wrapText="1"/>
    </xf>
    <xf borderId="0" fillId="0" fontId="13" numFmtId="164" xfId="0" applyAlignment="1" applyFont="1" applyNumberFormat="1">
      <alignment horizontal="center" vertical="center"/>
    </xf>
    <xf borderId="66" fillId="9" fontId="13" numFmtId="0" xfId="0" applyAlignment="1" applyBorder="1" applyFont="1">
      <alignment horizontal="center" shrinkToFit="0" vertical="center" wrapText="1"/>
    </xf>
    <xf borderId="66" fillId="9" fontId="13" numFmtId="0" xfId="0" applyAlignment="1" applyBorder="1" applyFont="1">
      <alignment horizontal="left" shrinkToFit="0" vertical="center" wrapText="1"/>
    </xf>
    <xf borderId="66" fillId="9" fontId="13" numFmtId="164" xfId="0" applyAlignment="1" applyBorder="1" applyFont="1" applyNumberFormat="1">
      <alignment horizontal="center" shrinkToFit="0" vertical="center" wrapText="1"/>
    </xf>
    <xf borderId="66" fillId="9" fontId="13" numFmtId="164" xfId="0" applyAlignment="1" applyBorder="1" applyFont="1" applyNumberFormat="1">
      <alignment horizontal="center" vertical="center"/>
    </xf>
    <xf borderId="66" fillId="9" fontId="2" numFmtId="0" xfId="0" applyAlignment="1" applyBorder="1" applyFont="1">
      <alignment horizontal="center" vertical="center"/>
    </xf>
    <xf borderId="66" fillId="9" fontId="2" numFmtId="0" xfId="0" applyAlignment="1" applyBorder="1" applyFont="1">
      <alignment horizontal="center" shrinkToFit="0" vertical="center" wrapText="1"/>
    </xf>
    <xf borderId="66" fillId="9" fontId="2" numFmtId="0" xfId="0" applyAlignment="1" applyBorder="1" applyFont="1">
      <alignment horizontal="left" shrinkToFit="0" vertical="center" wrapText="1"/>
    </xf>
    <xf borderId="66" fillId="9" fontId="2" numFmtId="164" xfId="0" applyAlignment="1" applyBorder="1" applyFont="1" applyNumberFormat="1">
      <alignment horizontal="center" shrinkToFit="0" vertical="center" wrapText="1"/>
    </xf>
    <xf borderId="66" fillId="9" fontId="2" numFmtId="164" xfId="0" applyAlignment="1" applyBorder="1" applyFont="1" applyNumberFormat="1">
      <alignment horizontal="center" vertical="center"/>
    </xf>
    <xf borderId="0" fillId="0" fontId="12" numFmtId="0" xfId="0" applyAlignment="1" applyFont="1">
      <alignment horizontal="center"/>
    </xf>
    <xf borderId="0" fillId="0" fontId="12" numFmtId="0" xfId="0" applyAlignment="1" applyFont="1">
      <alignment horizontal="center" shrinkToFit="0" wrapText="1"/>
    </xf>
    <xf borderId="0" fillId="0" fontId="12" numFmtId="164" xfId="0" applyAlignment="1" applyFont="1" applyNumberFormat="1">
      <alignment horizontal="center"/>
    </xf>
    <xf borderId="0" fillId="0" fontId="2" numFmtId="0" xfId="0" applyAlignment="1" applyFont="1">
      <alignment shrinkToFit="0" vertical="center" wrapText="1"/>
    </xf>
    <xf borderId="0" fillId="0" fontId="13" numFmtId="0" xfId="0" applyAlignment="1" applyFont="1">
      <alignment horizontal="center" vertical="center"/>
    </xf>
    <xf borderId="0" fillId="0" fontId="13" numFmtId="0" xfId="0" applyAlignment="1" applyFont="1">
      <alignment shrinkToFit="0" wrapText="1"/>
    </xf>
    <xf borderId="0" fillId="0" fontId="13" numFmtId="0" xfId="0" applyFont="1"/>
    <xf borderId="14" fillId="10" fontId="6" numFmtId="0" xfId="0" applyAlignment="1" applyBorder="1" applyFill="1" applyFont="1">
      <alignment horizontal="center" shrinkToFit="0" vertical="center" wrapText="1"/>
    </xf>
    <xf borderId="14" fillId="10" fontId="6" numFmtId="164" xfId="0" applyAlignment="1" applyBorder="1" applyFont="1" applyNumberFormat="1">
      <alignment horizontal="center" shrinkToFit="0" vertical="center" wrapText="1"/>
    </xf>
    <xf borderId="14" fillId="11" fontId="6" numFmtId="0" xfId="0" applyAlignment="1" applyBorder="1" applyFill="1" applyFont="1">
      <alignment horizontal="center" shrinkToFit="0" vertical="center" wrapText="1"/>
    </xf>
    <xf borderId="14" fillId="12" fontId="6" numFmtId="0" xfId="0" applyAlignment="1" applyBorder="1" applyFill="1" applyFont="1">
      <alignment horizontal="center" shrinkToFit="0" vertical="center" wrapText="1"/>
    </xf>
    <xf borderId="14" fillId="0" fontId="5" numFmtId="0" xfId="0" applyAlignment="1" applyBorder="1" applyFont="1">
      <alignment horizontal="center" shrinkToFit="0" wrapText="1"/>
    </xf>
    <xf borderId="14" fillId="0" fontId="5" numFmtId="164" xfId="0" applyAlignment="1" applyBorder="1" applyFont="1" applyNumberFormat="1">
      <alignment horizontal="center" shrinkToFit="0" wrapText="1"/>
    </xf>
    <xf borderId="14" fillId="0" fontId="5" numFmtId="165" xfId="0" applyAlignment="1" applyBorder="1" applyFont="1" applyNumberFormat="1">
      <alignment horizontal="center" shrinkToFit="0" wrapText="1"/>
    </xf>
    <xf borderId="0" fillId="0" fontId="14" numFmtId="0" xfId="0" applyFont="1"/>
    <xf borderId="0" fillId="0" fontId="2" numFmtId="166" xfId="0" applyFont="1" applyNumberFormat="1"/>
    <xf borderId="17" fillId="0" fontId="2" numFmtId="0" xfId="0" applyAlignment="1" applyBorder="1" applyFont="1">
      <alignment horizontal="center"/>
    </xf>
    <xf borderId="18" fillId="0" fontId="2" numFmtId="0" xfId="0" applyAlignment="1" applyBorder="1" applyFont="1">
      <alignment horizontal="center"/>
    </xf>
    <xf borderId="67" fillId="13" fontId="15" numFmtId="0" xfId="0" applyAlignment="1" applyBorder="1" applyFill="1" applyFont="1">
      <alignment horizontal="center"/>
    </xf>
    <xf borderId="20" fillId="11" fontId="12" numFmtId="0" xfId="0" applyAlignment="1" applyBorder="1" applyFont="1">
      <alignment horizontal="center"/>
    </xf>
    <xf borderId="68" fillId="14" fontId="16" numFmtId="0" xfId="0" applyAlignment="1" applyBorder="1" applyFill="1" applyFont="1">
      <alignment horizontal="center" vertical="center"/>
    </xf>
    <xf borderId="69" fillId="14" fontId="16" numFmtId="0" xfId="0" applyAlignment="1" applyBorder="1" applyFont="1">
      <alignment horizontal="center" vertical="center"/>
    </xf>
    <xf borderId="70" fillId="7" fontId="12" numFmtId="166" xfId="0" applyAlignment="1" applyBorder="1" applyFont="1" applyNumberFormat="1">
      <alignment horizontal="center" shrinkToFit="0" vertical="center" wrapText="1"/>
    </xf>
    <xf borderId="34" fillId="3" fontId="17" numFmtId="0" xfId="0" applyAlignment="1" applyBorder="1" applyFont="1">
      <alignment horizontal="center" shrinkToFit="0" vertical="center" wrapText="1"/>
    </xf>
    <xf borderId="71" fillId="3" fontId="17" numFmtId="0" xfId="0" applyAlignment="1" applyBorder="1" applyFont="1">
      <alignment horizontal="center" shrinkToFit="0" vertical="center" wrapText="1"/>
    </xf>
    <xf borderId="36" fillId="13" fontId="17" numFmtId="0" xfId="0" applyAlignment="1" applyBorder="1" applyFont="1">
      <alignment horizontal="center" shrinkToFit="0" vertical="center" wrapText="1"/>
    </xf>
    <xf borderId="37" fillId="13" fontId="17" numFmtId="0" xfId="0" applyAlignment="1" applyBorder="1" applyFont="1">
      <alignment horizontal="center" shrinkToFit="0" vertical="center" wrapText="1"/>
    </xf>
    <xf borderId="59" fillId="11" fontId="18" numFmtId="0" xfId="0" applyAlignment="1" applyBorder="1" applyFont="1">
      <alignment horizontal="center" shrinkToFit="0" vertical="center" wrapText="1"/>
    </xf>
    <xf borderId="60" fillId="11" fontId="18" numFmtId="0" xfId="0" applyAlignment="1" applyBorder="1" applyFont="1">
      <alignment horizontal="center" shrinkToFit="0" vertical="center" wrapText="1"/>
    </xf>
    <xf borderId="61" fillId="11" fontId="18" numFmtId="0" xfId="0" applyAlignment="1" applyBorder="1" applyFont="1">
      <alignment horizontal="center" shrinkToFit="0" vertical="center" wrapText="1"/>
    </xf>
    <xf borderId="66" fillId="15" fontId="19" numFmtId="0" xfId="0" applyAlignment="1" applyBorder="1" applyFill="1" applyFont="1">
      <alignment horizontal="center" shrinkToFit="0" vertical="center" wrapText="1"/>
    </xf>
    <xf borderId="46" fillId="16" fontId="12" numFmtId="0" xfId="0" applyBorder="1" applyFill="1" applyFont="1"/>
    <xf borderId="14" fillId="16" fontId="2" numFmtId="0" xfId="0" applyBorder="1" applyFont="1"/>
    <xf borderId="14" fillId="16" fontId="20" numFmtId="0" xfId="0" applyAlignment="1" applyBorder="1" applyFont="1">
      <alignment horizontal="center" shrinkToFit="0" vertical="center" wrapText="1"/>
    </xf>
    <xf borderId="47" fillId="16" fontId="2" numFmtId="166" xfId="0" applyBorder="1" applyFont="1" applyNumberFormat="1"/>
    <xf borderId="45" fillId="0" fontId="2" numFmtId="0" xfId="0" applyAlignment="1" applyBorder="1" applyFont="1">
      <alignment horizontal="center" shrinkToFit="0" vertical="center" wrapText="1"/>
    </xf>
    <xf borderId="44" fillId="0" fontId="2" numFmtId="0" xfId="0" applyAlignment="1" applyBorder="1" applyFont="1">
      <alignment horizontal="center" shrinkToFit="0" vertical="center" wrapText="1"/>
    </xf>
    <xf borderId="72" fillId="17" fontId="2" numFmtId="167" xfId="0" applyBorder="1" applyFill="1" applyFont="1" applyNumberFormat="1"/>
    <xf borderId="73" fillId="17" fontId="2" numFmtId="167" xfId="0" applyBorder="1" applyFont="1" applyNumberFormat="1"/>
    <xf borderId="40" fillId="0" fontId="2" numFmtId="167" xfId="0" applyBorder="1" applyFont="1" applyNumberFormat="1"/>
    <xf borderId="41" fillId="0" fontId="2" numFmtId="167" xfId="0" applyBorder="1" applyFont="1" applyNumberFormat="1"/>
    <xf borderId="41" fillId="0" fontId="2" numFmtId="0" xfId="0" applyBorder="1" applyFont="1"/>
    <xf borderId="42" fillId="0" fontId="2" numFmtId="167" xfId="0" applyBorder="1" applyFont="1" applyNumberFormat="1"/>
    <xf borderId="46" fillId="0" fontId="12" numFmtId="0" xfId="0" applyBorder="1" applyFont="1"/>
    <xf borderId="14" fillId="0" fontId="2" numFmtId="0" xfId="0" applyBorder="1" applyFont="1"/>
    <xf borderId="14" fillId="0" fontId="20" numFmtId="0" xfId="0" applyAlignment="1" applyBorder="1" applyFont="1">
      <alignment horizontal="center" shrinkToFit="0" vertical="center" wrapText="1"/>
    </xf>
    <xf borderId="47" fillId="0" fontId="2" numFmtId="166" xfId="0" applyBorder="1" applyFont="1" applyNumberFormat="1"/>
    <xf borderId="46" fillId="0" fontId="2" numFmtId="0" xfId="0" applyAlignment="1" applyBorder="1" applyFont="1">
      <alignment horizontal="center" shrinkToFit="0" vertical="center" wrapText="1"/>
    </xf>
    <xf borderId="47" fillId="0" fontId="2" numFmtId="0" xfId="0" applyAlignment="1" applyBorder="1" applyFont="1">
      <alignment horizontal="center" shrinkToFit="0" vertical="center" wrapText="1"/>
    </xf>
    <xf borderId="14" fillId="17" fontId="2" numFmtId="167" xfId="0" applyBorder="1" applyFont="1" applyNumberFormat="1"/>
    <xf borderId="74" fillId="17" fontId="2" numFmtId="167" xfId="0" applyBorder="1" applyFont="1" applyNumberFormat="1"/>
    <xf borderId="46" fillId="0" fontId="2" numFmtId="167" xfId="0" applyBorder="1" applyFont="1" applyNumberFormat="1"/>
    <xf borderId="14" fillId="0" fontId="2" numFmtId="167" xfId="0" applyBorder="1" applyFont="1" applyNumberFormat="1"/>
    <xf borderId="47" fillId="0" fontId="2" numFmtId="167" xfId="0" applyBorder="1" applyFont="1" applyNumberFormat="1"/>
    <xf borderId="66" fillId="18" fontId="21" numFmtId="0" xfId="0" applyAlignment="1" applyBorder="1" applyFill="1" applyFont="1">
      <alignment horizontal="center" shrinkToFit="0" vertical="center" wrapText="1"/>
    </xf>
    <xf borderId="66" fillId="18" fontId="22" numFmtId="0" xfId="0" applyAlignment="1" applyBorder="1" applyFont="1">
      <alignment horizontal="center" shrinkToFit="0" vertical="center" wrapText="1"/>
    </xf>
    <xf borderId="14" fillId="0" fontId="2" numFmtId="168" xfId="0" applyAlignment="1" applyBorder="1" applyFont="1" applyNumberFormat="1">
      <alignment horizontal="center"/>
    </xf>
    <xf borderId="0" fillId="0" fontId="2" numFmtId="167" xfId="0" applyFont="1" applyNumberFormat="1"/>
    <xf borderId="34" fillId="0" fontId="12" numFmtId="0" xfId="0" applyBorder="1" applyFont="1"/>
    <xf borderId="36" fillId="0" fontId="2" numFmtId="0" xfId="0" applyBorder="1" applyFont="1"/>
    <xf borderId="36" fillId="0" fontId="20" numFmtId="0" xfId="0" applyAlignment="1" applyBorder="1" applyFont="1">
      <alignment horizontal="center" shrinkToFit="0" vertical="center" wrapText="1"/>
    </xf>
    <xf borderId="37" fillId="0" fontId="2" numFmtId="166" xfId="0" applyBorder="1" applyFont="1" applyNumberFormat="1"/>
    <xf borderId="0" fillId="0" fontId="20" numFmtId="0" xfId="0" applyAlignment="1" applyFont="1">
      <alignment horizontal="left" shrinkToFit="0" vertical="center" wrapText="1"/>
    </xf>
    <xf borderId="46" fillId="0" fontId="2" numFmtId="0" xfId="0" applyAlignment="1" applyBorder="1" applyFont="1">
      <alignment horizontal="center" vertical="center"/>
    </xf>
    <xf borderId="46" fillId="0" fontId="2" numFmtId="0" xfId="0" applyAlignment="1" applyBorder="1" applyFont="1">
      <alignment horizontal="center"/>
    </xf>
    <xf borderId="47" fillId="0" fontId="2" numFmtId="0" xfId="0" applyAlignment="1" applyBorder="1" applyFont="1">
      <alignment horizontal="center"/>
    </xf>
    <xf borderId="34" fillId="0" fontId="2" numFmtId="0" xfId="0" applyAlignment="1" applyBorder="1" applyFont="1">
      <alignment horizontal="center" shrinkToFit="0" vertical="center" wrapText="1"/>
    </xf>
    <xf borderId="37" fillId="0" fontId="2" numFmtId="0" xfId="0" applyAlignment="1" applyBorder="1" applyFont="1">
      <alignment horizontal="center" shrinkToFit="0" vertical="center" wrapText="1"/>
    </xf>
    <xf borderId="71" fillId="17" fontId="2" numFmtId="167" xfId="0" applyBorder="1" applyFont="1" applyNumberFormat="1"/>
    <xf borderId="75" fillId="17" fontId="2" numFmtId="167" xfId="0" applyBorder="1" applyFont="1" applyNumberFormat="1"/>
    <xf borderId="36" fillId="17" fontId="2" numFmtId="167" xfId="0" applyBorder="1" applyFont="1" applyNumberFormat="1"/>
    <xf borderId="34" fillId="0" fontId="2" numFmtId="167" xfId="0" applyBorder="1" applyFont="1" applyNumberFormat="1"/>
    <xf borderId="36" fillId="0" fontId="2" numFmtId="167" xfId="0" applyBorder="1" applyFont="1" applyNumberFormat="1"/>
    <xf borderId="37" fillId="0" fontId="2" numFmtId="167" xfId="0" applyBorder="1" applyFont="1" applyNumberFormat="1"/>
    <xf borderId="3" fillId="19" fontId="23" numFmtId="164" xfId="0" applyAlignment="1" applyBorder="1" applyFill="1" applyFont="1" applyNumberFormat="1">
      <alignment horizontal="center" vertical="center"/>
    </xf>
    <xf borderId="3" fillId="20" fontId="23" numFmtId="164" xfId="0" applyAlignment="1" applyBorder="1" applyFill="1" applyFont="1" applyNumberFormat="1">
      <alignment horizontal="center" vertical="center"/>
    </xf>
    <xf borderId="0" fillId="0" fontId="24" numFmtId="0" xfId="0" applyAlignment="1" applyFont="1">
      <alignment vertical="center"/>
    </xf>
    <xf borderId="14" fillId="0" fontId="6" numFmtId="0" xfId="0" applyAlignment="1" applyBorder="1" applyFont="1">
      <alignment horizontal="center" vertical="center"/>
    </xf>
    <xf borderId="14" fillId="19" fontId="6" numFmtId="0" xfId="0" applyAlignment="1" applyBorder="1" applyFont="1">
      <alignment horizontal="center" vertical="center"/>
    </xf>
    <xf borderId="14" fillId="19" fontId="6" numFmtId="0" xfId="0" applyAlignment="1" applyBorder="1" applyFont="1">
      <alignment horizontal="center" shrinkToFit="0" vertical="center" wrapText="1"/>
    </xf>
    <xf borderId="14" fillId="20" fontId="6" numFmtId="0" xfId="0" applyAlignment="1" applyBorder="1" applyFont="1">
      <alignment horizontal="center" vertical="center"/>
    </xf>
    <xf borderId="14" fillId="20" fontId="6" numFmtId="164" xfId="0" applyAlignment="1" applyBorder="1" applyFont="1" applyNumberFormat="1">
      <alignment horizontal="center" shrinkToFit="0" vertical="center" wrapText="1"/>
    </xf>
    <xf borderId="14" fillId="19" fontId="6" numFmtId="164" xfId="0" applyAlignment="1" applyBorder="1" applyFont="1" applyNumberFormat="1">
      <alignment horizontal="center" shrinkToFit="0" vertical="center" wrapText="1"/>
    </xf>
    <xf borderId="0" fillId="0" fontId="25" numFmtId="0" xfId="0" applyAlignment="1" applyFont="1">
      <alignment vertical="center"/>
    </xf>
    <xf borderId="0" fillId="0" fontId="5" numFmtId="166" xfId="0" applyAlignment="1" applyFont="1" applyNumberFormat="1">
      <alignment horizontal="center" vertical="center"/>
    </xf>
    <xf borderId="0" fillId="0" fontId="6" numFmtId="0" xfId="0" applyAlignment="1" applyFont="1">
      <alignment vertical="center"/>
    </xf>
    <xf borderId="14" fillId="0" fontId="5" numFmtId="0" xfId="0" applyAlignment="1" applyBorder="1" applyFont="1">
      <alignment horizontal="center" vertical="center"/>
    </xf>
    <xf borderId="14" fillId="0" fontId="5" numFmtId="0" xfId="0" applyAlignment="1" applyBorder="1" applyFont="1">
      <alignment horizontal="left" vertical="center"/>
    </xf>
    <xf borderId="14" fillId="19" fontId="5" numFmtId="164" xfId="0" applyAlignment="1" applyBorder="1" applyFont="1" applyNumberFormat="1">
      <alignment horizontal="center" vertical="center"/>
    </xf>
    <xf borderId="14" fillId="20" fontId="5" numFmtId="0" xfId="0" applyAlignment="1" applyBorder="1" applyFont="1">
      <alignment horizontal="center" vertical="center"/>
    </xf>
    <xf borderId="14" fillId="20" fontId="5" numFmtId="164" xfId="0" applyAlignment="1" applyBorder="1" applyFont="1" applyNumberFormat="1">
      <alignment horizontal="center" vertical="center"/>
    </xf>
    <xf borderId="68" fillId="14" fontId="26" numFmtId="0" xfId="0" applyAlignment="1" applyBorder="1" applyFont="1">
      <alignment horizontal="center" vertical="center"/>
    </xf>
    <xf borderId="69" fillId="14" fontId="26" numFmtId="0" xfId="0" applyAlignment="1" applyBorder="1" applyFont="1">
      <alignment horizontal="center" vertical="center"/>
    </xf>
    <xf borderId="70" fillId="7" fontId="6" numFmtId="166" xfId="0" applyAlignment="1" applyBorder="1" applyFont="1" applyNumberFormat="1">
      <alignment horizontal="center" shrinkToFit="0" vertical="center" wrapText="1"/>
    </xf>
    <xf borderId="76" fillId="21" fontId="6" numFmtId="0" xfId="0" applyAlignment="1" applyBorder="1" applyFill="1" applyFont="1">
      <alignment vertical="center"/>
    </xf>
    <xf borderId="76" fillId="21" fontId="5" numFmtId="0" xfId="0" applyAlignment="1" applyBorder="1" applyFont="1">
      <alignment vertical="center"/>
    </xf>
    <xf borderId="77" fillId="21" fontId="5" numFmtId="0" xfId="0" applyAlignment="1" applyBorder="1" applyFont="1">
      <alignment vertical="center"/>
    </xf>
    <xf borderId="77" fillId="22" fontId="2" numFmtId="0" xfId="0" applyBorder="1" applyFill="1" applyFont="1"/>
    <xf borderId="78" fillId="22" fontId="2" numFmtId="0" xfId="0" applyBorder="1" applyFont="1"/>
    <xf borderId="46" fillId="16" fontId="6" numFmtId="0" xfId="0" applyAlignment="1" applyBorder="1" applyFont="1">
      <alignment vertical="center"/>
    </xf>
    <xf borderId="14" fillId="16" fontId="5" numFmtId="0" xfId="0" applyAlignment="1" applyBorder="1" applyFont="1">
      <alignment horizontal="center" vertical="center"/>
    </xf>
    <xf borderId="14" fillId="16" fontId="5" numFmtId="0" xfId="0" applyAlignment="1" applyBorder="1" applyFont="1">
      <alignment horizontal="center" shrinkToFit="0" vertical="center" wrapText="1"/>
    </xf>
    <xf borderId="47" fillId="16" fontId="5" numFmtId="166" xfId="0" applyAlignment="1" applyBorder="1" applyFont="1" applyNumberFormat="1">
      <alignment horizontal="center" vertical="center"/>
    </xf>
    <xf borderId="79" fillId="21" fontId="6" numFmtId="0" xfId="0" applyAlignment="1" applyBorder="1" applyFont="1">
      <alignment vertical="center"/>
    </xf>
    <xf borderId="79" fillId="21" fontId="27" numFmtId="0" xfId="0" applyAlignment="1" applyBorder="1" applyFont="1">
      <alignment vertical="center"/>
    </xf>
    <xf borderId="66" fillId="21" fontId="5" numFmtId="0" xfId="0" applyAlignment="1" applyBorder="1" applyFont="1">
      <alignment vertical="center"/>
    </xf>
    <xf borderId="66" fillId="22" fontId="2" numFmtId="0" xfId="0" applyBorder="1" applyFont="1"/>
    <xf borderId="15" fillId="22" fontId="2" numFmtId="0" xfId="0" applyBorder="1" applyFont="1"/>
    <xf borderId="46" fillId="0" fontId="6" numFmtId="0" xfId="0" applyAlignment="1" applyBorder="1" applyFont="1">
      <alignment vertical="center"/>
    </xf>
    <xf borderId="47" fillId="0" fontId="5" numFmtId="166" xfId="0" applyAlignment="1" applyBorder="1" applyFont="1" applyNumberFormat="1">
      <alignment horizontal="center" vertical="center"/>
    </xf>
    <xf borderId="79" fillId="21" fontId="5" numFmtId="0" xfId="0" applyAlignment="1" applyBorder="1" applyFont="1">
      <alignment vertical="center"/>
    </xf>
    <xf borderId="4" fillId="0" fontId="6" numFmtId="0" xfId="0" applyAlignment="1" applyBorder="1" applyFont="1">
      <alignment horizontal="center" vertical="center"/>
    </xf>
    <xf borderId="80" fillId="23" fontId="5" numFmtId="0" xfId="0" applyAlignment="1" applyBorder="1" applyFill="1" applyFont="1">
      <alignment horizontal="center" vertical="center"/>
    </xf>
    <xf borderId="81" fillId="23" fontId="5" numFmtId="0" xfId="0" applyAlignment="1" applyBorder="1" applyFont="1">
      <alignment shrinkToFit="0" vertical="center" wrapText="1"/>
    </xf>
    <xf borderId="82" fillId="0" fontId="4" numFmtId="0" xfId="0" applyBorder="1" applyFont="1"/>
    <xf borderId="83" fillId="0" fontId="4" numFmtId="0" xfId="0" applyBorder="1" applyFont="1"/>
    <xf borderId="80" fillId="23" fontId="5" numFmtId="164" xfId="0" applyAlignment="1" applyBorder="1" applyFont="1" applyNumberFormat="1">
      <alignment horizontal="center" vertical="center"/>
    </xf>
    <xf borderId="84" fillId="23" fontId="5" numFmtId="164" xfId="0" applyAlignment="1" applyBorder="1" applyFont="1" applyNumberFormat="1">
      <alignment horizontal="center" vertical="center"/>
    </xf>
    <xf borderId="85" fillId="0" fontId="4" numFmtId="0" xfId="0" applyBorder="1" applyFont="1"/>
    <xf borderId="34" fillId="0" fontId="6" numFmtId="0" xfId="0" applyAlignment="1" applyBorder="1" applyFont="1">
      <alignment vertical="center"/>
    </xf>
    <xf borderId="36" fillId="0" fontId="5" numFmtId="0" xfId="0" applyAlignment="1" applyBorder="1" applyFont="1">
      <alignment horizontal="center" vertical="center"/>
    </xf>
    <xf borderId="36" fillId="0" fontId="5" numFmtId="0" xfId="0" applyAlignment="1" applyBorder="1" applyFont="1">
      <alignment horizontal="center" shrinkToFit="0" vertical="center" wrapText="1"/>
    </xf>
    <xf borderId="37" fillId="0" fontId="5" numFmtId="166" xfId="0" applyAlignment="1" applyBorder="1" applyFont="1" applyNumberFormat="1">
      <alignment horizontal="center" vertical="center"/>
    </xf>
    <xf borderId="72" fillId="23" fontId="5" numFmtId="0" xfId="0" applyAlignment="1" applyBorder="1" applyFont="1">
      <alignment horizontal="center" vertical="center"/>
    </xf>
    <xf borderId="86" fillId="23" fontId="5" numFmtId="0" xfId="0" applyAlignment="1" applyBorder="1" applyFont="1">
      <alignment shrinkToFit="0" vertical="center" wrapText="1"/>
    </xf>
    <xf borderId="87" fillId="0" fontId="4" numFmtId="0" xfId="0" applyBorder="1" applyFont="1"/>
    <xf borderId="72" fillId="23" fontId="5" numFmtId="164" xfId="0" applyAlignment="1" applyBorder="1" applyFont="1" applyNumberFormat="1">
      <alignment horizontal="center" vertical="center"/>
    </xf>
    <xf borderId="43" fillId="0" fontId="4" numFmtId="0" xfId="0" applyBorder="1" applyFont="1"/>
    <xf borderId="80" fillId="24" fontId="5" numFmtId="0" xfId="0" applyAlignment="1" applyBorder="1" applyFill="1" applyFont="1">
      <alignment horizontal="center" vertical="center"/>
    </xf>
    <xf borderId="81" fillId="24" fontId="5" numFmtId="0" xfId="0" applyAlignment="1" applyBorder="1" applyFont="1">
      <alignment shrinkToFit="0" vertical="center" wrapText="1"/>
    </xf>
    <xf borderId="80" fillId="24" fontId="5" numFmtId="164" xfId="0" applyAlignment="1" applyBorder="1" applyFont="1" applyNumberFormat="1">
      <alignment horizontal="center" vertical="center"/>
    </xf>
    <xf borderId="84" fillId="24" fontId="5" numFmtId="164" xfId="0" applyAlignment="1" applyBorder="1" applyFont="1" applyNumberFormat="1">
      <alignment horizontal="center" vertical="center"/>
    </xf>
    <xf borderId="72" fillId="24" fontId="5" numFmtId="0" xfId="0" applyAlignment="1" applyBorder="1" applyFont="1">
      <alignment horizontal="center" vertical="center"/>
    </xf>
    <xf borderId="86" fillId="24" fontId="5" numFmtId="0" xfId="0" applyAlignment="1" applyBorder="1" applyFont="1">
      <alignment shrinkToFit="0" vertical="center" wrapText="1"/>
    </xf>
    <xf borderId="72" fillId="24" fontId="5" numFmtId="164" xfId="0" applyAlignment="1" applyBorder="1" applyFont="1" applyNumberFormat="1">
      <alignment horizontal="center" vertical="center"/>
    </xf>
    <xf borderId="80" fillId="25" fontId="5" numFmtId="0" xfId="0" applyAlignment="1" applyBorder="1" applyFill="1" applyFont="1">
      <alignment horizontal="center" vertical="center"/>
    </xf>
    <xf borderId="81" fillId="25" fontId="5" numFmtId="0" xfId="0" applyAlignment="1" applyBorder="1" applyFont="1">
      <alignment shrinkToFit="0" vertical="center" wrapText="1"/>
    </xf>
    <xf borderId="80" fillId="25" fontId="5" numFmtId="164" xfId="0" applyAlignment="1" applyBorder="1" applyFont="1" applyNumberFormat="1">
      <alignment horizontal="center" vertical="center"/>
    </xf>
    <xf borderId="84" fillId="25" fontId="5" numFmtId="164" xfId="0" applyAlignment="1" applyBorder="1" applyFont="1" applyNumberFormat="1">
      <alignment horizontal="center" vertical="center"/>
    </xf>
    <xf borderId="72" fillId="25" fontId="5" numFmtId="0" xfId="0" applyAlignment="1" applyBorder="1" applyFont="1">
      <alignment horizontal="center" vertical="center"/>
    </xf>
    <xf borderId="86" fillId="25" fontId="5" numFmtId="0" xfId="0" applyAlignment="1" applyBorder="1" applyFont="1">
      <alignment shrinkToFit="0" vertical="center" wrapText="1"/>
    </xf>
    <xf borderId="72" fillId="25" fontId="5" numFmtId="164" xfId="0" applyAlignment="1" applyBorder="1" applyFont="1" applyNumberFormat="1">
      <alignment horizontal="center" vertical="center"/>
    </xf>
    <xf borderId="88" fillId="22" fontId="2" numFmtId="0" xfId="0" applyBorder="1" applyFont="1"/>
    <xf borderId="89" fillId="22" fontId="2" numFmtId="0" xfId="0" applyBorder="1" applyFont="1"/>
    <xf borderId="76" fillId="22" fontId="5" numFmtId="0" xfId="0" applyAlignment="1" applyBorder="1" applyFont="1">
      <alignment vertical="center"/>
    </xf>
    <xf borderId="79" fillId="22" fontId="28" numFmtId="0" xfId="0" applyAlignment="1" applyBorder="1" applyFont="1">
      <alignment vertical="center"/>
    </xf>
    <xf borderId="79" fillId="22" fontId="5" numFmtId="0" xfId="0" applyAlignment="1" applyBorder="1" applyFont="1">
      <alignment vertical="center"/>
    </xf>
    <xf borderId="73" fillId="21" fontId="6" numFmtId="0" xfId="0" applyAlignment="1" applyBorder="1" applyFont="1">
      <alignment vertical="center"/>
    </xf>
    <xf borderId="73" fillId="22" fontId="5" numFmtId="0" xfId="0" applyAlignment="1" applyBorder="1" applyFont="1">
      <alignment vertical="center"/>
    </xf>
    <xf borderId="60" fillId="21" fontId="6" numFmtId="0" xfId="0" applyAlignment="1" applyBorder="1" applyFont="1">
      <alignment vertical="center"/>
    </xf>
    <xf borderId="77" fillId="22" fontId="5" numFmtId="0" xfId="0" applyAlignment="1" applyBorder="1" applyFont="1">
      <alignment vertical="center"/>
    </xf>
    <xf borderId="90" fillId="21" fontId="6" numFmtId="0" xfId="0" applyAlignment="1" applyBorder="1" applyFont="1">
      <alignment vertical="center"/>
    </xf>
    <xf borderId="66" fillId="22" fontId="5" numFmtId="0" xfId="0" applyAlignment="1" applyBorder="1" applyFont="1">
      <alignment vertical="center"/>
    </xf>
    <xf borderId="66" fillId="22" fontId="24" numFmtId="0" xfId="0" applyAlignment="1" applyBorder="1" applyFont="1">
      <alignment vertical="center"/>
    </xf>
    <xf borderId="72" fillId="21" fontId="6" numFmtId="0" xfId="0" applyAlignment="1" applyBorder="1" applyFont="1">
      <alignment vertical="center"/>
    </xf>
    <xf borderId="88" fillId="22" fontId="24" numFmtId="0" xfId="0" applyAlignment="1" applyBorder="1" applyFont="1">
      <alignment vertical="center"/>
    </xf>
    <xf borderId="60" fillId="22" fontId="6" numFmtId="0" xfId="0" applyAlignment="1" applyBorder="1" applyFont="1">
      <alignment vertical="center"/>
    </xf>
    <xf borderId="77" fillId="22" fontId="6" numFmtId="0" xfId="0" applyAlignment="1" applyBorder="1" applyFont="1">
      <alignment vertical="center"/>
    </xf>
    <xf borderId="72" fillId="22" fontId="6" numFmtId="0" xfId="0" applyAlignment="1" applyBorder="1" applyFont="1">
      <alignment vertical="center"/>
    </xf>
    <xf borderId="88" fillId="22" fontId="5" numFmtId="0" xfId="0" applyAlignment="1" applyBorder="1" applyFont="1">
      <alignment vertical="center"/>
    </xf>
    <xf borderId="76" fillId="22" fontId="6" numFmtId="0" xfId="0" applyAlignment="1" applyBorder="1" applyFont="1">
      <alignment vertical="center"/>
    </xf>
    <xf borderId="14" fillId="23" fontId="5" numFmtId="0" xfId="0" applyAlignment="1" applyBorder="1" applyFont="1">
      <alignment horizontal="center" vertical="center"/>
    </xf>
    <xf borderId="14" fillId="24" fontId="5" numFmtId="0" xfId="0" applyAlignment="1" applyBorder="1" applyFont="1">
      <alignment horizontal="center" vertical="center"/>
    </xf>
    <xf borderId="14" fillId="25" fontId="5" numFmtId="0" xfId="0" applyAlignment="1" applyBorder="1" applyFont="1">
      <alignment horizontal="center" vertical="center"/>
    </xf>
    <xf borderId="0" fillId="0" fontId="12" numFmtId="0" xfId="0" applyFont="1"/>
    <xf borderId="0" fillId="0" fontId="12" numFmtId="4" xfId="0" applyFont="1" applyNumberFormat="1"/>
    <xf borderId="0" fillId="0" fontId="1" numFmtId="0" xfId="0" applyAlignment="1" applyFont="1">
      <alignment horizontal="center" vertical="center"/>
    </xf>
    <xf borderId="0" fillId="0" fontId="2" numFmtId="0" xfId="0" applyAlignment="1" applyFont="1">
      <alignment vertical="center"/>
    </xf>
    <xf borderId="0" fillId="0" fontId="2" numFmtId="15" xfId="0" applyAlignment="1" applyFont="1" applyNumberFormat="1">
      <alignment shrinkToFit="0" vertical="center" wrapText="1"/>
    </xf>
    <xf borderId="0" fillId="0" fontId="29" numFmtId="0" xfId="0" applyFont="1"/>
    <xf borderId="0" fillId="0" fontId="30" numFmtId="0" xfId="0" applyAlignment="1" applyFont="1">
      <alignment horizontal="center" shrinkToFit="0" vertical="center" wrapText="1"/>
    </xf>
    <xf borderId="0" fillId="0" fontId="30" numFmtId="164" xfId="0" applyAlignment="1" applyFont="1" applyNumberFormat="1">
      <alignment horizontal="center" vertical="center"/>
    </xf>
    <xf borderId="0" fillId="0" fontId="30" numFmtId="0" xfId="0" applyAlignment="1" applyFont="1">
      <alignment horizontal="center"/>
    </xf>
    <xf borderId="0" fillId="0" fontId="30" numFmtId="0" xfId="0" applyAlignment="1" applyFont="1">
      <alignment horizontal="center" vertical="center"/>
    </xf>
    <xf borderId="0" fillId="0" fontId="2" numFmtId="4" xfId="0" applyFont="1" applyNumberFormat="1"/>
    <xf borderId="66" fillId="11" fontId="2" numFmtId="0" xfId="0" applyAlignment="1" applyBorder="1" applyFont="1">
      <alignment horizontal="center" shrinkToFit="0" vertical="center" wrapText="1"/>
    </xf>
    <xf borderId="66" fillId="20" fontId="2" numFmtId="0" xfId="0" applyAlignment="1" applyBorder="1" applyFont="1">
      <alignment horizontal="center" shrinkToFit="0" vertical="center" wrapText="1"/>
    </xf>
    <xf borderId="66" fillId="25" fontId="2" numFmtId="0" xfId="0" applyAlignment="1" applyBorder="1" applyFont="1">
      <alignment horizontal="center" shrinkToFit="0" vertical="center" wrapText="1"/>
    </xf>
    <xf borderId="14" fillId="16" fontId="15" numFmtId="0" xfId="0" applyAlignment="1" applyBorder="1" applyFont="1">
      <alignment horizontal="center" shrinkToFit="0" vertical="center" wrapText="1"/>
    </xf>
    <xf borderId="14" fillId="16" fontId="15" numFmtId="164" xfId="0" applyAlignment="1" applyBorder="1" applyFont="1" applyNumberFormat="1">
      <alignment horizontal="center" shrinkToFit="0" vertical="center" wrapText="1"/>
    </xf>
    <xf borderId="14" fillId="0" fontId="2" numFmtId="0" xfId="0" applyAlignment="1" applyBorder="1" applyFont="1">
      <alignment horizontal="center"/>
    </xf>
    <xf borderId="14" fillId="0" fontId="2" numFmtId="0" xfId="0" applyAlignment="1" applyBorder="1" applyFont="1">
      <alignment horizontal="left"/>
    </xf>
    <xf borderId="14" fillId="0" fontId="2" numFmtId="164" xfId="0" applyAlignment="1" applyBorder="1" applyFont="1" applyNumberFormat="1">
      <alignment horizontal="center"/>
    </xf>
    <xf borderId="0" fillId="0" fontId="12" numFmtId="0" xfId="0" applyAlignment="1" applyFont="1">
      <alignment horizontal="left" vertical="center"/>
    </xf>
    <xf quotePrefix="1" borderId="0" fillId="0" fontId="12" numFmtId="0" xfId="0" applyAlignment="1" applyFont="1">
      <alignment horizontal="left" vertical="center"/>
    </xf>
    <xf borderId="0" fillId="0" fontId="31" numFmtId="164" xfId="0" applyAlignment="1" applyFont="1" applyNumberFormat="1">
      <alignment horizontal="center" vertical="center"/>
    </xf>
    <xf borderId="0" fillId="0" fontId="31" numFmtId="0" xfId="0" applyAlignment="1" applyFont="1">
      <alignment horizontal="center" vertical="center"/>
    </xf>
    <xf borderId="3" fillId="3" fontId="17" numFmtId="164" xfId="0" applyAlignment="1" applyBorder="1" applyFont="1" applyNumberFormat="1">
      <alignment horizontal="center" shrinkToFit="0" vertical="center" wrapText="1"/>
    </xf>
    <xf quotePrefix="1" borderId="3" fillId="3" fontId="32" numFmtId="0" xfId="0" applyAlignment="1" applyBorder="1" applyFont="1">
      <alignment horizontal="center"/>
    </xf>
    <xf borderId="14" fillId="8" fontId="18" numFmtId="0" xfId="0" applyAlignment="1" applyBorder="1" applyFont="1">
      <alignment horizontal="center" shrinkToFit="0" vertical="center" wrapText="1"/>
    </xf>
    <xf borderId="14" fillId="7" fontId="17" numFmtId="164" xfId="0" applyAlignment="1" applyBorder="1" applyFont="1" applyNumberFormat="1">
      <alignment horizontal="center" shrinkToFit="0" vertical="center" wrapText="1"/>
    </xf>
    <xf borderId="14" fillId="7" fontId="17" numFmtId="0" xfId="0" applyAlignment="1" applyBorder="1" applyFont="1">
      <alignment horizontal="center" shrinkToFit="0" vertical="center" wrapText="1"/>
    </xf>
    <xf borderId="14" fillId="3" fontId="17" numFmtId="164" xfId="0" applyAlignment="1" applyBorder="1" applyFont="1" applyNumberFormat="1">
      <alignment horizontal="center" shrinkToFit="0" vertical="center" wrapText="1"/>
    </xf>
    <xf borderId="14" fillId="11" fontId="2" numFmtId="0" xfId="0" applyAlignment="1" applyBorder="1" applyFont="1">
      <alignment horizontal="center" shrinkToFit="0" vertical="center" wrapText="1"/>
    </xf>
    <xf borderId="14" fillId="0" fontId="2" numFmtId="0" xfId="0" applyAlignment="1" applyBorder="1" applyFont="1">
      <alignment horizontal="center" vertical="center"/>
    </xf>
    <xf borderId="14" fillId="0" fontId="2" numFmtId="0" xfId="0" applyAlignment="1" applyBorder="1" applyFont="1">
      <alignment horizontal="center" shrinkToFit="0" vertical="center" wrapText="1"/>
    </xf>
    <xf borderId="14" fillId="0" fontId="2" numFmtId="164" xfId="0" applyAlignment="1" applyBorder="1" applyFont="1" applyNumberFormat="1">
      <alignment horizontal="center" shrinkToFit="0" vertical="center" wrapText="1"/>
    </xf>
    <xf borderId="14" fillId="0" fontId="2" numFmtId="164" xfId="0" applyAlignment="1" applyBorder="1" applyFont="1" applyNumberFormat="1">
      <alignment horizontal="center" vertical="center"/>
    </xf>
    <xf borderId="14" fillId="0" fontId="2" numFmtId="10" xfId="0" applyAlignment="1" applyBorder="1" applyFont="1" applyNumberFormat="1">
      <alignment horizontal="center" vertical="center"/>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20" Type="http://customschemas.google.com/relationships/workbookmetadata" Target="metadata"/><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19" Type="http://schemas.openxmlformats.org/officeDocument/2006/relationships/pivotCacheDefinition" Target="pivotCache/pivotCacheDefinition1.xml"/><Relationship Id="rId6" Type="http://schemas.openxmlformats.org/officeDocument/2006/relationships/worksheet" Target="worksheets/sheet3.xml"/><Relationship Id="rId18" Type="http://schemas.openxmlformats.org/officeDocument/2006/relationships/worksheet" Target="worksheets/sheet15.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38100</xdr:colOff>
      <xdr:row>6</xdr:row>
      <xdr:rowOff>95250</xdr:rowOff>
    </xdr:from>
    <xdr:ext cx="6219825" cy="150495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114300</xdr:colOff>
      <xdr:row>9</xdr:row>
      <xdr:rowOff>161925</xdr:rowOff>
    </xdr:from>
    <xdr:ext cx="9382125" cy="2066925"/>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24</xdr:col>
      <xdr:colOff>323850</xdr:colOff>
      <xdr:row>39</xdr:row>
      <xdr:rowOff>180975</xdr:rowOff>
    </xdr:from>
    <xdr:ext cx="3019425" cy="1457325"/>
    <xdr:pic>
      <xdr:nvPicPr>
        <xdr:cNvPr id="0" name="image4.png" title="Image"/>
        <xdr:cNvPicPr preferRelativeResize="0"/>
      </xdr:nvPicPr>
      <xdr:blipFill>
        <a:blip cstate="print" r:embed="rId1"/>
        <a:stretch>
          <a:fillRect/>
        </a:stretch>
      </xdr:blipFill>
      <xdr:spPr>
        <a:prstGeom prst="rect">
          <a:avLst/>
        </a:prstGeom>
        <a:noFill/>
      </xdr:spPr>
    </xdr:pic>
    <xdr:clientData fLocksWithSheet="0"/>
  </xdr:oneCellAnchor>
  <xdr:oneCellAnchor>
    <xdr:from>
      <xdr:col>24</xdr:col>
      <xdr:colOff>323850</xdr:colOff>
      <xdr:row>20</xdr:row>
      <xdr:rowOff>19050</xdr:rowOff>
    </xdr:from>
    <xdr:ext cx="2667000" cy="523875"/>
    <xdr:pic>
      <xdr:nvPicPr>
        <xdr:cNvPr id="0" name="image3.png" title="Image"/>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16</xdr:col>
      <xdr:colOff>390525</xdr:colOff>
      <xdr:row>27</xdr:row>
      <xdr:rowOff>28575</xdr:rowOff>
    </xdr:from>
    <xdr:ext cx="3819525" cy="2038350"/>
    <xdr:pic>
      <xdr:nvPicPr>
        <xdr:cNvPr id="0" name="image4.png"/>
        <xdr:cNvPicPr preferRelativeResize="0"/>
      </xdr:nvPicPr>
      <xdr:blipFill>
        <a:blip cstate="print" r:embed="rId1"/>
        <a:stretch>
          <a:fillRect/>
        </a:stretch>
      </xdr:blipFill>
      <xdr:spPr>
        <a:prstGeom prst="rect">
          <a:avLst/>
        </a:prstGeom>
        <a:noFill/>
      </xdr:spPr>
    </xdr:pic>
    <xdr:clientData fLocksWithSheet="0"/>
  </xdr:oneCellAnchor>
  <xdr:oneCellAnchor>
    <xdr:from>
      <xdr:col>16</xdr:col>
      <xdr:colOff>533400</xdr:colOff>
      <xdr:row>8</xdr:row>
      <xdr:rowOff>66675</xdr:rowOff>
    </xdr:from>
    <xdr:ext cx="2533650" cy="561975"/>
    <xdr:pic>
      <xdr:nvPicPr>
        <xdr:cNvPr id="0" name="image3.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pivotCache/_rels/pivotCacheDefinition1.xml.rels><?xml version="1.0" encoding="UTF-8" standalone="yes"?><Relationships xmlns="http://schemas.openxmlformats.org/package/2006/relationships"><Relationship Type="http://schemas.openxmlformats.org/officeDocument/2006/relationships/externalLinkPath" TargetMode="External"/></Relationships>
</file>

<file path=xl/pivotCache/pivotCacheDefinition1.xml><?xml version="1.0" encoding="utf-8"?>
<pivotCacheDefinition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invalid="1" refreshOnLoad="1">
  <cacheSource type="worksheet">
    <worksheetSource ref="B1:F543" sheet="Medicaid Dental Comparison"/>
  </cacheSource>
  <cacheFields>
    <cacheField name="CDT_PROC_CD" numFmtId="0">
      <sharedItems>
        <s v="D0120"/>
        <s v="D0140"/>
        <s v="D0150"/>
        <s v="D0160"/>
        <s v="D0170"/>
        <s v="D0171"/>
        <s v="D0180"/>
        <s v="D0190"/>
        <s v="D0191"/>
        <s v="D0210"/>
        <s v="D0220"/>
        <s v="D0230"/>
        <s v="D0240"/>
        <s v="D0250"/>
        <s v="D0251"/>
        <s v="D0270"/>
        <s v="D0272"/>
        <s v="D0273"/>
        <s v="D0274"/>
        <s v="D0277"/>
        <s v="D0310"/>
        <s v="D0320"/>
        <s v="D0321"/>
        <s v="D0322"/>
        <s v="D0330"/>
        <s v="D0340"/>
        <s v="D0350"/>
        <s v="D0351"/>
        <s v="D0365"/>
        <s v="D0366"/>
        <s v="D0367"/>
        <s v="D0372"/>
        <s v="D0373"/>
        <s v="D0374"/>
        <s v="D0380"/>
        <s v="D0381"/>
        <s v="D0382"/>
        <s v="D0383"/>
        <s v="D0384"/>
        <s v="D0385"/>
        <s v="D0386"/>
        <s v="D0387"/>
        <s v="D0388"/>
        <s v="D0389"/>
        <s v="D0391"/>
        <s v="D0411"/>
        <s v="D0414"/>
        <s v="D0425"/>
        <s v="D0460"/>
        <s v="D0470"/>
        <s v="D1110"/>
        <s v="D1120"/>
        <s v="D1206"/>
        <s v="D1208"/>
        <s v="D1351"/>
        <s v="D1352"/>
        <s v="D1353"/>
        <s v="D1354"/>
        <s v="D1510"/>
        <s v="D1520"/>
        <s v="D1556"/>
        <s v="D1557"/>
        <s v="D1558"/>
        <s v="D1575"/>
        <s v="D1701"/>
        <s v="D1702"/>
        <s v="D1703"/>
        <s v="D1704"/>
        <s v="D1707"/>
        <s v="D1781"/>
        <s v="D1782"/>
        <s v="D1783"/>
        <s v="D2140"/>
        <s v="D2150"/>
        <s v="D2160"/>
        <s v="D2161"/>
        <s v="D2330"/>
        <s v="D2331"/>
        <s v="D2332"/>
        <s v="D2335"/>
        <s v="D2390"/>
        <s v="D2391"/>
        <s v="D2392"/>
        <s v="D2393"/>
        <s v="D2394"/>
        <s v="D2710"/>
        <s v="D2712"/>
        <s v="D2721"/>
        <s v="D2722"/>
        <s v="D2740"/>
        <s v="D2750"/>
        <s v="D2751"/>
        <s v="D2752"/>
        <s v="D2753"/>
        <s v="D2781"/>
        <s v="D2782"/>
        <s v="D2783"/>
        <s v="D2790"/>
        <s v="D2791"/>
        <s v="D2792"/>
        <s v="D2794"/>
        <s v="D2799"/>
        <s v="D2910"/>
        <s v="D2915"/>
        <s v="D2920"/>
        <s v="D2928"/>
        <s v="D2929"/>
        <s v="D2930"/>
        <s v="D2931"/>
        <s v="D2932"/>
        <s v="D2933"/>
        <s v="D2934"/>
        <s v="D2940"/>
        <s v="D2941"/>
        <s v="D2950"/>
        <s v="D2951"/>
        <s v="D2952"/>
        <s v="D2953"/>
        <s v="D2954"/>
        <s v="D2955"/>
        <s v="D2957"/>
        <s v="D2980"/>
        <s v="D2991"/>
        <s v="D3110"/>
        <s v="D3120"/>
        <s v="D3220"/>
        <s v="D3221"/>
        <s v="D3222"/>
        <s v="D3230"/>
        <s v="D3240"/>
        <s v="D3310"/>
        <s v="D3320"/>
        <s v="D3330"/>
        <s v="D3331"/>
        <s v="D3332"/>
        <s v="D3333"/>
        <s v="D3346"/>
        <s v="D3347"/>
        <s v="D3348"/>
        <s v="D3351"/>
        <s v="D3352"/>
        <s v="D3353"/>
        <s v="D3355"/>
        <s v="D3356"/>
        <s v="D3357"/>
        <s v="D3410"/>
        <s v="D3421"/>
        <s v="D3425"/>
        <s v="D3426"/>
        <s v="D3430"/>
        <s v="D3450"/>
        <s v="D3460"/>
        <s v="D3470"/>
        <s v="D3910"/>
        <s v="D3920"/>
        <s v="D3921"/>
        <s v="D3950"/>
        <s v="D4210"/>
        <s v="D4211"/>
        <s v="D4212"/>
        <s v="D4240"/>
        <s v="D4245"/>
        <s v="D4249"/>
        <s v="D4260"/>
        <s v="D4261"/>
        <s v="D4263"/>
        <s v="D4264"/>
        <s v="D4265"/>
        <s v="D4266"/>
        <s v="D4267"/>
        <s v="D4268"/>
        <s v="D4270"/>
        <s v="D4273"/>
        <s v="D4274"/>
        <s v="D4275"/>
        <s v="D4277"/>
        <s v="D4278"/>
        <s v="D4283"/>
        <s v="D4285"/>
        <s v="D4286"/>
        <s v="D4322"/>
        <s v="D4323"/>
        <s v="D4341"/>
        <s v="D4342"/>
        <s v="D4346"/>
        <s v="D4355"/>
        <s v="D4381"/>
        <s v="D4910"/>
        <s v="D5110"/>
        <s v="D5120"/>
        <s v="D5130"/>
        <s v="D5140"/>
        <s v="D5211"/>
        <s v="D5212"/>
        <s v="D5213"/>
        <s v="D5214"/>
        <s v="D5221"/>
        <s v="D5222"/>
        <s v="D5223"/>
        <s v="D5224"/>
        <s v="D5227"/>
        <s v="D5228"/>
        <s v="D5282"/>
        <s v="D5283"/>
        <s v="D5284"/>
        <s v="D5286"/>
        <s v="D5410"/>
        <s v="D5411"/>
        <s v="D5421"/>
        <s v="D5422"/>
        <s v="D5511"/>
        <s v="D5512"/>
        <s v="D5520"/>
        <s v="D5611"/>
        <s v="D5612"/>
        <s v="D5621"/>
        <s v="D5622"/>
        <s v="D5630"/>
        <s v="D5640"/>
        <s v="D5650"/>
        <s v="D5660"/>
        <s v="D5670"/>
        <s v="D5671"/>
        <s v="D5710"/>
        <s v="D5711"/>
        <s v="D5720"/>
        <s v="D5721"/>
        <s v="D5725"/>
        <s v="D5730"/>
        <s v="D5731"/>
        <s v="D5740"/>
        <s v="D5741"/>
        <s v="D5750"/>
        <s v="D5751"/>
        <s v="D5760"/>
        <s v="D5761"/>
        <s v="D5765"/>
        <s v="D5810"/>
        <s v="D5811"/>
        <s v="D5820"/>
        <s v="D5821"/>
        <s v="D5850"/>
        <s v="D5851"/>
        <s v="D5862"/>
        <s v="D5863"/>
        <s v="D5864"/>
        <s v="D5865"/>
        <s v="D5866"/>
        <s v="D5867"/>
        <s v="D5875"/>
        <s v="D5899"/>
        <s v="D5911"/>
        <s v="D5912"/>
        <s v="D5913"/>
        <s v="D5914"/>
        <s v="D5915"/>
        <s v="D5916"/>
        <s v="D5919"/>
        <s v="D5922"/>
        <s v="D5923"/>
        <s v="D5924"/>
        <s v="D5925"/>
        <s v="D5926"/>
        <s v="D5927"/>
        <s v="D5928"/>
        <s v="D5929"/>
        <s v="D5931"/>
        <s v="D5932"/>
        <s v="D5933"/>
        <s v="D5934"/>
        <s v="D5935"/>
        <s v="D5936"/>
        <s v="D5937"/>
        <s v="D5951"/>
        <s v="D5952"/>
        <s v="D5954"/>
        <s v="D5955"/>
        <s v="D5958"/>
        <s v="D5959"/>
        <s v="D5960"/>
        <s v="D5982"/>
        <s v="D5983"/>
        <s v="D5984"/>
        <s v="D5985"/>
        <s v="D5986"/>
        <s v="D5987"/>
        <s v="D5988"/>
        <s v="D5991"/>
        <s v="D5992"/>
        <s v="D5993"/>
        <s v="D6010"/>
        <s v="D6011"/>
        <s v="D6012"/>
        <s v="D6055"/>
        <s v="D6056"/>
        <s v="D6057"/>
        <s v="D6058"/>
        <s v="D6059"/>
        <s v="D6060"/>
        <s v="D6061"/>
        <s v="D6062"/>
        <s v="D6063"/>
        <s v="D6064"/>
        <s v="D6070"/>
        <s v="D6073"/>
        <s v="D6080"/>
        <s v="D6081"/>
        <s v="D6082"/>
        <s v="D6084"/>
        <s v="D6086"/>
        <s v="D6088"/>
        <s v="D6089"/>
        <s v="D6090"/>
        <s v="D6092"/>
        <s v="D6093"/>
        <s v="D6095"/>
        <s v="D6096"/>
        <s v="D6097"/>
        <s v="D6098"/>
        <s v="D6100"/>
        <s v="D6101"/>
        <s v="D6102"/>
        <s v="D6103"/>
        <s v="D6105"/>
        <s v="D6106"/>
        <s v="D6107"/>
        <s v="D6110"/>
        <s v="D6111"/>
        <s v="D6112"/>
        <s v="D6113"/>
        <s v="D6114"/>
        <s v="D6115"/>
        <s v="D6116"/>
        <s v="D6117"/>
        <s v="D6118"/>
        <s v="D6119"/>
        <s v="D6121"/>
        <s v="D6194"/>
        <s v="D6197"/>
        <s v="D6198"/>
        <s v="D6210"/>
        <s v="D6211"/>
        <s v="D6240"/>
        <s v="D6241"/>
        <s v="D6245"/>
        <s v="D6545"/>
        <s v="D6548"/>
        <s v="D6549"/>
        <s v="D6740"/>
        <s v="D6750"/>
        <s v="D6751"/>
        <s v="D6752"/>
        <s v="D6781"/>
        <s v="D6782"/>
        <s v="D6783"/>
        <s v="D6790"/>
        <s v="D6791"/>
        <s v="D6792"/>
        <s v="D6793"/>
        <s v="D6794"/>
        <s v="D6920"/>
        <s v="D6930"/>
        <s v="D6940"/>
        <s v="D6950"/>
        <s v="D6975"/>
        <s v="D6980"/>
        <s v="D7111"/>
        <s v="D7140"/>
        <s v="D7210"/>
        <s v="D7220"/>
        <s v="D7230"/>
        <s v="D7240"/>
        <s v="D7241"/>
        <s v="D7250"/>
        <s v="D7251"/>
        <s v="D7260"/>
        <s v="D7261"/>
        <s v="D7270"/>
        <s v="D7272"/>
        <s v="D7280"/>
        <s v="D7282"/>
        <s v="D7283"/>
        <s v="D7285"/>
        <s v="D7286"/>
        <s v="D7288"/>
        <s v="D7290"/>
        <s v="D7291"/>
        <s v="D7292"/>
        <s v="D7293"/>
        <s v="D7294"/>
        <s v="D7295"/>
        <s v="D7296"/>
        <s v="D7297"/>
        <s v="D7298"/>
        <s v="D7299"/>
        <s v="D7300"/>
        <s v="D7310"/>
        <s v="D7311"/>
        <s v="D7320"/>
        <s v="D7321"/>
        <s v="D7340"/>
        <s v="D7350"/>
        <s v="D7410"/>
        <s v="D7411"/>
        <s v="D7412"/>
        <s v="D7413"/>
        <s v="D7414"/>
        <s v="D7415"/>
        <s v="D7440"/>
        <s v="D7441"/>
        <s v="D7450"/>
        <s v="D7451"/>
        <s v="D7460"/>
        <s v="D7461"/>
        <s v="D7465"/>
        <s v="D7471"/>
        <s v="D7472"/>
        <s v="D7473"/>
        <s v="D7485"/>
        <s v="D7490"/>
        <s v="D7509"/>
        <s v="D7510"/>
        <s v="D7511"/>
        <s v="D7520"/>
        <s v="D7521"/>
        <s v="D7530"/>
        <s v="D7540"/>
        <s v="D7550"/>
        <s v="D7560"/>
        <s v="D7610"/>
        <s v="D7620"/>
        <s v="D7630"/>
        <s v="D7640"/>
        <s v="D7650"/>
        <s v="D7660"/>
        <s v="D7670"/>
        <s v="D7671"/>
        <s v="D7680"/>
        <s v="D7710"/>
        <s v="D7720"/>
        <s v="D7730"/>
        <s v="D7740"/>
        <s v="D7750"/>
        <s v="D7760"/>
        <s v="D7770"/>
        <s v="D7771"/>
        <s v="D7780"/>
        <s v="D7810"/>
        <s v="D7820"/>
        <s v="D7830"/>
        <s v="D7840"/>
        <s v="D7850"/>
        <s v="D7852"/>
        <s v="D7854"/>
        <s v="D7856"/>
        <s v="D7870"/>
        <s v="D7880"/>
        <s v="D7910"/>
        <s v="D7911"/>
        <s v="D7912"/>
        <s v="D7920"/>
        <s v="D7921"/>
        <s v="D7940"/>
        <s v="D7941"/>
        <s v="D7943"/>
        <s v="D7944"/>
        <s v="D7945"/>
        <s v="D7946"/>
        <s v="D7947"/>
        <s v="D7948"/>
        <s v="D7949"/>
        <s v="D7950"/>
        <s v="D7951"/>
        <s v="D7953"/>
        <s v="D7955"/>
        <s v="D7956"/>
        <s v="D7957"/>
        <s v="D7960"/>
        <s v="D7961"/>
        <s v="D7962"/>
        <s v="D7963"/>
        <s v="D7970"/>
        <s v="D7971"/>
        <s v="D7972"/>
        <s v="D7979"/>
        <s v="D7980"/>
        <s v="D7982"/>
        <s v="D7983"/>
        <s v="D7990"/>
        <s v="D7995"/>
        <s v="D7996"/>
        <s v="D7997"/>
        <s v="D8010"/>
        <s v="D8020"/>
        <s v="D8050"/>
        <s v="D8060"/>
        <s v="D8070"/>
        <s v="D8080"/>
        <s v="D8090"/>
        <s v="D8210"/>
        <s v="D8220"/>
        <s v="D8660"/>
        <s v="D8670"/>
        <s v="D8680"/>
        <s v="D8695"/>
        <s v="D8696"/>
        <s v="D8697"/>
        <s v="D8698"/>
        <s v="D8699"/>
        <s v="D8701"/>
        <s v="D8702"/>
        <s v="D8703"/>
        <s v="D8704"/>
        <s v="D8999"/>
        <s v="D9110"/>
        <s v="D9219"/>
        <s v="D9222"/>
        <s v="D9223"/>
        <s v="D9230"/>
        <s v="D9239"/>
        <s v="D9243"/>
        <s v="D9248"/>
        <s v="D9310"/>
        <s v="D9311"/>
        <s v="D9410"/>
        <s v="D9420"/>
        <s v="D9613"/>
        <s v="D9911"/>
        <s v="D9932"/>
        <s v="D9933"/>
        <s v="D9934"/>
        <s v="D9935"/>
        <s v="D9939"/>
        <s v="D9942"/>
        <s v="D9943"/>
        <s v="D9944"/>
        <s v="D9945"/>
        <s v="D9946"/>
        <s v="D9950"/>
        <s v="D9951"/>
        <s v="D9952"/>
        <s v="D9971"/>
      </sharedItems>
    </cacheField>
    <cacheField name="PROC_DESC" numFmtId="0">
      <sharedItems>
        <s v="Periodic Oral Evaluation"/>
        <s v="Limited Oral Evaluation Problem Focused"/>
        <s v="Comprehensive Oral Evaluation"/>
        <s v="Detailed &amp; Extensive Oral Evaluation, Problem Focus"/>
        <s v="Re-Evaluation Limit/Problem Focus, Est Patient"/>
        <s v="Re-Evaluation-Post-Operative Office Visit"/>
        <s v="Comprehensive Periodontal Evaluation"/>
        <s v="Screening of a Patient"/>
        <s v="Assessment of a Patient"/>
        <s v="Intraoral Complete Film Series"/>
        <s v="Intraoral Periapical First"/>
        <s v="Intraoral Periapical-Each Additional"/>
        <s v="Intraoral-Occlusal Radiographic Image"/>
        <s v="Extra-Oral- 2D Projection Radiographic Image Created Using a Stationary Radiation Source, and Detector"/>
        <s v="Extraoral Posterior Dental Radiographic Image"/>
        <s v="Dental Bitewing, Single Image"/>
        <s v="Dental Bitewings, Two Images"/>
        <s v="Bitewings, Three Images"/>
        <s v="Bitewings, Four Images"/>
        <s v="Vertical Bitewings, 7-8 Images"/>
        <s v="Sialography"/>
        <s v="Temporomandibular Joint Arthrogram, Including Injection"/>
        <s v="Other Temporomandibular Joint Radiographic Images, By Report"/>
        <s v="Tomographic Survey"/>
        <s v="Panoramic Image"/>
        <s v="2D Cephalometric Radiographic Image- acquisition, measurement and analysis"/>
        <s v="2D Oral/Facial Photographic Image Obtained Intra-Orally or Extra-Orally"/>
        <s v="3D Photographic Image"/>
        <s v="Cone beam ct interprete man"/>
        <s v="Cone beam ct interprete max"/>
        <s v="Cone beam ct interp both jaw"/>
        <s v="Intraoral Tomosynthesis - Comprehensive Series of Radiographic Images"/>
        <s v="Intraoral Tomosynthesis - Bitewing Radiographic Image"/>
        <s v="Intraoral Tomosynthesis - Periapical Radiographic Image"/>
        <s v="CBCT image capture with limited field of view-less than on whole jaw."/>
        <s v="Cone beam ct capt mandible"/>
        <s v="Cone beam ct capt maxilla"/>
        <s v="CBCT image capture with field of view of both jaws, with or without cranium."/>
        <s v=" CBCT image capture of TMJ series including two or more exposures."/>
        <s v=" Maxillofacial MRI image capture."/>
        <s v="Maxillofacial ultrasound image capture"/>
        <s v="Intraoral Tomosynthesis - Comprehensive Series of Radiographic Images - Image Capture Only"/>
        <s v="Intraoral Tomosynthesis - Bitewing Radiographic Image - Image Capture Only"/>
        <s v="Intraoral Tomosynthesis - Periapical Radiographic Image - Image Capture Only"/>
        <s v="Interpretation of diagnostic image by a practitioner not associated with capture of image, including report"/>
        <s v="HbA1c in-office point of service testing"/>
        <s v="Lab Process Microbial Spec"/>
        <s v="Caries Susceptibility Tests"/>
        <s v="Pulp Vitality Tests"/>
        <s v="Diagnositc Casts"/>
        <s v="Prophylaxis Adult"/>
        <s v="Prophylaxis Child"/>
        <s v="Topical Fluoride Varnish"/>
        <s v="Topical Application of Fluoride- excluding varnish"/>
        <s v="Sealant- Per Tooth"/>
        <s v="Prev resin rest, perm tooth"/>
        <s v="Sealant Repair- Per Tooth"/>
        <s v="Interim Caries Arresting Medicament Application"/>
        <s v="Space Maintainer Fixed Unilateral"/>
        <s v="Space maintainer Removable Unilateral"/>
        <s v="Removal of Fixed Unilateral Space Maintainer- Per Quadrant (Replacing D1555)"/>
        <s v="Removal of Fixed Bilateral Space Maintainer- Maxillary (Replacing D1555)"/>
        <s v="Removal of Fixed Bilateral Space Maintainer- Mandibular (Replacing D1555)"/>
        <s v="Distal shoe space maintainer – fixed – unilateral"/>
        <s v="Pfizer-BioNTech Covid-19 vaccine administration - first dose SARSCOV2 COVID-19 VAC mRNA 30mcg/0.3mL IM DOSE 1"/>
        <s v="Pfizer-BioNTech Covid-19 vaccine administration - second dose SARSCOV2 COVID-19 VAC mRNA 30mcg/0.3mL IM DOSE 2"/>
        <s v="Moderna Covid-19 vaccine administration - first dose SARSCOV2 COVID-19 VAC mRNA 100mcg/0.5mL IM DOSE 1"/>
        <s v="Moderna Covid-19 vaccine administration - second dose SARSCOV2 COVID-19 VAC mRNA 100mcg/0.5mL IM DOSE 2"/>
        <s v="Janssen Covid-19 vaccine administration SARSCOV2 COVID-19 VAC Ad26 5x1010 VP/.5mL IM SINGLE DOSE"/>
        <s v="Vaccine administration - Human PapillomaVirus - Dose 1  Gardasil 9 0.5mL intramuscular vaccine injection."/>
        <s v="Vaccine administration - Human PapillomaVirus - Dose 2  "/>
        <s v="Vaccine administration - Human PapillomaVirus - Dose 3"/>
        <s v="Amalgam One Surface Permanent"/>
        <s v="Amalgam Two Surfaces Permanent"/>
        <s v="Amalgam Three Surfaces Permanent"/>
        <s v="Amalgam 4 or &gt; Surfaces Permanent"/>
        <s v="Resin One Surface Anterior"/>
        <s v="Resin Two Surfaces Anterior"/>
        <s v="Resin Three Surfaces Anterior"/>
        <s v="Resin Four or &gt; Surface/Incisor Anterior"/>
        <s v="Resin Based Composite Crown Anterior"/>
        <s v="Resin Based Composite One Surface Posterior"/>
        <s v="Resin Based Composite Two Surfaces Posterior"/>
        <s v="Resin Base Composite Three Surface Posterior"/>
        <s v="Resin Base Composite 4 or &gt; Surfaces Posterior"/>
        <s v="Crown, Resin-Based Composite (Indirect)"/>
        <s v="Crown Resin Base Composite (Indirect)"/>
        <s v="Crown, Resin with Predominantly Base Metal"/>
        <s v="Crown, Resin Noble Metal"/>
        <s v="Crown, Porcelain/Ceramic Substrate"/>
        <s v="Crown Porcelain High Noble Metal"/>
        <s v="Crown Porcelain Base Metal"/>
        <s v="Crown Porcelain Noble Metal"/>
        <s v="Crown Porcelain Fused to Titanium and Titanium Alloys"/>
        <s v="Crown 3/4 Base Metal"/>
        <s v="Crown 3/4 Cast Noble Metal"/>
        <s v="Crown 3/4 Porcelain/Ceramic"/>
        <s v="Crown Full Cast High Noble Metal"/>
        <s v="Crown Full Cast Base Metal"/>
        <s v="Crown Full Cast Noble Metal"/>
        <s v="Crown Titanium"/>
        <s v="Provisional Crown"/>
        <s v="Recement or re-bond inlay, onlay, veneer or partial coverage restoration"/>
        <s v="Recement or re-bond Indirectly Fabricated or Prefabricated, Post and Core"/>
        <s v="Recement or re-bond crown"/>
        <s v="Prefabricated Porcelain/Ceramic Crown – Permanent Tooth"/>
        <s v="Prefabricated Porcelain/Ceramic Crown- Primary Tooth"/>
        <s v="Prefabricated Stainless Steel Crown Primary"/>
        <s v="Prefabricated Stainless Steel Crown Permanent"/>
        <s v="Prefabricated Resin Crown"/>
        <s v="Prefabricated Stainless Steel Crown with Resin Window"/>
        <s v="Prefabricated Esthetic Coated Stainless Steel Crown Primary"/>
        <s v="Protective Restoration"/>
        <s v="Interim Therapeutic Restoration"/>
        <s v="Core Buildup Including Pins"/>
        <s v="Pin Retention Per Tooth"/>
        <s v="Post and core cast + crown"/>
        <s v="Each addtnl cast post"/>
        <s v="Prefabricated Post and Core + Crown"/>
        <s v="Post Removal"/>
        <s v="Each Additional Prefabricated Post"/>
        <s v="Crown Repair"/>
        <s v="Application of hydroxyapatite regeneration medicament-per tooth"/>
        <s v="Pulp Cap Direct"/>
        <s v="Pulp Cap Indirect"/>
        <s v="Therapeutic Pulpotomy"/>
        <s v="Pulpal Debridement"/>
        <s v="Partial Pulpotomoy for Apexogenesis"/>
        <s v="Pulpal Therapy Anterior Primary Tooth"/>
        <s v="Pulpal Therapy Posterior Primary"/>
        <s v="End Therapy, Anterior Tooth"/>
        <s v="End Therapy, Bicuspid Tooth"/>
        <s v="End Therapy, Molar"/>
        <s v="Root Canal Obstruction Non-Surgical"/>
        <s v="Incomplete Endodontic Therapy"/>
        <s v="Internal Root Repair o"/>
        <s v="Retreatment Root Canal Anterior"/>
        <s v="Retreatment Root Canal Bicuspid"/>
        <s v="Retreatment Root Canal Molar"/>
        <s v="Apexification/Recalcification - Initial Visit (Apical Closure/Calcific Repair of Perforations, Root Resorption, etc.)"/>
        <s v="Apexification/Recalcification Interim"/>
        <s v="Apexification/Recalcification- Final"/>
        <s v="Pulpal Regeneration Initial Visit (replaces D3354)"/>
        <s v="Pulpal Regeneration Interim Medication Replacement (replaces D3354)"/>
        <s v="Pulpal Regeneration Completion of Treatment (replaces D3354)"/>
        <s v="Apicoectomy/Periradicular Surgery Anter"/>
        <s v="Apicoectomy/Periradicular Surgery Bicus"/>
        <s v="Apicoectomy/Periradicular Surgery Molar"/>
        <s v="Apicoectomy/Periradicular Surgery Ea Add"/>
        <s v="Retrograde Filling Per Root"/>
        <s v="Root Amputation Per Root"/>
        <s v="Endodontic Endosseous Implant"/>
        <s v="Intentional Reimplantation"/>
        <s v="Isolation Tooth with Rubber Dam"/>
        <s v="Hemisection Incl Rt Remov Excl Rt Canal"/>
        <s v="Decoronation or submergence of an erupted tooth"/>
        <s v="Canal Preparation and Fitting of Preformed Dowel/Post"/>
        <s v="Gingivectomy/Plasty 4 or More"/>
        <s v="Gingivectomy/Plasty 1 to 3"/>
        <s v="Gingivectomy/plasty rest"/>
        <s v="Gingival Flap Proc w Planin"/>
        <s v="Apically Positioned Flap"/>
        <s v="Crown Lengthening Hard Tissue"/>
        <s v="Osseous Surgery (Including Elevation of a Full Thickness Flap Entry and Closure) - Four or More Contiguous Teeth or Tooth Bounded Spaces Per Quadrant"/>
        <s v="Osseous Surgery (Including Elevation of a Full Thickness Flap Entry and Closure) - One to Three Contiguous Teeth or Tooth Bounded Spaces Per Quadrant"/>
        <s v="Bone Replacement Graft First Site"/>
        <s v="Bone Replacement Graft Each Additional Site"/>
        <s v="Biologic Materials to Aid in Soft and Osseous Tissue Regeneration"/>
        <s v="Guided Tissue Regen Resorbable"/>
        <s v="Guided Tissue Regen Nonresorbable"/>
        <s v="Surgical Revision Procedure Per Tooth"/>
        <s v="Pedicle Soft Tissue Graft Procedure"/>
        <s v="Autogenous Connective Tissue Graft Procedure (including donor and recipient surgical sites)- each additional contiguous tooth, implant or edentulous tooth position in same graft site"/>
        <s v="Distal/Proximal Wedge"/>
        <s v="Non-Autogenous Connective Tissue Graft Procedure"/>
        <s v="free soft tissue graft procedure (including recipient and donor surgical sites) first tooth, implant, or edentulous tooth position in graft"/>
        <s v="Free Soft Tissue Graft Pocedure (including recipient and donor surgical sites) each additional contiguous tooth, implant, or edentulous tooth position in same graft site"/>
        <s v="Autogenous Connective Tissue Graft Procedure (including donor and recipient surgical sites) – each additional contiguous tooth, implant or edentulous tooth position in same graft site"/>
        <s v="Non-Autogenous Connective Tissue Graft Procedure (including recipient surgical site and donor material) – each additional contiguous tooth, implant or edentulous tooth position in same graft site"/>
        <s v="Removal of Non-Resorbable Barrier"/>
        <s v="Splint- Intra-Coronal; Natural teeth or prosthetic crowns"/>
        <s v="Splint- Extra-Coronal; Natural Teeth or prosthetic crowns"/>
        <s v="Periodontal Scaling &amp; Root Planing"/>
        <s v="Periodontal Scaling 1 to 3 Teeth"/>
        <s v="Scaling and debridement in the presence of inflammation or mucositis of a single implant, including cleaning of the implant surfaces, without flap entry and closure"/>
        <s v="Full Mouth Debridement"/>
        <s v="Localized delivery antimicro"/>
        <s v="Periodontal Maintenance"/>
        <s v="Complete Denture Maxillary"/>
        <s v="Complete Denture Mandibular"/>
        <s v="Immediate Denture Maxillary"/>
        <s v="Immediate Denture Mandibular"/>
        <s v="Maxillary Partial Denture Resin"/>
        <s v="Mandibular Partial Denture Resin"/>
        <s v="Maxillary Partial Denture Cast Metal"/>
        <s v="Mandibular Partial Denture Cast Metal"/>
        <s v="Immediate Maxillary Partial Denture – resin base (including any conventional clasps, rests and teeth)"/>
        <s v="Immediate Mandibular Partial Denture – resin base (including any conventional clasps, rests and teeth)"/>
        <s v="Immediate Maxillary Partial Denture – cast metal framework with resin denture bases (including any conventional clasps, rests and teeth)"/>
        <s v="Immediate Mandibular Partial Denture – cast metal framework with resin denture bases (including any conventional clasps, rests and teeth)"/>
        <s v="Immediate maxillary partial denture- flexible base (including any clasps, rests, and teeth"/>
        <s v="Immediate mandibular partial denture- flexible base (including any clasps, rests, and teeth)"/>
        <s v="Removable Unilateral Partial Denture – One Piece Cast Metal (Including Clasps and Teeth), Maxillary"/>
        <s v="Removable Unilateral Partial Denture – One Piece Cast Metal (Including Clasps and Teeth), Mandibular"/>
        <s v="Removable Unilateral Partial Denture- One Piece Flexible Base (Including Clasps and Teeth), Per Quadrant"/>
        <s v="Removable Unilateral Partial Denture- One Piece Resin (Including Clasps and Teeth), Per Quadrant"/>
        <s v="Adjust Complete Denture Maxillary"/>
        <s v="Adjust Complete Denture Mandibular"/>
        <s v="Adjust Partial Denture Maxillary"/>
        <s v="Adjust Partial Denture Mandibular"/>
        <s v="Repair broken complete denture base, mandibular"/>
        <s v="Repair broken complete denture base, maxillary"/>
        <s v="Replace Complete Denture, Each Tooth"/>
        <s v="Repair resin partial denture base, mandibular"/>
        <s v="Repair resin partial denture base, maxillary"/>
        <s v="Repair cast partial framework, mandibular"/>
        <s v="Repair cast partial framework, maxillary"/>
        <s v="Repair or Replace Broken Clasp- per tooth"/>
        <s v="Replace Broken Teeth, Per Tooth"/>
        <s v="Add Tooth to Existing Partial Denture"/>
        <s v="Add Clasp to Existing Partial Denture- per tooth"/>
        <s v="Replace Teeth &amp; Acrylic Cast Metal Max"/>
        <s v="Replace Teeth &amp; Acrylic Cast Metal Mandi"/>
        <s v="Rebase Complete Maxillary Denture"/>
        <s v="Rebase Complete Mandibular Denture"/>
        <s v="Rebase Maxillary Partial Denture"/>
        <s v="Rebase Mandibular Partial Denture"/>
        <s v="Rebase hybrid prosthesis"/>
        <s v="Reline Complete Maxillary Denture Chair"/>
        <s v="Reline Comp Mandibular Denture Chair"/>
        <s v="Reline Maxillary Partial Denture Chair"/>
        <s v="Reline Mandibular Partial Denture Chair"/>
        <s v="Reline Complete Maxillary Denture Lab"/>
        <s v="Reline Complete Mandibular Denture Lab"/>
        <s v="Reline Maxillary Partial Denture Lab"/>
        <s v="Reline Mandibular Partial Denture Lab"/>
        <s v="Soft liner for complete or partial removable denture- indirect"/>
        <s v="Interim Complete Denture Maxillary"/>
        <s v="Interim Complete Denture Mandibular"/>
        <s v="Interim Partial Denture Maxillary"/>
        <s v="Interim Partial Denture Mandibular"/>
        <s v="Tissue Conditioning Maxillary"/>
        <s v="Tissue Conditioning Mandibular"/>
        <s v="Precision Attachment, By Report"/>
        <s v="Overdenture-Complete Maxillary"/>
        <s v="Overdenture-Partial Maxillary"/>
        <s v="Overdenture-Complete Mandibular"/>
        <s v="Overdenture-Partial Mandibular"/>
        <s v="Replacement of Precision Attachment"/>
        <s v="Modification of Removable Prosthesis following implant surgery"/>
        <s v="Unspecified Removable Prosthodontic"/>
        <s v="Facial Moulage (sectional)"/>
        <s v="Facial Moulage (complete)"/>
        <s v="Nasal Prosthesis"/>
        <s v="Auricular Prosthesis"/>
        <s v="Orbital Prosthesis"/>
        <s v="Ocular Prosthesis"/>
        <s v="Facial Prosthesis"/>
        <s v="Nasal Septal Prosthesis"/>
        <s v="Ocular Prosthesis, interim"/>
        <s v="Cranial Prosthesis"/>
        <s v="Facial Augment Implant Prosthesis"/>
        <s v="Nasal Prosthesis, replacement"/>
        <s v="Auricular Prosthesis Replacement"/>
        <s v="Orbital Prosthesis Replacement"/>
        <s v="Facial Prosthesis Replacement"/>
        <s v="Obturator Prosthesis Surgical"/>
        <s v="Obturator Prosthesis Definitive"/>
        <s v="Obturator Prosthesis Modification"/>
        <s v="Mandibular Resection Prosthesis Flange"/>
        <s v="Mandibular Resect Prosthesis w/o Flange"/>
        <s v="Obturator/prosthesis, interim"/>
        <s v="Trimus Appliance not for TMD"/>
        <s v="Feeding Aid"/>
        <s v="Speech Aid Prosthesis Pediatric"/>
        <s v="Palatal Augment Prosthesis"/>
        <s v="Palatal Lift Prosthesis Definitive"/>
        <s v="Palatal Lift Prosthesis Interim"/>
        <s v="Palatal Lift Prosthesis Modification"/>
        <s v="Speech Aid Prosthesis Modification"/>
        <s v="Surgical Stent"/>
        <s v="Radiation Carrier"/>
        <s v="Radiation Shield"/>
        <s v="Radiation Cone Locator"/>
        <s v="Fluoride Gel Carrier"/>
        <s v="Commissure Splint"/>
        <s v="Surgical Splint"/>
        <s v="Topical medicament carrier"/>
        <s v="Adjust max prost appliance"/>
        <s v="Main/clean max prosthesis"/>
        <s v="Surgical Placement of Implant Body: Endosteal Implant"/>
        <s v="Second Stage Implant Surgery 21 and Older"/>
        <s v="Surgical Placement of Interim Implant Body: Endosteal Implant"/>
        <s v="Implant connecting bar"/>
        <s v="Prefabricated abutment"/>
        <s v="Custom Abutment"/>
        <s v="Abutment Supported Porcelain/Ceramic Crown"/>
        <s v="Abutment Supported Procelain Fused to Metal Crown (High Noble Metal)"/>
        <s v="Abutment Supported Porcelain Fused to Metal Crown (Predominantly Base Metal)"/>
        <s v="Abutment Supported Porcelain Fused to Metal Crown (Noble Metal)"/>
        <s v="Abutment Supported Cast Metal Crown"/>
        <s v="Abutment Support Base Metal"/>
        <s v="Abutment Supported Cast Metal Crown (Noble Metal)"/>
        <s v="Abut Supp Retain Por-Base Metal"/>
        <s v="Abut Supp Retain Base Metal"/>
        <s v="Implant Maintenance"/>
        <s v="Implant Supported Crown- Porcelain Fused to Predominantly Base Alloy"/>
        <s v="Implant Supported Crown- Porcelain Fused to Titanium and Titanium Alloy"/>
        <s v="Implant Supported Crown- Predominantly Base Alloys"/>
        <s v="Implant Supported Crown- Titanium and Titanium Alloys"/>
        <s v="Accessing and retorquing loose dental implant screw"/>
        <s v="Repair Implant Supported Prosthesis"/>
        <s v="Re-Cement or Re-Bond Implant/Abutment Supported Crown"/>
        <s v="Re-Cement or Re-Bond Implant/Abutment Supported Fixed Partial Denture"/>
        <s v="Repair Implant Abutment, By Report"/>
        <s v="Remove broken implant retaining screw"/>
        <s v="Abutment Supported Crown- Porcelain Fused to Titanium and Titanium Alloys"/>
        <s v="Implant Supported Retainer- Porcelain Fused to Predominantly Base Alloys"/>
        <s v="Implant Removal, By Report"/>
        <s v="Debridement of a Peri-Implant Defect or Defects Surrounding a Single Implant, and Surface Cleaning of the Exposed Implant Surfaces, Including Flap Entry and Closure"/>
        <s v="Debridement and Osseous Contouring of a Peri-Implant Defect or Defects Surrounding a Single Implant and Includes Surface Cleaning of the Exposecd Implant Surfaces, Including Flap Entry and Closure"/>
        <s v="Bone Graft for Repair of Peri-Implant Defect-Does Not Include Flap Entry and Closure, Placement of a Barrier Membrane or Biologic Materials to Aid in Osseous Regeneration are Reported Separately"/>
        <s v="Removal of implant body not requiring bone removal or flap elevation"/>
        <s v="Guided tissue regeneration - resorbable barrier, per implant"/>
        <s v="Guided tissue regeneration - non-resorbable barrier, per implant"/>
        <s v="Implant/Abutment Supported Removable Denture for Edentulous Arch-Maxillary"/>
        <s v="Implant/Abutment Supported Removable Denture for Edentulous Arch-Mandibular"/>
        <s v="Implant/Abutment Supported Removable Denture for Partially Edentulous Arch- Maxillary"/>
        <s v="Implant/Abutment Supported Removable Denture for Partially Edentulous Arch-Mandibular"/>
        <s v="Implant/Abutment Supported Fixed Denture for Edentulous Arch-Maxillary"/>
        <s v="Implant/Abutment Supported Fixed Denture for Edentulous Arch-Mandibular"/>
        <s v="Implant/Abutment Supported Fixed Denture for Partially Edentulous Arch-Maxillary"/>
        <s v="Implant/Abutment Supported Fixed Denture for Partially Edentulous Arch-Mandibular"/>
        <s v="Implant/abutment supported interim fixed denture for edentulous arch – mandibular"/>
        <s v="Implant/abutment supported interim fixed denture for edentulous arch – maxillary"/>
        <s v="Implant Supported Retainer for Metal FPD- Predominantly Base Alloys"/>
        <s v="Abutment Supported Retainer Crown for FPD (Titanium)"/>
        <s v="Replacement of restorative material used to close an access opening of a screw-retained implant supported"/>
        <s v="Remove interim implant component"/>
        <s v="Pontic-Cast High Noble Metal"/>
        <s v="Pontic-Cast Predominantly Base Metal"/>
        <s v="Pontic- Titanium"/>
        <s v="Pontic Porcelain-Base Metal"/>
        <s v="Pontic Porcelain-Ceramic"/>
        <s v="Retainer Cast Metal"/>
        <s v="Retainer-Porcelain/Ceramic for Resin Bonded Fixed Prosthesis"/>
        <s v="Resin Retainer-For Resin Bonded Fixed Prosthesis"/>
        <s v="Crown-Porcelain/Ceramic"/>
        <s v="Pontic-Resin with High Noble Metal"/>
        <s v="Crown Porcelain Fused Base Metal"/>
        <s v="Crown-Porcelain Fused to High Noble Metal"/>
        <s v="Crown- 3/4 Cast Predominantly Base Metal"/>
        <s v="Crown- 3/4 Cast Noble Metal"/>
        <s v="Crown-3/4 Porcelain/Ceramic"/>
        <s v="Crown-Full Cast High Noble Metal"/>
        <s v="Crown Full Cast Predominantly Base Metal"/>
        <s v="Crown-Full Cast Noble Metal"/>
        <s v="Provisional Retainer Crown"/>
        <s v="Crown-Titanium"/>
        <s v="Connector Bar"/>
        <s v="Re-Cement or Re-Bond Fixed Partial Denture"/>
        <s v="Stress Breaker"/>
        <s v="Precision Attachment"/>
        <s v="Coping"/>
        <s v="Fixed partial repair"/>
        <s v="Extraction, Coronal Remnants"/>
        <s v="Extraction Erupted Tooth/Exposed Root"/>
        <s v="Rem imp tooth w mucoper flp"/>
        <s v="Removal Impacted Tooth Soft Tissue"/>
        <s v="Removal Impacted Tooth Partially Bony"/>
        <s v="Removal Impacted Tooth Complete Bony"/>
        <s v="Remov Impact Tooth Comp Bony Surg Comp"/>
        <s v="Surgical Removal of Residual Tooth Roots"/>
        <s v="Coronectomy"/>
        <s v="Oral Antral Fistula Closure"/>
        <s v="Primary Closure Sinus Perforation"/>
        <s v="Tooth Reimplantation"/>
        <s v="Tooth Transplantation"/>
        <s v="Surgical Access of an Unerupted Tooth"/>
        <s v="Mobilization of Erupted or Malpositioned Tooth to Aid Eruption"/>
        <s v="Place device impacted tooth"/>
        <s v="Incisional biopsy of oral tissue - hard (bone, tooth)"/>
        <s v="Incisional biopsy of oral tissue - soft"/>
        <s v="Brush Biopsy-Transepithelial Sample Collection"/>
        <s v="Surgical Reposition of Teeth"/>
        <s v="Transseptal Fiberotomy"/>
        <s v="Surgical Placement of Temporary Anchorage Device (Screw Retained Plate) Requiring Flap; Includes Device Removal"/>
        <s v="Surgical Placement of Temporary Anchorage Device Requiring Flap; Includes Device Removal"/>
        <s v="Surgical Placement of Temporary Anchorage Device without Flap; Includes Device Removal"/>
        <s v="Bone harvest,auto graft proc"/>
        <s v="Corticotomy – one to three teeth or tooth spaces, per quadrant"/>
        <s v="Corticotomy – four or more teeth or tooth spaces, per quadrant"/>
        <s v="Removal of temporary anchorage device (screw retained plate), requiring flap"/>
        <s v="Removal of temporary anchorage device, requiring flap"/>
        <s v="Removal of temporary anchorage device without flap"/>
        <s v="Alveoplasty with Extraction"/>
        <s v="Alveoloplasty with Extractions 1-3"/>
        <s v="Alveoplasty without Extraction"/>
        <s v="Alveoloplasty not with Extractions"/>
        <s v="Vestibuloplasty Ridge Extension"/>
        <s v="Vestibuloplasty Ridge Extension Grafts"/>
        <s v="Excision of Benign Lesion up to 1.25 cm"/>
        <s v="Excision Benign Lesion &gt; 1.25 cm"/>
        <s v="Excision Benign Lesion, Complicated"/>
        <s v="Excision Malignant Lesion, up to 1.25 cm"/>
        <s v="Excision Malignant Lesion &gt; 1.25 cm"/>
        <s v="Excision Malignant Lesion, Complicated"/>
        <s v="Excision Malignant Tumor Lesion 1.25 cm"/>
        <s v="Excision Malignant Tumor Lesion &gt; 1.25 c"/>
        <s v="Removal Benign Odontogenic Cyst, up to 1.25 cm"/>
        <s v="Removal Benign Odontogenic Cyst, &gt; 1.25 cm"/>
        <s v="Removal Benign Nonodontogenic Cyst, up to 1.25 cm"/>
        <s v="Removal Benign Nonodontogenic Cyst, &gt; 1.25 cm"/>
        <s v="Destruction of Lesion(s) by Physical or Chemical Method, By Report"/>
        <s v="Removal Lateral Exostosis"/>
        <s v="Removal of Torus Palatinus"/>
        <s v="Removal of Torus Mandibularis"/>
        <s v="Surgical Reduction of Osseous Tuberosity"/>
        <s v="Radical Resection of Mandible"/>
        <s v="Marsupialization of odontogenic cyst"/>
        <s v="Incision &amp; Drainage Abscess Intraoral"/>
        <s v="Incision/Drain Abscess Intraoral"/>
        <s v="Incision/Drain Abscess Extraoral Soft"/>
        <s v="Incision/Drain Abscess Extraoral"/>
        <s v="Removal Foreign Body/Skin/Tissue"/>
        <s v="Removal Reaction Producing Foreign Body"/>
        <s v="Part Ostectomy/Sequestrectomy"/>
        <s v="Maxillary Sinusotomy"/>
        <s v="Maxilla Open Reduction Teeth Immobilize"/>
        <s v="Maxilla Close Reduction Teeth Immobilize"/>
        <s v="Mandible Open Reduction Teeth Immobilize"/>
        <s v="Mandible Close Reduct Teeth Immobilize"/>
        <s v="Malar/ Zygomatic Arch-Open Reduction"/>
        <s v="Malar/ Zygomatic Arch-Closed Reduction"/>
        <s v="Alveolus Closed Reduction"/>
        <s v="Alveolus Open Reduction"/>
        <s v="Facial Bones Complicated Reduction"/>
        <s v="Maxilla Open Reduction"/>
        <s v="Maxilla Closed Reduction"/>
        <s v="Mandible Open Reduction"/>
        <s v="Mandible Closed Reduction"/>
        <s v="Malar/Zygomatic Arch Open Reduction"/>
        <s v="Malar/Zygomatic Arch Close Reduction"/>
        <s v="Alveolus Open Reduction Stabilization"/>
        <s v="Alveolus Closed Reduction Stabilization"/>
        <s v="Open Reduction of Dislocation"/>
        <s v="Closed Reduction Dislocation"/>
        <s v="Manipulation Under Anesthesia"/>
        <s v="Condylectomy"/>
        <s v="Surgical Discectomy with/without Implant"/>
        <s v="Disc Repair"/>
        <s v="Synovectomy"/>
        <s v="Myotomy"/>
        <s v="Arthrocentesis"/>
        <s v="Occlusal orthotic device"/>
        <s v="Suture Recent Small Wounds, up to 5 cm"/>
        <s v="Complicated Suture up to 5 cm"/>
        <s v="Complicated Suture &gt; 5 cm"/>
        <s v="Skin Graft Identify Defect Covered"/>
        <s v="Collection and Application of Autologous Blood Concentrate Product"/>
        <s v="Osteplasty Orthognathic Deformities"/>
        <s v="Osteotomy Madibular Rami"/>
        <s v="Osteotomy Mandibular Rami w/ Bone Graft"/>
        <s v="Bone cutting segmented"/>
        <s v="Osteotomy Body Mandible"/>
        <s v="LeFort I Maxilla Total"/>
        <s v="LeFort I Maxilla Segmented"/>
        <s v="LeFort II/LeFortIII w/o Bone Graft"/>
        <s v="LeFort II/LeFortIII w/ Bone Graft"/>
        <s v="Mandible graft"/>
        <s v="Sinus aug w bone or bone sub"/>
        <s v="Bone Replacement Graft for Ridge Preservations- Per Site"/>
        <s v="Repair of maxillofacial soft and/or hard tissue defect"/>
        <s v="Guided tissue regeneration, edentulous area - resorbable barrier, per site"/>
        <s v="Guided tissue regeneration, edentulous area - non-resorbable barrier per site"/>
        <s v="Frenulectomy/frenectomy"/>
        <s v="Buccal/labial frenectomy (frenulectomy)- Separate procedure not incidental to another procedure (Replacing D7960)"/>
        <s v="Lingual frenectomy (frenulectomy)-Separate procedure not incidental to another procedure (Replacing D7960)"/>
        <s v="Frenuloplasty"/>
        <s v="Excision Hyperplastic Tissue per Arch"/>
        <s v="Excision of pericoronal gingiva"/>
        <s v="Surgical Reduction Fibrous Tuberosity"/>
        <s v="Non – surgical sialolithotomy"/>
        <s v="Sialolithotomy"/>
        <s v="Sialodochoplasty"/>
        <s v="Closure Salivary Fistula"/>
        <s v="Emergency Tracheotomy"/>
        <s v="Synthetic Graft Mandible/Facial Bones"/>
        <s v="Implant Mandible Augmentation Purposes"/>
        <s v="Appliance Removal"/>
        <s v="Limited Orthodontic Treatment of Primary Dentition"/>
        <s v="Limited Orthodontic Treatment of the Transitional Dentition"/>
        <s v="Interceptive Ortho Primary Dentition"/>
        <s v="Interceptive Ortho Transition Dentition"/>
        <s v="Comprehen Ortho Transition Dentition"/>
        <s v="Comprehen Ortho Adolescent Dentition"/>
        <s v="Comprehen Ortho Adult Dentition"/>
        <s v="Removable Appliance Therapy"/>
        <s v="Fixed Appliance Therapy"/>
        <s v="Pre-orthodontic treatment examination to monitor growth and development"/>
        <s v="Periodic Orthodontic Treatment Visit (Paid at 6, 12, 18 months)"/>
        <s v="Orthodontic Retention (removal of appliances, construction and placement of retainer(s))"/>
        <s v="Removal of Fixed Orthodontic Appliances for Reasons Other Than Completion of Treatment"/>
        <s v="Repair of Orthodonitic Appliance- Maxillary (Replacing D8691)"/>
        <s v="Repair of Orthodontic Appliance- Mandibular (Replacing D8691)"/>
        <s v="Re-cement or Re-bond Fixed Retainer- Maxillary (Replacing D8693)"/>
        <s v="Re-cement or Rebond Fixed Retainer- Mandibular (Replacing D8693)"/>
        <s v="Repair of Fixed Retainer, Includes Reattachment- Maxillary (Replacing D8694)"/>
        <s v="Repair of Fixed Retainer, Includes Reattachment- Mandibular (Replacing D8694)"/>
        <s v="Replacement of Lost or Broken Retainer- Maxillary (Replacing D8692)"/>
        <s v="Replacement of Lost or Broken Retainer- Mandibular (Replacing D8692)"/>
        <s v="Unspecified orthodontic procedure, by report"/>
        <s v="Palliative Emergency Minor"/>
        <s v="Evaluation for Deep Sedation or General Anesthesia"/>
        <s v="Deep sedation/general anesthesia – first 15 minutes"/>
        <s v="Deep Sedation/General Anesthesia – each 15 minute increment"/>
        <s v="Analgesia"/>
        <s v="intravenous moderate (conscious) sedation/analgesia- first 15 minutes"/>
        <s v="Intravenous Moderate (conscious) Sedation/Analgesia – each 15 minute increment"/>
        <s v="Non-Intravenous Moderate (Conscious) Sedation"/>
        <s v="Dental Consultation"/>
        <s v="Consultation with a medical health care professional"/>
        <s v="House/Estended Care Facility Call"/>
        <s v="Hospital/ASC Call"/>
        <s v="Infiltration of Sustained Release Therapeutic Drug- Single or Multiple Sites"/>
        <s v="Application Desensitizing Resin"/>
        <s v="Cleaning and Inspection of Removable Complete Denture, Maxillary"/>
        <s v="Cleaning and inspection of Removable Complete Denture, Mandibular"/>
        <s v="Cleaning and Inspection of Removable Partial Denture, Maxillary"/>
        <s v="Cleaning and Inspection of Removable Partial Denture, Mandibular"/>
        <s v="Placement of a custom removable clear plastic temporary aesthetic appliance"/>
        <s v="Occlusal Guard Repair"/>
        <s v="Occlusal Guard Adjustment"/>
        <s v="Occlusal Guard- Hard Appliance, Full Arch"/>
        <s v="Occlusal Guard- Soft Appliance, Full Arch"/>
        <s v="Occlusal Guard- Hard Appliance, Partial Arch"/>
        <s v="Occlusal Adjustment-Limited"/>
        <s v="Occlusal adjustment - limited"/>
        <s v="Occlusal Adjustment-Complete"/>
        <s v="Odontoplasty- Removal of Enamel Pojection"/>
      </sharedItems>
    </cacheField>
    <cacheField name="DIDD Rates" numFmtId="164">
      <sharedItems containsSemiMixedTypes="0" containsString="0" containsNumber="1">
        <n v="48.57"/>
        <n v="70.42"/>
        <n v="77.73"/>
        <n v="78.05"/>
        <n v="114.29"/>
        <n v="84.02"/>
        <n v="51.37"/>
        <n v="53.82"/>
        <n v="128.52"/>
        <n v="26.56"/>
        <n v="22.2"/>
        <n v="62.24"/>
        <n v="45.92"/>
        <n v="33.26"/>
        <n v="42.89"/>
        <n v="51.4"/>
        <n v="60.44"/>
        <n v="91.1"/>
        <n v="179.09"/>
        <n v="162.05"/>
        <n v="106.04"/>
        <n v="282.89"/>
        <n v="104.47"/>
        <n v="106.95"/>
        <n v="45.47"/>
        <n v="255.94"/>
        <n v="474.23"/>
        <n v="330.23"/>
        <n v="130.01"/>
        <n v="31.2"/>
        <n v="26.0"/>
        <n v="214.92"/>
        <n v="347.98"/>
        <n v="356.35"/>
        <n v="513.99"/>
        <n v="128.31"/>
        <n v="65.01"/>
        <n v="19.51"/>
        <n v="23.45"/>
        <n v="167.66"/>
        <n v="88.78"/>
        <n v="80.97"/>
        <n v="90.16"/>
        <n v="45.04"/>
        <n v="86.7"/>
        <n v="90.76"/>
        <n v="67.25"/>
        <n v="37.71"/>
        <n v="33.81"/>
        <n v="57.0"/>
        <n v="93.57"/>
        <n v="58.46"/>
        <n v="309.63"/>
        <n v="259.06"/>
        <n v="58.55"/>
        <n v="43.27"/>
        <n v="399.65"/>
        <n v="163.63"/>
        <n v="209.09"/>
        <n v="256.39"/>
        <n v="310.69"/>
        <n v="155.01"/>
        <n v="191.86"/>
        <n v="235.15"/>
        <n v="283.74"/>
        <n v="34.67"/>
        <n v="728.19"/>
        <n v="1105.05"/>
        <n v="1118.92"/>
        <n v="330.14"/>
        <n v="87.73"/>
        <n v="98.43"/>
        <n v="258.42"/>
        <n v="201.69"/>
        <n v="265.56"/>
        <n v="311.18"/>
        <n v="270.01"/>
        <n v="304.42"/>
        <n v="111.3"/>
        <n v="163.04"/>
        <n v="250.12"/>
        <n v="55.1"/>
        <n v="382.07"/>
        <n v="370.17"/>
        <n v="306.03"/>
        <n v="181.0"/>
        <n v="191.75"/>
        <n v="175.43"/>
        <n v="84.46"/>
        <n v="77.76"/>
        <n v="75.55"/>
        <n v="179.9"/>
        <n v="187.07"/>
        <n v="218.03"/>
        <n v="228.79"/>
        <n v="252.2"/>
        <n v="689.32"/>
        <n v="805.52"/>
        <n v="979.01"/>
        <n v="427.18"/>
        <n v="324.21"/>
        <n v="188.8"/>
        <n v="800.42"/>
        <n v="901.64"/>
        <n v="1068.84"/>
        <n v="303.98"/>
        <n v="209.07"/>
        <n v="440.87"/>
        <n v="449.18"/>
        <n v="197.54"/>
        <n v="654.32"/>
        <n v="712.78"/>
        <n v="786.88"/>
        <n v="279.16"/>
        <n v="212.19"/>
        <n v="341.65"/>
        <n v="677.5"/>
        <n v="1341.15"/>
        <n v="144.68"/>
        <n v="399.71"/>
        <n v="436.71"/>
        <n v="169.26"/>
        <n v="504.38"/>
        <n v="248.45"/>
        <n v="217.62"/>
        <n v="647.64"/>
        <n v="458.13"/>
        <n v="680.25"/>
        <n v="999.3"/>
        <n v="712.84"/>
        <n v="531.09"/>
        <n v="389.59"/>
        <n v="417.9"/>
        <n v="566.19"/>
        <n v="696.18"/>
        <n v="420.65"/>
        <n v="694.52"/>
        <n v="993.85"/>
        <n v="417.52"/>
        <n v="911.06"/>
        <n v="796.92"/>
        <n v="513.19"/>
        <n v="143.62"/>
        <n v="323.43"/>
        <n v="377.15"/>
        <n v="245.4"/>
        <n v="172.78"/>
        <n v="121.13"/>
        <n v="167.72"/>
        <n v="86.2"/>
        <n v="131.97"/>
        <n v="1565.89"/>
        <n v="1570.31"/>
        <n v="1662.38"/>
        <n v="1663.84"/>
        <n v="1188.83"/>
        <n v="1190.93"/>
        <n v="1591.23"/>
        <n v="1595.4"/>
        <n v="1416.1"/>
        <n v="1420.26"/>
        <n v="819.93"/>
        <n v="83.24"/>
        <n v="234.19"/>
        <n v="172.91"/>
        <n v="172.15"/>
        <n v="229.22"/>
        <n v="256.62"/>
        <n v="169.21"/>
        <n v="195.0"/>
        <n v="234.5"/>
        <n v="651.25"/>
        <n v="519.5"/>
        <n v="533.04"/>
        <n v="495.75"/>
        <n v="530.87"/>
        <n v="313.26"/>
        <n v="313.71"/>
        <n v="260.79"/>
        <n v="263.43"/>
        <n v="421.95"/>
        <n v="422.74"/>
        <n v="426.44"/>
        <n v="443.79"/>
        <n v="720.96"/>
        <n v="704.66"/>
        <n v="553.36"/>
        <n v="546.88"/>
        <n v="175.06"/>
        <n v="352.92"/>
        <n v="1311.83"/>
        <n v="1194.15"/>
        <n v="217.55"/>
        <n v="331.55"/>
        <n v="471.46"/>
        <n v="410.15"/>
        <n v="511.32"/>
        <n v="4365.52"/>
        <n v="4255.35"/>
        <n v="3245.14"/>
        <n v="3668.76"/>
        <n v="4927.53"/>
        <n v="1810.13"/>
        <n v="1881.68"/>
        <n v="1723.41"/>
        <n v="971.26"/>
        <n v="639.66"/>
        <n v="768.49"/>
        <n v="1827.13"/>
        <n v="2853.05"/>
        <n v="553.16"/>
        <n v="3610.94"/>
        <n v="3309.92"/>
        <n v="1608.36"/>
        <n v="379.86"/>
        <n v="1070.98"/>
        <n v="3353.37"/>
        <n v="1705.34"/>
        <n v="3183.83"/>
        <n v="1926.02"/>
        <n v="606.34"/>
        <n v="469.08"/>
        <n v="515.68"/>
        <n v="170.57"/>
        <n v="597.41"/>
        <n v="1128.46"/>
        <n v="99.5"/>
        <n v="266.52"/>
        <n v="1038.01"/>
        <n v="245.24"/>
        <n v="126.01"/>
        <n v="174.83"/>
        <n v="1906.15"/>
        <n v="640.19"/>
        <n v="1563.05"/>
        <n v="2147.88"/>
        <n v="671.48"/>
        <n v="827.82"/>
        <n v="1047.44"/>
        <n v="1377.26"/>
        <n v="1439.23"/>
        <n v="1524.58"/>
        <n v="1478.92"/>
        <n v="182.24"/>
        <n v="165.03"/>
        <n v="277.17"/>
        <n v="101.28"/>
        <n v="106.6"/>
        <n v="415.77"/>
        <n v="319.82"/>
        <n v="135.93"/>
        <n v="405.42"/>
        <n v="481.59"/>
        <n v="1012.79"/>
        <n v="185.17"/>
        <n v="628.55"/>
        <n v="734.83"/>
        <n v="1584.49"/>
        <n v="3111.93"/>
        <n v="132.5"/>
        <n v="522.64"/>
        <n v="1101.21"/>
        <n v="634.24"/>
        <n v="668.06"/>
        <n v="637.26"/>
        <n v="1021.05"/>
        <n v="1226.64"/>
        <n v="969.87"/>
        <n v="1115.17"/>
        <n v="457.24"/>
        <n v="920.82"/>
        <n v="493.78"/>
        <n v="151.44"/>
        <n v="368.82"/>
        <n v="645.35"/>
        <n v="475.8"/>
        <n v="234.43"/>
        <n v="119.46"/>
        <n v="158.26"/>
        <n v="253.26"/>
        <n v="291.14"/>
        <n v="366.21"/>
        <n v="429.72"/>
        <n v="470.82"/>
        <n v="267.89"/>
        <n v="350.51"/>
        <n v="650.42"/>
        <n v="636.27"/>
        <n v="413.74"/>
        <n v="554.43"/>
        <n v="390.53"/>
        <n v="407.87"/>
        <n v="227.16"/>
        <n v="338.48"/>
        <n v="285.87"/>
        <n v="171.76"/>
        <n v="405.05"/>
        <n v="180.19"/>
        <n v="1551.71"/>
        <n v="1136.45"/>
        <n v="843.58"/>
        <n v="594.18"/>
        <n v="469.77"/>
        <n v="486.38"/>
        <n v="543.1"/>
        <n v="397.76"/>
        <n v="295.25"/>
        <n v="274.93"/>
        <n v="389.53"/>
        <n v="787.0"/>
        <n v="1602.63"/>
        <n v="305.91"/>
        <n v="363.53"/>
        <n v="1129.55"/>
        <n v="507.22"/>
        <n v="760.84"/>
        <n v="933.14"/>
        <n v="620.16"/>
        <n v="486.92"/>
        <n v="491.39"/>
        <n v="416.7"/>
        <n v="424.18"/>
        <n v="601.16"/>
        <n v="244.51"/>
        <n v="523.65"/>
        <n v="618.93"/>
        <n v="603.25"/>
        <n v="557.18"/>
        <n v="7017.0"/>
        <n v="911.19"/>
        <n v="190.6"/>
        <n v="551.85"/>
        <n v="325.7"/>
        <n v="461.9"/>
        <n v="294.3"/>
        <n v="607.39"/>
        <n v="432.55"/>
        <n v="948.86"/>
        <n v="3567.15"/>
        <n v="2823.56"/>
        <n v="3570.27"/>
        <n v="4022.17"/>
        <n v="3065.64"/>
        <n v="2641.31"/>
        <n v="1130.04"/>
        <n v="1498.44"/>
        <n v="5349.71"/>
        <n v="3719.0"/>
        <n v="2779.58"/>
        <n v="3940.01"/>
        <n v="4460.53"/>
        <n v="3391.2"/>
        <n v="3930.6"/>
        <n v="2216.1"/>
        <n v="2122.84"/>
        <n v="6626.37"/>
        <n v="3493.85"/>
        <n v="471.31"/>
        <n v="627.32"/>
        <n v="4398.73"/>
        <n v="4310.45"/>
        <n v="4641.68"/>
        <n v="2898.96"/>
        <n v="337.24"/>
        <n v="597.33"/>
        <n v="243.4"/>
        <n v="235.53"/>
        <n v="730.07"/>
        <n v="1959.21"/>
        <n v="152.97"/>
        <n v="1235.17"/>
        <n v="2372.71"/>
        <n v="2640.82"/>
        <n v="1833.3"/>
        <n v="2043.56"/>
        <n v="3007.88"/>
        <n v="2674.1"/>
        <n v="2961.16"/>
        <n v="967.36"/>
        <n v="2584.54"/>
        <n v="1094.09"/>
        <n v="450.52"/>
        <n v="4375.45"/>
        <n v="590.97"/>
        <n v="709.16"/>
        <n v="532.59"/>
        <n v="319.68"/>
        <n v="368.37"/>
        <n v="395.36"/>
        <n v="192.22"/>
        <n v="598.25"/>
        <n v="403.84"/>
        <n v="673.14"/>
        <n v="1381.52"/>
        <n v="1004.3"/>
        <n v="1040.28"/>
        <n v="651.16"/>
        <n v="1408.2"/>
        <n v="95.94"/>
        <n v="4242.98"/>
        <n v="5599.19"/>
        <n v="1494.02"/>
        <n v="1507.8"/>
        <n v="3786.55"/>
        <n v="537.86"/>
        <n v="647.39"/>
        <n v="189.74"/>
        <n v="257.7"/>
        <n v="354.58"/>
        <n v="156.4"/>
        <n v="277.05"/>
        <n v="171.98"/>
        <n v="118.86"/>
        <n v="237.74"/>
        <n v="978.61"/>
        <n v="122.92"/>
        <n v="44.77"/>
        <n v="175.56"/>
        <n v="201.21"/>
        <n v="56.25"/>
        <n v="157.61"/>
        <n v="122.72"/>
        <n v="188.55"/>
        <n v="85.97"/>
        <n v="184.29"/>
        <n v="223.35"/>
        <n v="50.64"/>
        <n v="57.03"/>
        <n v="18.16"/>
        <n v="495.28"/>
        <n v="155.21"/>
        <n v="81.39"/>
        <n v="392.54"/>
        <n v="392.52"/>
        <n v="310.4"/>
        <n v="316.08"/>
        <n v="161.47"/>
        <n v="517.81"/>
        <n v="39.25"/>
      </sharedItems>
    </cacheField>
    <cacheField name="CO Medicaid Dental Rates" numFmtId="164">
      <sharedItems>
        <e v="#NAME?"/>
      </sharedItems>
    </cacheField>
    <cacheField name="Comparison Outcome" numFmtId="0">
      <sharedItems>
        <s v="Rate Not Found in Medicaid Dental"/>
      </sharedItems>
    </cacheField>
  </cacheFields>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Medicaid Dental Comparison" cacheId="0" dataCaption="" compact="0" compactData="0">
  <location ref="I3:J5" firstHeaderRow="0" firstDataRow="1" firstDataCol="0"/>
  <pivotFields>
    <pivotField name="CDT_PROC_CD" dataField="1"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t="default"/>
      </items>
    </pivotField>
    <pivotField name="PROC_DESC" compact="0"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t="default"/>
      </items>
    </pivotField>
    <pivotField name="DIDD Rates" compact="0" numFmtId="164" outline="0" multipleItemSelectionAllowed="1" showAll="0">
      <items>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t="default"/>
      </items>
    </pivotField>
    <pivotField name="CO Medicaid Dental Rates" compact="0" numFmtId="164" outline="0" multipleItemSelectionAllowed="1" showAll="0">
      <items>
        <item x="0"/>
        <item t="default"/>
      </items>
    </pivotField>
    <pivotField name="Comparison Outcome" axis="axisRow" compact="0" outline="0" multipleItemSelectionAllowed="1" showAll="0" sortType="ascending">
      <items>
        <item x="0"/>
        <item t="default"/>
      </items>
    </pivotField>
  </pivotFields>
  <rowFields>
    <field x="4"/>
  </rowFields>
  <dataFields>
    <dataField name="Count of CDT_PROC_CD" fld="0" subtotal="count" baseField="0"/>
  </dataFields>
</pivotTableDefinition>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1.xml"/><Relationship Id="rId2"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0.xml"/><Relationship Id="rId3" Type="http://schemas.openxmlformats.org/officeDocument/2006/relationships/vmlDrawing" Target="../drawings/vmlDrawing1.vml"/></Relationships>
</file>

<file path=xl/worksheets/_rels/sheet1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hyperlink" Target="https://www.lamedicaid.com/provweb1/fee_schedules/Adult_ICFIID_Dental_Program_FS_Current.pdf" TargetMode="External"/><Relationship Id="rId3" Type="http://schemas.openxmlformats.org/officeDocument/2006/relationships/hyperlink" Target="https://dhcfp.nv.gov/Resources/Rates/FeeSchedules/" TargetMode="External"/><Relationship Id="rId4" Type="http://schemas.openxmlformats.org/officeDocument/2006/relationships/drawing" Target="../drawings/drawing11.xml"/><Relationship Id="rId5" Type="http://schemas.openxmlformats.org/officeDocument/2006/relationships/vmlDrawing" Target="../drawings/vmlDrawing2.v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hyperlink" Target="https://www.lamedicaid.com/provweb1/fee_schedules/Adult_ICFIID_Dental_Program_FS_Current.pdf" TargetMode="External"/><Relationship Id="rId2" Type="http://schemas.openxmlformats.org/officeDocument/2006/relationships/hyperlink" Target="https://dhcfp.nv.gov/Resources/Rates/FeeSchedules/" TargetMode="External"/><Relationship Id="rId3"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BFBFBF"/>
    <pageSetUpPr/>
  </sheetPr>
  <sheetViews>
    <sheetView workbookViewId="0"/>
  </sheetViews>
  <sheetFormatPr customHeight="1" defaultColWidth="14.43" defaultRowHeight="15.0"/>
  <cols>
    <col customWidth="1" min="1" max="1" width="9.14"/>
    <col customWidth="1" min="2" max="2" width="22.57"/>
    <col customWidth="1" min="3" max="3" width="9.14"/>
    <col customWidth="1" min="4" max="8" width="20.86"/>
    <col customWidth="1" min="9" max="9" width="32.0"/>
    <col customWidth="1" min="10" max="10" width="78.86"/>
  </cols>
  <sheetData>
    <row r="1">
      <c r="A1" s="1" t="s">
        <v>0</v>
      </c>
      <c r="B1" s="1" t="s">
        <v>1</v>
      </c>
      <c r="C1" s="1" t="s">
        <v>2</v>
      </c>
      <c r="D1" s="1" t="s">
        <v>3</v>
      </c>
      <c r="E1" s="1" t="s">
        <v>4</v>
      </c>
      <c r="F1" s="1" t="s">
        <v>5</v>
      </c>
      <c r="G1" s="1" t="s">
        <v>6</v>
      </c>
      <c r="H1" s="1" t="s">
        <v>7</v>
      </c>
      <c r="I1" s="1" t="s">
        <v>8</v>
      </c>
      <c r="J1" s="1" t="s">
        <v>9</v>
      </c>
    </row>
    <row r="2">
      <c r="A2" s="2" t="s">
        <v>10</v>
      </c>
      <c r="B2" s="3" t="str">
        <f t="array" ref="B2">_xludf.XLOOKUP(A2,'Rate Only Comparison'!C:C,'Rate Only Comparison'!D:D)</f>
        <v>#NAME?</v>
      </c>
      <c r="C2" s="4" t="str">
        <f t="array" ref="C2">_xludf.XLOOKUP(A2,'Rate Only Comparison'!C:C,'Rate Only Comparison'!E:E)</f>
        <v>#NAME?</v>
      </c>
      <c r="D2" s="4" t="str">
        <f t="array" ref="D2">_xludf.XLOOKUP(A2,'Rate Only Comparison'!C:C,'Rate Only Comparison'!F:F,"N/A")</f>
        <v>#NAME?</v>
      </c>
      <c r="E2" s="5" t="str">
        <f t="array" ref="E2">_xludf.XLOOKUP(A2,'Rate Only Comparison'!C:C,'Rate Only Comparison'!G:G,"N/A")</f>
        <v>#NAME?</v>
      </c>
      <c r="F2" s="2" t="str">
        <f t="shared" ref="F2:F118" si="1">IF(ISNUMBER(E2), "ADA", "N/A")</f>
        <v>N/A</v>
      </c>
      <c r="G2" s="4" t="str">
        <f t="array" ref="G2">_xludf.XLOOKUP(A2,'Rate Only Comparison'!C:C,'Rate Only Comparison'!M:M)</f>
        <v>#NAME?</v>
      </c>
      <c r="H2" s="5" t="str">
        <f t="array" ref="H2">_xludf.XLOOKUP(A2,'Rate Only Comparison'!C:C,'Rate Only Comparison'!N:N)</f>
        <v>#NAME?</v>
      </c>
      <c r="I2" s="2" t="s">
        <v>11</v>
      </c>
      <c r="J2" s="3" t="str">
        <f t="shared" ref="J2:J118" si="2">IF(OR(ISNUMBER(E2),ISNUMBER(H2)),"1) This is rate-only benchmark ratio due to no utilization data; 2) The benchmark ratio was calculated using rates normalized to Colorado Cost of Living","")</f>
        <v/>
      </c>
    </row>
    <row r="3">
      <c r="A3" s="2" t="s">
        <v>12</v>
      </c>
      <c r="B3" s="3" t="str">
        <f t="array" ref="B3">_xludf.XLOOKUP(A3,'Rate Only Comparison'!C:C,'Rate Only Comparison'!D:D)</f>
        <v>#NAME?</v>
      </c>
      <c r="C3" s="4" t="str">
        <f t="array" ref="C3">_xludf.XLOOKUP(A3,'Rate Only Comparison'!C:C,'Rate Only Comparison'!E:E)</f>
        <v>#NAME?</v>
      </c>
      <c r="D3" s="4" t="str">
        <f t="array" ref="D3">_xludf.XLOOKUP(A3,'Rate Only Comparison'!C:C,'Rate Only Comparison'!F:F,"N/A")</f>
        <v>#NAME?</v>
      </c>
      <c r="E3" s="5" t="str">
        <f t="array" ref="E3">_xludf.XLOOKUP(A3,'Rate Only Comparison'!C:C,'Rate Only Comparison'!G:G,"N/A")</f>
        <v>#NAME?</v>
      </c>
      <c r="F3" s="2" t="str">
        <f t="shared" si="1"/>
        <v>N/A</v>
      </c>
      <c r="G3" s="4" t="str">
        <f t="array" ref="G3">_xludf.XLOOKUP(A3,'Rate Only Comparison'!C:C,'Rate Only Comparison'!M:M)</f>
        <v>#NAME?</v>
      </c>
      <c r="H3" s="5" t="str">
        <f t="array" ref="H3">_xludf.XLOOKUP(A3,'Rate Only Comparison'!C:C,'Rate Only Comparison'!N:N)</f>
        <v>#NAME?</v>
      </c>
      <c r="I3" s="2" t="s">
        <v>11</v>
      </c>
      <c r="J3" s="3" t="str">
        <f t="shared" si="2"/>
        <v/>
      </c>
    </row>
    <row r="4">
      <c r="A4" s="2" t="s">
        <v>13</v>
      </c>
      <c r="B4" s="3" t="str">
        <f t="array" ref="B4">_xludf.XLOOKUP(A4,'Rate Only Comparison'!C:C,'Rate Only Comparison'!D:D)</f>
        <v>#NAME?</v>
      </c>
      <c r="C4" s="4" t="str">
        <f t="array" ref="C4">_xludf.XLOOKUP(A4,'Rate Only Comparison'!C:C,'Rate Only Comparison'!E:E)</f>
        <v>#NAME?</v>
      </c>
      <c r="D4" s="4" t="str">
        <f t="array" ref="D4">_xludf.XLOOKUP(A4,'Rate Only Comparison'!C:C,'Rate Only Comparison'!F:F,"N/A")</f>
        <v>#NAME?</v>
      </c>
      <c r="E4" s="5" t="str">
        <f t="array" ref="E4">_xludf.XLOOKUP(A4,'Rate Only Comparison'!C:C,'Rate Only Comparison'!G:G,"N/A")</f>
        <v>#NAME?</v>
      </c>
      <c r="F4" s="2" t="str">
        <f t="shared" si="1"/>
        <v>N/A</v>
      </c>
      <c r="G4" s="4" t="str">
        <f t="array" ref="G4">_xludf.XLOOKUP(A4,'Rate Only Comparison'!C:C,'Rate Only Comparison'!M:M)</f>
        <v>#NAME?</v>
      </c>
      <c r="H4" s="5" t="str">
        <f t="array" ref="H4">_xludf.XLOOKUP(A4,'Rate Only Comparison'!C:C,'Rate Only Comparison'!N:N)</f>
        <v>#NAME?</v>
      </c>
      <c r="I4" s="2" t="s">
        <v>11</v>
      </c>
      <c r="J4" s="3" t="str">
        <f t="shared" si="2"/>
        <v/>
      </c>
    </row>
    <row r="5">
      <c r="A5" s="2" t="s">
        <v>14</v>
      </c>
      <c r="B5" s="3" t="str">
        <f t="array" ref="B5">_xludf.XLOOKUP(A5,'Rate Only Comparison'!C:C,'Rate Only Comparison'!D:D)</f>
        <v>#NAME?</v>
      </c>
      <c r="C5" s="4" t="str">
        <f t="array" ref="C5">_xludf.XLOOKUP(A5,'Rate Only Comparison'!C:C,'Rate Only Comparison'!E:E)</f>
        <v>#NAME?</v>
      </c>
      <c r="D5" s="4" t="str">
        <f t="array" ref="D5">_xludf.XLOOKUP(A5,'Rate Only Comparison'!C:C,'Rate Only Comparison'!F:F,"N/A")</f>
        <v>#NAME?</v>
      </c>
      <c r="E5" s="5" t="str">
        <f t="array" ref="E5">_xludf.XLOOKUP(A5,'Rate Only Comparison'!C:C,'Rate Only Comparison'!G:G,"N/A")</f>
        <v>#NAME?</v>
      </c>
      <c r="F5" s="2" t="str">
        <f t="shared" si="1"/>
        <v>N/A</v>
      </c>
      <c r="G5" s="4" t="str">
        <f t="array" ref="G5">_xludf.XLOOKUP(A5,'Rate Only Comparison'!C:C,'Rate Only Comparison'!M:M)</f>
        <v>#NAME?</v>
      </c>
      <c r="H5" s="5" t="str">
        <f t="array" ref="H5">_xludf.XLOOKUP(A5,'Rate Only Comparison'!C:C,'Rate Only Comparison'!N:N)</f>
        <v>#NAME?</v>
      </c>
      <c r="I5" s="2" t="s">
        <v>11</v>
      </c>
      <c r="J5" s="3" t="str">
        <f t="shared" si="2"/>
        <v/>
      </c>
    </row>
    <row r="6">
      <c r="A6" s="2" t="s">
        <v>15</v>
      </c>
      <c r="B6" s="3" t="str">
        <f t="array" ref="B6">_xludf.XLOOKUP(A6,'Rate Only Comparison'!C:C,'Rate Only Comparison'!D:D)</f>
        <v>#NAME?</v>
      </c>
      <c r="C6" s="4" t="str">
        <f t="array" ref="C6">_xludf.XLOOKUP(A6,'Rate Only Comparison'!C:C,'Rate Only Comparison'!E:E)</f>
        <v>#NAME?</v>
      </c>
      <c r="D6" s="4" t="str">
        <f t="array" ref="D6">_xludf.XLOOKUP(A6,'Rate Only Comparison'!C:C,'Rate Only Comparison'!F:F,"N/A")</f>
        <v>#NAME?</v>
      </c>
      <c r="E6" s="5" t="str">
        <f t="array" ref="E6">_xludf.XLOOKUP(A6,'Rate Only Comparison'!C:C,'Rate Only Comparison'!G:G,"N/A")</f>
        <v>#NAME?</v>
      </c>
      <c r="F6" s="2" t="str">
        <f t="shared" si="1"/>
        <v>N/A</v>
      </c>
      <c r="G6" s="4" t="str">
        <f t="array" ref="G6">_xludf.XLOOKUP(A6,'Rate Only Comparison'!C:C,'Rate Only Comparison'!M:M)</f>
        <v>#NAME?</v>
      </c>
      <c r="H6" s="5" t="str">
        <f t="array" ref="H6">_xludf.XLOOKUP(A6,'Rate Only Comparison'!C:C,'Rate Only Comparison'!N:N)</f>
        <v>#NAME?</v>
      </c>
      <c r="I6" s="2" t="s">
        <v>16</v>
      </c>
      <c r="J6" s="3" t="str">
        <f t="shared" si="2"/>
        <v/>
      </c>
    </row>
    <row r="7">
      <c r="A7" s="2" t="s">
        <v>17</v>
      </c>
      <c r="B7" s="3" t="str">
        <f t="array" ref="B7">_xludf.XLOOKUP(A7,'Rate Only Comparison'!C:C,'Rate Only Comparison'!D:D)</f>
        <v>#NAME?</v>
      </c>
      <c r="C7" s="4" t="str">
        <f t="array" ref="C7">_xludf.XLOOKUP(A7,'Rate Only Comparison'!C:C,'Rate Only Comparison'!E:E)</f>
        <v>#NAME?</v>
      </c>
      <c r="D7" s="4" t="str">
        <f t="array" ref="D7">_xludf.XLOOKUP(A7,'Rate Only Comparison'!C:C,'Rate Only Comparison'!F:F,"N/A")</f>
        <v>#NAME?</v>
      </c>
      <c r="E7" s="5" t="str">
        <f t="array" ref="E7">_xludf.XLOOKUP(A7,'Rate Only Comparison'!C:C,'Rate Only Comparison'!G:G,"N/A")</f>
        <v>#NAME?</v>
      </c>
      <c r="F7" s="2" t="str">
        <f t="shared" si="1"/>
        <v>N/A</v>
      </c>
      <c r="G7" s="4" t="str">
        <f t="array" ref="G7">_xludf.XLOOKUP(A7,'Rate Only Comparison'!C:C,'Rate Only Comparison'!M:M)</f>
        <v>#NAME?</v>
      </c>
      <c r="H7" s="5" t="str">
        <f t="array" ref="H7">_xludf.XLOOKUP(A7,'Rate Only Comparison'!C:C,'Rate Only Comparison'!N:N)</f>
        <v>#NAME?</v>
      </c>
      <c r="I7" s="2" t="s">
        <v>11</v>
      </c>
      <c r="J7" s="3" t="str">
        <f t="shared" si="2"/>
        <v/>
      </c>
    </row>
    <row r="8">
      <c r="A8" s="2" t="s">
        <v>18</v>
      </c>
      <c r="B8" s="3" t="str">
        <f t="array" ref="B8">_xludf.XLOOKUP(A8,'Rate Only Comparison'!C:C,'Rate Only Comparison'!D:D)</f>
        <v>#NAME?</v>
      </c>
      <c r="C8" s="4" t="str">
        <f t="array" ref="C8">_xludf.XLOOKUP(A8,'Rate Only Comparison'!C:C,'Rate Only Comparison'!E:E)</f>
        <v>#NAME?</v>
      </c>
      <c r="D8" s="4" t="str">
        <f t="array" ref="D8">_xludf.XLOOKUP(A8,'Rate Only Comparison'!C:C,'Rate Only Comparison'!F:F,"N/A")</f>
        <v>#NAME?</v>
      </c>
      <c r="E8" s="5" t="str">
        <f t="array" ref="E8">_xludf.XLOOKUP(A8,'Rate Only Comparison'!C:C,'Rate Only Comparison'!G:G,"N/A")</f>
        <v>#NAME?</v>
      </c>
      <c r="F8" s="2" t="str">
        <f t="shared" si="1"/>
        <v>N/A</v>
      </c>
      <c r="G8" s="4" t="str">
        <f t="array" ref="G8">_xludf.XLOOKUP(A8,'Rate Only Comparison'!C:C,'Rate Only Comparison'!M:M)</f>
        <v>#NAME?</v>
      </c>
      <c r="H8" s="5" t="str">
        <f t="array" ref="H8">_xludf.XLOOKUP(A8,'Rate Only Comparison'!C:C,'Rate Only Comparison'!N:N)</f>
        <v>#NAME?</v>
      </c>
      <c r="I8" s="2" t="s">
        <v>11</v>
      </c>
      <c r="J8" s="3" t="str">
        <f t="shared" si="2"/>
        <v/>
      </c>
    </row>
    <row r="9">
      <c r="A9" s="2" t="s">
        <v>19</v>
      </c>
      <c r="B9" s="3" t="str">
        <f t="array" ref="B9">_xludf.XLOOKUP(A9,'Rate Only Comparison'!C:C,'Rate Only Comparison'!D:D)</f>
        <v>#NAME?</v>
      </c>
      <c r="C9" s="4" t="str">
        <f t="array" ref="C9">_xludf.XLOOKUP(A9,'Rate Only Comparison'!C:C,'Rate Only Comparison'!E:E)</f>
        <v>#NAME?</v>
      </c>
      <c r="D9" s="4" t="str">
        <f t="array" ref="D9">_xludf.XLOOKUP(A9,'Rate Only Comparison'!C:C,'Rate Only Comparison'!F:F,"N/A")</f>
        <v>#NAME?</v>
      </c>
      <c r="E9" s="5" t="str">
        <f t="array" ref="E9">_xludf.XLOOKUP(A9,'Rate Only Comparison'!C:C,'Rate Only Comparison'!G:G,"N/A")</f>
        <v>#NAME?</v>
      </c>
      <c r="F9" s="2" t="str">
        <f t="shared" si="1"/>
        <v>N/A</v>
      </c>
      <c r="G9" s="4" t="str">
        <f t="array" ref="G9">_xludf.XLOOKUP(A9,'Rate Only Comparison'!C:C,'Rate Only Comparison'!M:M)</f>
        <v>#NAME?</v>
      </c>
      <c r="H9" s="5" t="str">
        <f t="array" ref="H9">_xludf.XLOOKUP(A9,'Rate Only Comparison'!C:C,'Rate Only Comparison'!N:N)</f>
        <v>#NAME?</v>
      </c>
      <c r="I9" s="2" t="s">
        <v>11</v>
      </c>
      <c r="J9" s="3" t="str">
        <f t="shared" si="2"/>
        <v/>
      </c>
    </row>
    <row r="10">
      <c r="A10" s="2" t="s">
        <v>20</v>
      </c>
      <c r="B10" s="3" t="str">
        <f t="array" ref="B10">_xludf.XLOOKUP(A10,'Rate Only Comparison'!C:C,'Rate Only Comparison'!D:D)</f>
        <v>#NAME?</v>
      </c>
      <c r="C10" s="4" t="str">
        <f t="array" ref="C10">_xludf.XLOOKUP(A10,'Rate Only Comparison'!C:C,'Rate Only Comparison'!E:E)</f>
        <v>#NAME?</v>
      </c>
      <c r="D10" s="4" t="str">
        <f t="array" ref="D10">_xludf.XLOOKUP(A10,'Rate Only Comparison'!C:C,'Rate Only Comparison'!F:F,"N/A")</f>
        <v>#NAME?</v>
      </c>
      <c r="E10" s="5" t="str">
        <f t="array" ref="E10">_xludf.XLOOKUP(A10,'Rate Only Comparison'!C:C,'Rate Only Comparison'!G:G,"N/A")</f>
        <v>#NAME?</v>
      </c>
      <c r="F10" s="2" t="str">
        <f t="shared" si="1"/>
        <v>N/A</v>
      </c>
      <c r="G10" s="4" t="str">
        <f t="array" ref="G10">_xludf.XLOOKUP(A10,'Rate Only Comparison'!C:C,'Rate Only Comparison'!M:M)</f>
        <v>#NAME?</v>
      </c>
      <c r="H10" s="5" t="str">
        <f t="array" ref="H10">_xludf.XLOOKUP(A10,'Rate Only Comparison'!C:C,'Rate Only Comparison'!N:N)</f>
        <v>#NAME?</v>
      </c>
      <c r="I10" s="2" t="s">
        <v>11</v>
      </c>
      <c r="J10" s="3" t="str">
        <f t="shared" si="2"/>
        <v/>
      </c>
    </row>
    <row r="11">
      <c r="A11" s="2" t="s">
        <v>21</v>
      </c>
      <c r="B11" s="3" t="str">
        <f t="array" ref="B11">_xludf.XLOOKUP(A11,'Rate Only Comparison'!C:C,'Rate Only Comparison'!D:D)</f>
        <v>#NAME?</v>
      </c>
      <c r="C11" s="4" t="str">
        <f t="array" ref="C11">_xludf.XLOOKUP(A11,'Rate Only Comparison'!C:C,'Rate Only Comparison'!E:E)</f>
        <v>#NAME?</v>
      </c>
      <c r="D11" s="4" t="str">
        <f t="array" ref="D11">_xludf.XLOOKUP(A11,'Rate Only Comparison'!C:C,'Rate Only Comparison'!F:F,"N/A")</f>
        <v>#NAME?</v>
      </c>
      <c r="E11" s="5" t="str">
        <f t="array" ref="E11">_xludf.XLOOKUP(A11,'Rate Only Comparison'!C:C,'Rate Only Comparison'!G:G,"N/A")</f>
        <v>#NAME?</v>
      </c>
      <c r="F11" s="2" t="str">
        <f t="shared" si="1"/>
        <v>N/A</v>
      </c>
      <c r="G11" s="4" t="str">
        <f t="array" ref="G11">_xludf.XLOOKUP(A11,'Rate Only Comparison'!C:C,'Rate Only Comparison'!M:M)</f>
        <v>#NAME?</v>
      </c>
      <c r="H11" s="5" t="str">
        <f t="array" ref="H11">_xludf.XLOOKUP(A11,'Rate Only Comparison'!C:C,'Rate Only Comparison'!N:N)</f>
        <v>#NAME?</v>
      </c>
      <c r="I11" s="2" t="s">
        <v>22</v>
      </c>
      <c r="J11" s="3" t="str">
        <f t="shared" si="2"/>
        <v/>
      </c>
    </row>
    <row r="12">
      <c r="A12" s="2" t="s">
        <v>23</v>
      </c>
      <c r="B12" s="3" t="str">
        <f t="array" ref="B12">_xludf.XLOOKUP(A12,'Rate Only Comparison'!C:C,'Rate Only Comparison'!D:D)</f>
        <v>#NAME?</v>
      </c>
      <c r="C12" s="4" t="str">
        <f t="array" ref="C12">_xludf.XLOOKUP(A12,'Rate Only Comparison'!C:C,'Rate Only Comparison'!E:E)</f>
        <v>#NAME?</v>
      </c>
      <c r="D12" s="4" t="str">
        <f t="array" ref="D12">_xludf.XLOOKUP(A12,'Rate Only Comparison'!C:C,'Rate Only Comparison'!F:F,"N/A")</f>
        <v>#NAME?</v>
      </c>
      <c r="E12" s="5" t="str">
        <f t="array" ref="E12">_xludf.XLOOKUP(A12,'Rate Only Comparison'!C:C,'Rate Only Comparison'!G:G,"N/A")</f>
        <v>#NAME?</v>
      </c>
      <c r="F12" s="2" t="str">
        <f t="shared" si="1"/>
        <v>N/A</v>
      </c>
      <c r="G12" s="4" t="str">
        <f t="array" ref="G12">_xludf.XLOOKUP(A12,'Rate Only Comparison'!C:C,'Rate Only Comparison'!M:M)</f>
        <v>#NAME?</v>
      </c>
      <c r="H12" s="5" t="str">
        <f t="array" ref="H12">_xludf.XLOOKUP(A12,'Rate Only Comparison'!C:C,'Rate Only Comparison'!N:N)</f>
        <v>#NAME?</v>
      </c>
      <c r="I12" s="2" t="s">
        <v>11</v>
      </c>
      <c r="J12" s="3" t="str">
        <f t="shared" si="2"/>
        <v/>
      </c>
    </row>
    <row r="13">
      <c r="A13" s="2" t="s">
        <v>24</v>
      </c>
      <c r="B13" s="3" t="str">
        <f t="array" ref="B13">_xludf.XLOOKUP(A13,'Rate Only Comparison'!C:C,'Rate Only Comparison'!D:D)</f>
        <v>#NAME?</v>
      </c>
      <c r="C13" s="4" t="str">
        <f t="array" ref="C13">_xludf.XLOOKUP(A13,'Rate Only Comparison'!C:C,'Rate Only Comparison'!E:E)</f>
        <v>#NAME?</v>
      </c>
      <c r="D13" s="4" t="str">
        <f t="array" ref="D13">_xludf.XLOOKUP(A13,'Rate Only Comparison'!C:C,'Rate Only Comparison'!F:F,"N/A")</f>
        <v>#NAME?</v>
      </c>
      <c r="E13" s="5" t="str">
        <f t="array" ref="E13">_xludf.XLOOKUP(A13,'Rate Only Comparison'!C:C,'Rate Only Comparison'!G:G,"N/A")</f>
        <v>#NAME?</v>
      </c>
      <c r="F13" s="2" t="str">
        <f t="shared" si="1"/>
        <v>N/A</v>
      </c>
      <c r="G13" s="4" t="str">
        <f t="array" ref="G13">_xludf.XLOOKUP(A13,'Rate Only Comparison'!C:C,'Rate Only Comparison'!M:M)</f>
        <v>#NAME?</v>
      </c>
      <c r="H13" s="5" t="str">
        <f t="array" ref="H13">_xludf.XLOOKUP(A13,'Rate Only Comparison'!C:C,'Rate Only Comparison'!N:N)</f>
        <v>#NAME?</v>
      </c>
      <c r="I13" s="2" t="s">
        <v>11</v>
      </c>
      <c r="J13" s="3" t="str">
        <f t="shared" si="2"/>
        <v/>
      </c>
    </row>
    <row r="14">
      <c r="A14" s="2" t="s">
        <v>25</v>
      </c>
      <c r="B14" s="3" t="str">
        <f t="array" ref="B14">_xludf.XLOOKUP(A14,'Rate Only Comparison'!C:C,'Rate Only Comparison'!D:D)</f>
        <v>#NAME?</v>
      </c>
      <c r="C14" s="4" t="str">
        <f t="array" ref="C14">_xludf.XLOOKUP(A14,'Rate Only Comparison'!C:C,'Rate Only Comparison'!E:E)</f>
        <v>#NAME?</v>
      </c>
      <c r="D14" s="4" t="str">
        <f t="array" ref="D14">_xludf.XLOOKUP(A14,'Rate Only Comparison'!C:C,'Rate Only Comparison'!F:F,"N/A")</f>
        <v>#NAME?</v>
      </c>
      <c r="E14" s="5" t="str">
        <f t="array" ref="E14">_xludf.XLOOKUP(A14,'Rate Only Comparison'!C:C,'Rate Only Comparison'!G:G,"N/A")</f>
        <v>#NAME?</v>
      </c>
      <c r="F14" s="2" t="str">
        <f t="shared" si="1"/>
        <v>N/A</v>
      </c>
      <c r="G14" s="4" t="str">
        <f t="array" ref="G14">_xludf.XLOOKUP(A14,'Rate Only Comparison'!C:C,'Rate Only Comparison'!M:M)</f>
        <v>#NAME?</v>
      </c>
      <c r="H14" s="5" t="str">
        <f t="array" ref="H14">_xludf.XLOOKUP(A14,'Rate Only Comparison'!C:C,'Rate Only Comparison'!N:N)</f>
        <v>#NAME?</v>
      </c>
      <c r="I14" s="2" t="s">
        <v>11</v>
      </c>
      <c r="J14" s="3" t="str">
        <f t="shared" si="2"/>
        <v/>
      </c>
    </row>
    <row r="15">
      <c r="A15" s="2" t="s">
        <v>26</v>
      </c>
      <c r="B15" s="3" t="str">
        <f t="array" ref="B15">_xludf.XLOOKUP(A15,'Rate Only Comparison'!C:C,'Rate Only Comparison'!D:D)</f>
        <v>#NAME?</v>
      </c>
      <c r="C15" s="4" t="str">
        <f t="array" ref="C15">_xludf.XLOOKUP(A15,'Rate Only Comparison'!C:C,'Rate Only Comparison'!E:E)</f>
        <v>#NAME?</v>
      </c>
      <c r="D15" s="4" t="str">
        <f t="array" ref="D15">_xludf.XLOOKUP(A15,'Rate Only Comparison'!C:C,'Rate Only Comparison'!F:F,"N/A")</f>
        <v>#NAME?</v>
      </c>
      <c r="E15" s="5" t="str">
        <f t="array" ref="E15">_xludf.XLOOKUP(A15,'Rate Only Comparison'!C:C,'Rate Only Comparison'!G:G,"N/A")</f>
        <v>#NAME?</v>
      </c>
      <c r="F15" s="2" t="str">
        <f t="shared" si="1"/>
        <v>N/A</v>
      </c>
      <c r="G15" s="4" t="str">
        <f t="array" ref="G15">_xludf.XLOOKUP(A15,'Rate Only Comparison'!C:C,'Rate Only Comparison'!M:M)</f>
        <v>#NAME?</v>
      </c>
      <c r="H15" s="5" t="str">
        <f t="array" ref="H15">_xludf.XLOOKUP(A15,'Rate Only Comparison'!C:C,'Rate Only Comparison'!N:N)</f>
        <v>#NAME?</v>
      </c>
      <c r="I15" s="2" t="s">
        <v>11</v>
      </c>
      <c r="J15" s="3" t="str">
        <f t="shared" si="2"/>
        <v/>
      </c>
    </row>
    <row r="16">
      <c r="A16" s="2" t="s">
        <v>27</v>
      </c>
      <c r="B16" s="3" t="str">
        <f t="array" ref="B16">_xludf.XLOOKUP(A16,'Rate Only Comparison'!C:C,'Rate Only Comparison'!D:D)</f>
        <v>#NAME?</v>
      </c>
      <c r="C16" s="4" t="str">
        <f t="array" ref="C16">_xludf.XLOOKUP(A16,'Rate Only Comparison'!C:C,'Rate Only Comparison'!E:E)</f>
        <v>#NAME?</v>
      </c>
      <c r="D16" s="4" t="str">
        <f t="array" ref="D16">_xludf.XLOOKUP(A16,'Rate Only Comparison'!C:C,'Rate Only Comparison'!F:F,"N/A")</f>
        <v>#NAME?</v>
      </c>
      <c r="E16" s="5" t="str">
        <f t="array" ref="E16">_xludf.XLOOKUP(A16,'Rate Only Comparison'!C:C,'Rate Only Comparison'!G:G,"N/A")</f>
        <v>#NAME?</v>
      </c>
      <c r="F16" s="2" t="str">
        <f t="shared" si="1"/>
        <v>N/A</v>
      </c>
      <c r="G16" s="4" t="str">
        <f t="array" ref="G16">_xludf.XLOOKUP(A16,'Rate Only Comparison'!C:C,'Rate Only Comparison'!M:M)</f>
        <v>#NAME?</v>
      </c>
      <c r="H16" s="5" t="str">
        <f t="array" ref="H16">_xludf.XLOOKUP(A16,'Rate Only Comparison'!C:C,'Rate Only Comparison'!N:N)</f>
        <v>#NAME?</v>
      </c>
      <c r="I16" s="2" t="s">
        <v>11</v>
      </c>
      <c r="J16" s="3" t="str">
        <f t="shared" si="2"/>
        <v/>
      </c>
    </row>
    <row r="17">
      <c r="A17" s="2" t="s">
        <v>28</v>
      </c>
      <c r="B17" s="3" t="str">
        <f t="array" ref="B17">_xludf.XLOOKUP(A17,'Rate Only Comparison'!C:C,'Rate Only Comparison'!D:D)</f>
        <v>#NAME?</v>
      </c>
      <c r="C17" s="4" t="str">
        <f t="array" ref="C17">_xludf.XLOOKUP(A17,'Rate Only Comparison'!C:C,'Rate Only Comparison'!E:E)</f>
        <v>#NAME?</v>
      </c>
      <c r="D17" s="4" t="str">
        <f t="array" ref="D17">_xludf.XLOOKUP(A17,'Rate Only Comparison'!C:C,'Rate Only Comparison'!F:F,"N/A")</f>
        <v>#NAME?</v>
      </c>
      <c r="E17" s="5" t="str">
        <f t="array" ref="E17">_xludf.XLOOKUP(A17,'Rate Only Comparison'!C:C,'Rate Only Comparison'!G:G,"N/A")</f>
        <v>#NAME?</v>
      </c>
      <c r="F17" s="2" t="str">
        <f t="shared" si="1"/>
        <v>N/A</v>
      </c>
      <c r="G17" s="4" t="str">
        <f t="array" ref="G17">_xludf.XLOOKUP(A17,'Rate Only Comparison'!C:C,'Rate Only Comparison'!M:M)</f>
        <v>#NAME?</v>
      </c>
      <c r="H17" s="5" t="str">
        <f t="array" ref="H17">_xludf.XLOOKUP(A17,'Rate Only Comparison'!C:C,'Rate Only Comparison'!N:N)</f>
        <v>#NAME?</v>
      </c>
      <c r="I17" s="2" t="s">
        <v>29</v>
      </c>
      <c r="J17" s="3" t="str">
        <f t="shared" si="2"/>
        <v/>
      </c>
    </row>
    <row r="18">
      <c r="A18" s="2" t="s">
        <v>30</v>
      </c>
      <c r="B18" s="3" t="str">
        <f t="array" ref="B18">_xludf.XLOOKUP(A18,'Rate Only Comparison'!C:C,'Rate Only Comparison'!D:D)</f>
        <v>#NAME?</v>
      </c>
      <c r="C18" s="4" t="str">
        <f t="array" ref="C18">_xludf.XLOOKUP(A18,'Rate Only Comparison'!C:C,'Rate Only Comparison'!E:E)</f>
        <v>#NAME?</v>
      </c>
      <c r="D18" s="4" t="str">
        <f t="array" ref="D18">_xludf.XLOOKUP(A18,'Rate Only Comparison'!C:C,'Rate Only Comparison'!F:F,"N/A")</f>
        <v>#NAME?</v>
      </c>
      <c r="E18" s="5" t="str">
        <f t="array" ref="E18">_xludf.XLOOKUP(A18,'Rate Only Comparison'!C:C,'Rate Only Comparison'!G:G,"N/A")</f>
        <v>#NAME?</v>
      </c>
      <c r="F18" s="2" t="str">
        <f t="shared" si="1"/>
        <v>N/A</v>
      </c>
      <c r="G18" s="4" t="str">
        <f t="array" ref="G18">_xludf.XLOOKUP(A18,'Rate Only Comparison'!C:C,'Rate Only Comparison'!M:M)</f>
        <v>#NAME?</v>
      </c>
      <c r="H18" s="5" t="str">
        <f t="array" ref="H18">_xludf.XLOOKUP(A18,'Rate Only Comparison'!C:C,'Rate Only Comparison'!N:N)</f>
        <v>#NAME?</v>
      </c>
      <c r="I18" s="2" t="s">
        <v>29</v>
      </c>
      <c r="J18" s="3" t="str">
        <f t="shared" si="2"/>
        <v/>
      </c>
    </row>
    <row r="19">
      <c r="A19" s="2" t="s">
        <v>31</v>
      </c>
      <c r="B19" s="3" t="str">
        <f t="array" ref="B19">_xludf.XLOOKUP(A19,'Rate Only Comparison'!C:C,'Rate Only Comparison'!D:D)</f>
        <v>#NAME?</v>
      </c>
      <c r="C19" s="4" t="str">
        <f t="array" ref="C19">_xludf.XLOOKUP(A19,'Rate Only Comparison'!C:C,'Rate Only Comparison'!E:E)</f>
        <v>#NAME?</v>
      </c>
      <c r="D19" s="4" t="str">
        <f t="array" ref="D19">_xludf.XLOOKUP(A19,'Rate Only Comparison'!C:C,'Rate Only Comparison'!F:F,"N/A")</f>
        <v>#NAME?</v>
      </c>
      <c r="E19" s="5" t="str">
        <f t="array" ref="E19">_xludf.XLOOKUP(A19,'Rate Only Comparison'!C:C,'Rate Only Comparison'!G:G,"N/A")</f>
        <v>#NAME?</v>
      </c>
      <c r="F19" s="2" t="str">
        <f t="shared" si="1"/>
        <v>N/A</v>
      </c>
      <c r="G19" s="4" t="str">
        <f t="array" ref="G19">_xludf.XLOOKUP(A19,'Rate Only Comparison'!C:C,'Rate Only Comparison'!M:M)</f>
        <v>#NAME?</v>
      </c>
      <c r="H19" s="5" t="str">
        <f t="array" ref="H19">_xludf.XLOOKUP(A19,'Rate Only Comparison'!C:C,'Rate Only Comparison'!N:N)</f>
        <v>#NAME?</v>
      </c>
      <c r="I19" s="2" t="s">
        <v>22</v>
      </c>
      <c r="J19" s="3" t="str">
        <f t="shared" si="2"/>
        <v/>
      </c>
    </row>
    <row r="20">
      <c r="A20" s="2" t="s">
        <v>32</v>
      </c>
      <c r="B20" s="3" t="str">
        <f t="array" ref="B20">_xludf.XLOOKUP(A20,'Rate Only Comparison'!C:C,'Rate Only Comparison'!D:D)</f>
        <v>#NAME?</v>
      </c>
      <c r="C20" s="4" t="str">
        <f t="array" ref="C20">_xludf.XLOOKUP(A20,'Rate Only Comparison'!C:C,'Rate Only Comparison'!E:E)</f>
        <v>#NAME?</v>
      </c>
      <c r="D20" s="4" t="str">
        <f t="array" ref="D20">_xludf.XLOOKUP(A20,'Rate Only Comparison'!C:C,'Rate Only Comparison'!F:F,"N/A")</f>
        <v>#NAME?</v>
      </c>
      <c r="E20" s="5" t="str">
        <f t="array" ref="E20">_xludf.XLOOKUP(A20,'Rate Only Comparison'!C:C,'Rate Only Comparison'!G:G,"N/A")</f>
        <v>#NAME?</v>
      </c>
      <c r="F20" s="2" t="str">
        <f t="shared" si="1"/>
        <v>N/A</v>
      </c>
      <c r="G20" s="4" t="str">
        <f t="array" ref="G20">_xludf.XLOOKUP(A20,'Rate Only Comparison'!C:C,'Rate Only Comparison'!M:M)</f>
        <v>#NAME?</v>
      </c>
      <c r="H20" s="5" t="str">
        <f t="array" ref="H20">_xludf.XLOOKUP(A20,'Rate Only Comparison'!C:C,'Rate Only Comparison'!N:N)</f>
        <v>#NAME?</v>
      </c>
      <c r="I20" s="2" t="s">
        <v>29</v>
      </c>
      <c r="J20" s="3" t="str">
        <f t="shared" si="2"/>
        <v/>
      </c>
    </row>
    <row r="21" ht="15.75" customHeight="1">
      <c r="A21" s="2" t="s">
        <v>33</v>
      </c>
      <c r="B21" s="3" t="str">
        <f t="array" ref="B21">_xludf.XLOOKUP(A21,'Rate Only Comparison'!C:C,'Rate Only Comparison'!D:D)</f>
        <v>#NAME?</v>
      </c>
      <c r="C21" s="4" t="str">
        <f t="array" ref="C21">_xludf.XLOOKUP(A21,'Rate Only Comparison'!C:C,'Rate Only Comparison'!E:E)</f>
        <v>#NAME?</v>
      </c>
      <c r="D21" s="4" t="str">
        <f t="array" ref="D21">_xludf.XLOOKUP(A21,'Rate Only Comparison'!C:C,'Rate Only Comparison'!F:F,"N/A")</f>
        <v>#NAME?</v>
      </c>
      <c r="E21" s="5" t="str">
        <f t="array" ref="E21">_xludf.XLOOKUP(A21,'Rate Only Comparison'!C:C,'Rate Only Comparison'!G:G,"N/A")</f>
        <v>#NAME?</v>
      </c>
      <c r="F21" s="2" t="str">
        <f t="shared" si="1"/>
        <v>N/A</v>
      </c>
      <c r="G21" s="4" t="str">
        <f t="array" ref="G21">_xludf.XLOOKUP(A21,'Rate Only Comparison'!C:C,'Rate Only Comparison'!M:M)</f>
        <v>#NAME?</v>
      </c>
      <c r="H21" s="5" t="str">
        <f t="array" ref="H21">_xludf.XLOOKUP(A21,'Rate Only Comparison'!C:C,'Rate Only Comparison'!N:N)</f>
        <v>#NAME?</v>
      </c>
      <c r="I21" s="2" t="s">
        <v>22</v>
      </c>
      <c r="J21" s="3" t="str">
        <f t="shared" si="2"/>
        <v/>
      </c>
    </row>
    <row r="22" ht="15.75" customHeight="1">
      <c r="A22" s="2" t="s">
        <v>34</v>
      </c>
      <c r="B22" s="3" t="str">
        <f t="array" ref="B22">_xludf.XLOOKUP(A22,'Rate Only Comparison'!C:C,'Rate Only Comparison'!D:D)</f>
        <v>#NAME?</v>
      </c>
      <c r="C22" s="4" t="str">
        <f t="array" ref="C22">_xludf.XLOOKUP(A22,'Rate Only Comparison'!C:C,'Rate Only Comparison'!E:E)</f>
        <v>#NAME?</v>
      </c>
      <c r="D22" s="4" t="str">
        <f t="array" ref="D22">_xludf.XLOOKUP(A22,'Rate Only Comparison'!C:C,'Rate Only Comparison'!F:F,"N/A")</f>
        <v>#NAME?</v>
      </c>
      <c r="E22" s="5" t="str">
        <f t="array" ref="E22">_xludf.XLOOKUP(A22,'Rate Only Comparison'!C:C,'Rate Only Comparison'!G:G,"N/A")</f>
        <v>#NAME?</v>
      </c>
      <c r="F22" s="2" t="str">
        <f t="shared" si="1"/>
        <v>N/A</v>
      </c>
      <c r="G22" s="4" t="str">
        <f t="array" ref="G22">_xludf.XLOOKUP(A22,'Rate Only Comparison'!C:C,'Rate Only Comparison'!M:M)</f>
        <v>#NAME?</v>
      </c>
      <c r="H22" s="5" t="str">
        <f t="array" ref="H22">_xludf.XLOOKUP(A22,'Rate Only Comparison'!C:C,'Rate Only Comparison'!N:N)</f>
        <v>#NAME?</v>
      </c>
      <c r="I22" s="2" t="s">
        <v>11</v>
      </c>
      <c r="J22" s="3" t="str">
        <f t="shared" si="2"/>
        <v/>
      </c>
    </row>
    <row r="23" ht="15.75" customHeight="1">
      <c r="A23" s="2" t="s">
        <v>35</v>
      </c>
      <c r="B23" s="3" t="str">
        <f t="array" ref="B23">_xludf.XLOOKUP(A23,'Rate Only Comparison'!C:C,'Rate Only Comparison'!D:D)</f>
        <v>#NAME?</v>
      </c>
      <c r="C23" s="4" t="str">
        <f t="array" ref="C23">_xludf.XLOOKUP(A23,'Rate Only Comparison'!C:C,'Rate Only Comparison'!E:E)</f>
        <v>#NAME?</v>
      </c>
      <c r="D23" s="4" t="str">
        <f t="array" ref="D23">_xludf.XLOOKUP(A23,'Rate Only Comparison'!C:C,'Rate Only Comparison'!F:F,"N/A")</f>
        <v>#NAME?</v>
      </c>
      <c r="E23" s="5" t="str">
        <f t="array" ref="E23">_xludf.XLOOKUP(A23,'Rate Only Comparison'!C:C,'Rate Only Comparison'!G:G,"N/A")</f>
        <v>#NAME?</v>
      </c>
      <c r="F23" s="2" t="str">
        <f t="shared" si="1"/>
        <v>N/A</v>
      </c>
      <c r="G23" s="4" t="str">
        <f t="array" ref="G23">_xludf.XLOOKUP(A23,'Rate Only Comparison'!C:C,'Rate Only Comparison'!M:M)</f>
        <v>#NAME?</v>
      </c>
      <c r="H23" s="5" t="str">
        <f t="array" ref="H23">_xludf.XLOOKUP(A23,'Rate Only Comparison'!C:C,'Rate Only Comparison'!N:N)</f>
        <v>#NAME?</v>
      </c>
      <c r="I23" s="2" t="s">
        <v>16</v>
      </c>
      <c r="J23" s="3" t="str">
        <f t="shared" si="2"/>
        <v/>
      </c>
    </row>
    <row r="24" ht="15.75" customHeight="1">
      <c r="A24" s="2" t="s">
        <v>36</v>
      </c>
      <c r="B24" s="3" t="str">
        <f t="array" ref="B24">_xludf.XLOOKUP(A24,'Rate Only Comparison'!C:C,'Rate Only Comparison'!D:D)</f>
        <v>#NAME?</v>
      </c>
      <c r="C24" s="4" t="str">
        <f t="array" ref="C24">_xludf.XLOOKUP(A24,'Rate Only Comparison'!C:C,'Rate Only Comparison'!E:E)</f>
        <v>#NAME?</v>
      </c>
      <c r="D24" s="4" t="str">
        <f t="array" ref="D24">_xludf.XLOOKUP(A24,'Rate Only Comparison'!C:C,'Rate Only Comparison'!F:F,"N/A")</f>
        <v>#NAME?</v>
      </c>
      <c r="E24" s="5" t="str">
        <f t="array" ref="E24">_xludf.XLOOKUP(A24,'Rate Only Comparison'!C:C,'Rate Only Comparison'!G:G,"N/A")</f>
        <v>#NAME?</v>
      </c>
      <c r="F24" s="2" t="str">
        <f t="shared" si="1"/>
        <v>N/A</v>
      </c>
      <c r="G24" s="4" t="str">
        <f t="array" ref="G24">_xludf.XLOOKUP(A24,'Rate Only Comparison'!C:C,'Rate Only Comparison'!M:M)</f>
        <v>#NAME?</v>
      </c>
      <c r="H24" s="5" t="str">
        <f t="array" ref="H24">_xludf.XLOOKUP(A24,'Rate Only Comparison'!C:C,'Rate Only Comparison'!N:N)</f>
        <v>#NAME?</v>
      </c>
      <c r="I24" s="2" t="s">
        <v>22</v>
      </c>
      <c r="J24" s="3" t="str">
        <f t="shared" si="2"/>
        <v/>
      </c>
    </row>
    <row r="25" ht="15.75" customHeight="1">
      <c r="A25" s="2" t="s">
        <v>37</v>
      </c>
      <c r="B25" s="3" t="str">
        <f t="array" ref="B25">_xludf.XLOOKUP(A25,'Rate Only Comparison'!C:C,'Rate Only Comparison'!D:D)</f>
        <v>#NAME?</v>
      </c>
      <c r="C25" s="4" t="str">
        <f t="array" ref="C25">_xludf.XLOOKUP(A25,'Rate Only Comparison'!C:C,'Rate Only Comparison'!E:E)</f>
        <v>#NAME?</v>
      </c>
      <c r="D25" s="4" t="str">
        <f t="array" ref="D25">_xludf.XLOOKUP(A25,'Rate Only Comparison'!C:C,'Rate Only Comparison'!F:F,"N/A")</f>
        <v>#NAME?</v>
      </c>
      <c r="E25" s="5" t="str">
        <f t="array" ref="E25">_xludf.XLOOKUP(A25,'Rate Only Comparison'!C:C,'Rate Only Comparison'!G:G,"N/A")</f>
        <v>#NAME?</v>
      </c>
      <c r="F25" s="2" t="str">
        <f t="shared" si="1"/>
        <v>N/A</v>
      </c>
      <c r="G25" s="4" t="str">
        <f t="array" ref="G25">_xludf.XLOOKUP(A25,'Rate Only Comparison'!C:C,'Rate Only Comparison'!M:M)</f>
        <v>#NAME?</v>
      </c>
      <c r="H25" s="5" t="str">
        <f t="array" ref="H25">_xludf.XLOOKUP(A25,'Rate Only Comparison'!C:C,'Rate Only Comparison'!N:N)</f>
        <v>#NAME?</v>
      </c>
      <c r="I25" s="2" t="s">
        <v>16</v>
      </c>
      <c r="J25" s="3" t="str">
        <f t="shared" si="2"/>
        <v/>
      </c>
    </row>
    <row r="26" ht="15.75" customHeight="1">
      <c r="A26" s="2" t="s">
        <v>38</v>
      </c>
      <c r="B26" s="3" t="str">
        <f t="array" ref="B26">_xludf.XLOOKUP(A26,'Rate Only Comparison'!C:C,'Rate Only Comparison'!D:D)</f>
        <v>#NAME?</v>
      </c>
      <c r="C26" s="4" t="str">
        <f t="array" ref="C26">_xludf.XLOOKUP(A26,'Rate Only Comparison'!C:C,'Rate Only Comparison'!E:E)</f>
        <v>#NAME?</v>
      </c>
      <c r="D26" s="4" t="str">
        <f t="array" ref="D26">_xludf.XLOOKUP(A26,'Rate Only Comparison'!C:C,'Rate Only Comparison'!F:F,"N/A")</f>
        <v>#NAME?</v>
      </c>
      <c r="E26" s="5" t="str">
        <f t="array" ref="E26">_xludf.XLOOKUP(A26,'Rate Only Comparison'!C:C,'Rate Only Comparison'!G:G,"N/A")</f>
        <v>#NAME?</v>
      </c>
      <c r="F26" s="2" t="str">
        <f t="shared" si="1"/>
        <v>N/A</v>
      </c>
      <c r="G26" s="4" t="str">
        <f t="array" ref="G26">_xludf.XLOOKUP(A26,'Rate Only Comparison'!C:C,'Rate Only Comparison'!M:M)</f>
        <v>#NAME?</v>
      </c>
      <c r="H26" s="5" t="str">
        <f t="array" ref="H26">_xludf.XLOOKUP(A26,'Rate Only Comparison'!C:C,'Rate Only Comparison'!N:N)</f>
        <v>#NAME?</v>
      </c>
      <c r="I26" s="2" t="s">
        <v>11</v>
      </c>
      <c r="J26" s="3" t="str">
        <f t="shared" si="2"/>
        <v/>
      </c>
    </row>
    <row r="27" ht="15.75" customHeight="1">
      <c r="A27" s="2" t="s">
        <v>39</v>
      </c>
      <c r="B27" s="3" t="str">
        <f t="array" ref="B27">_xludf.XLOOKUP(A27,'Rate Only Comparison'!C:C,'Rate Only Comparison'!D:D)</f>
        <v>#NAME?</v>
      </c>
      <c r="C27" s="4" t="str">
        <f t="array" ref="C27">_xludf.XLOOKUP(A27,'Rate Only Comparison'!C:C,'Rate Only Comparison'!E:E)</f>
        <v>#NAME?</v>
      </c>
      <c r="D27" s="4" t="str">
        <f t="array" ref="D27">_xludf.XLOOKUP(A27,'Rate Only Comparison'!C:C,'Rate Only Comparison'!F:F,"N/A")</f>
        <v>#NAME?</v>
      </c>
      <c r="E27" s="5" t="str">
        <f t="array" ref="E27">_xludf.XLOOKUP(A27,'Rate Only Comparison'!C:C,'Rate Only Comparison'!G:G,"N/A")</f>
        <v>#NAME?</v>
      </c>
      <c r="F27" s="2" t="str">
        <f t="shared" si="1"/>
        <v>N/A</v>
      </c>
      <c r="G27" s="4" t="str">
        <f t="array" ref="G27">_xludf.XLOOKUP(A27,'Rate Only Comparison'!C:C,'Rate Only Comparison'!M:M)</f>
        <v>#NAME?</v>
      </c>
      <c r="H27" s="5" t="str">
        <f t="array" ref="H27">_xludf.XLOOKUP(A27,'Rate Only Comparison'!C:C,'Rate Only Comparison'!N:N)</f>
        <v>#NAME?</v>
      </c>
      <c r="I27" s="2" t="s">
        <v>11</v>
      </c>
      <c r="J27" s="3" t="str">
        <f t="shared" si="2"/>
        <v/>
      </c>
    </row>
    <row r="28" ht="15.75" customHeight="1">
      <c r="A28" s="2" t="s">
        <v>40</v>
      </c>
      <c r="B28" s="3" t="str">
        <f t="array" ref="B28">_xludf.XLOOKUP(A28,'Rate Only Comparison'!C:C,'Rate Only Comparison'!D:D)</f>
        <v>#NAME?</v>
      </c>
      <c r="C28" s="4" t="str">
        <f t="array" ref="C28">_xludf.XLOOKUP(A28,'Rate Only Comparison'!C:C,'Rate Only Comparison'!E:E)</f>
        <v>#NAME?</v>
      </c>
      <c r="D28" s="4" t="str">
        <f t="array" ref="D28">_xludf.XLOOKUP(A28,'Rate Only Comparison'!C:C,'Rate Only Comparison'!F:F,"N/A")</f>
        <v>#NAME?</v>
      </c>
      <c r="E28" s="5" t="str">
        <f t="array" ref="E28">_xludf.XLOOKUP(A28,'Rate Only Comparison'!C:C,'Rate Only Comparison'!G:G,"N/A")</f>
        <v>#NAME?</v>
      </c>
      <c r="F28" s="2" t="str">
        <f t="shared" si="1"/>
        <v>N/A</v>
      </c>
      <c r="G28" s="4" t="str">
        <f t="array" ref="G28">_xludf.XLOOKUP(A28,'Rate Only Comparison'!C:C,'Rate Only Comparison'!M:M)</f>
        <v>#NAME?</v>
      </c>
      <c r="H28" s="5" t="str">
        <f t="array" ref="H28">_xludf.XLOOKUP(A28,'Rate Only Comparison'!C:C,'Rate Only Comparison'!N:N)</f>
        <v>#NAME?</v>
      </c>
      <c r="I28" s="2" t="s">
        <v>11</v>
      </c>
      <c r="J28" s="3" t="str">
        <f t="shared" si="2"/>
        <v/>
      </c>
    </row>
    <row r="29" ht="15.75" customHeight="1">
      <c r="A29" s="2" t="s">
        <v>41</v>
      </c>
      <c r="B29" s="3" t="str">
        <f t="array" ref="B29">_xludf.XLOOKUP(A29,'Rate Only Comparison'!C:C,'Rate Only Comparison'!D:D)</f>
        <v>#NAME?</v>
      </c>
      <c r="C29" s="4" t="str">
        <f t="array" ref="C29">_xludf.XLOOKUP(A29,'Rate Only Comparison'!C:C,'Rate Only Comparison'!E:E)</f>
        <v>#NAME?</v>
      </c>
      <c r="D29" s="4" t="str">
        <f t="array" ref="D29">_xludf.XLOOKUP(A29,'Rate Only Comparison'!C:C,'Rate Only Comparison'!F:F,"N/A")</f>
        <v>#NAME?</v>
      </c>
      <c r="E29" s="5" t="str">
        <f t="array" ref="E29">_xludf.XLOOKUP(A29,'Rate Only Comparison'!C:C,'Rate Only Comparison'!G:G,"N/A")</f>
        <v>#NAME?</v>
      </c>
      <c r="F29" s="2" t="str">
        <f t="shared" si="1"/>
        <v>N/A</v>
      </c>
      <c r="G29" s="4" t="str">
        <f t="array" ref="G29">_xludf.XLOOKUP(A29,'Rate Only Comparison'!C:C,'Rate Only Comparison'!M:M)</f>
        <v>#NAME?</v>
      </c>
      <c r="H29" s="5" t="str">
        <f t="array" ref="H29">_xludf.XLOOKUP(A29,'Rate Only Comparison'!C:C,'Rate Only Comparison'!N:N)</f>
        <v>#NAME?</v>
      </c>
      <c r="I29" s="2" t="s">
        <v>11</v>
      </c>
      <c r="J29" s="3" t="str">
        <f t="shared" si="2"/>
        <v/>
      </c>
    </row>
    <row r="30" ht="15.75" customHeight="1">
      <c r="A30" s="2" t="s">
        <v>42</v>
      </c>
      <c r="B30" s="3" t="str">
        <f t="array" ref="B30">_xludf.XLOOKUP(A30,'Rate Only Comparison'!C:C,'Rate Only Comparison'!D:D)</f>
        <v>#NAME?</v>
      </c>
      <c r="C30" s="4" t="str">
        <f t="array" ref="C30">_xludf.XLOOKUP(A30,'Rate Only Comparison'!C:C,'Rate Only Comparison'!E:E)</f>
        <v>#NAME?</v>
      </c>
      <c r="D30" s="4" t="str">
        <f t="array" ref="D30">_xludf.XLOOKUP(A30,'Rate Only Comparison'!C:C,'Rate Only Comparison'!F:F,"N/A")</f>
        <v>#NAME?</v>
      </c>
      <c r="E30" s="5" t="str">
        <f t="array" ref="E30">_xludf.XLOOKUP(A30,'Rate Only Comparison'!C:C,'Rate Only Comparison'!G:G,"N/A")</f>
        <v>#NAME?</v>
      </c>
      <c r="F30" s="2" t="str">
        <f t="shared" si="1"/>
        <v>N/A</v>
      </c>
      <c r="G30" s="4" t="str">
        <f t="array" ref="G30">_xludf.XLOOKUP(A30,'Rate Only Comparison'!C:C,'Rate Only Comparison'!M:M)</f>
        <v>#NAME?</v>
      </c>
      <c r="H30" s="5" t="str">
        <f t="array" ref="H30">_xludf.XLOOKUP(A30,'Rate Only Comparison'!C:C,'Rate Only Comparison'!N:N)</f>
        <v>#NAME?</v>
      </c>
      <c r="I30" s="2" t="s">
        <v>11</v>
      </c>
      <c r="J30" s="3" t="str">
        <f t="shared" si="2"/>
        <v/>
      </c>
    </row>
    <row r="31" ht="15.75" customHeight="1">
      <c r="A31" s="2" t="s">
        <v>43</v>
      </c>
      <c r="B31" s="3" t="str">
        <f t="array" ref="B31">_xludf.XLOOKUP(A31,'Rate Only Comparison'!C:C,'Rate Only Comparison'!D:D)</f>
        <v>#NAME?</v>
      </c>
      <c r="C31" s="4" t="str">
        <f t="array" ref="C31">_xludf.XLOOKUP(A31,'Rate Only Comparison'!C:C,'Rate Only Comparison'!E:E)</f>
        <v>#NAME?</v>
      </c>
      <c r="D31" s="4" t="str">
        <f t="array" ref="D31">_xludf.XLOOKUP(A31,'Rate Only Comparison'!C:C,'Rate Only Comparison'!F:F,"N/A")</f>
        <v>#NAME?</v>
      </c>
      <c r="E31" s="5" t="str">
        <f t="array" ref="E31">_xludf.XLOOKUP(A31,'Rate Only Comparison'!C:C,'Rate Only Comparison'!G:G,"N/A")</f>
        <v>#NAME?</v>
      </c>
      <c r="F31" s="2" t="str">
        <f t="shared" si="1"/>
        <v>N/A</v>
      </c>
      <c r="G31" s="4" t="str">
        <f t="array" ref="G31">_xludf.XLOOKUP(A31,'Rate Only Comparison'!C:C,'Rate Only Comparison'!M:M)</f>
        <v>#NAME?</v>
      </c>
      <c r="H31" s="5" t="str">
        <f t="array" ref="H31">_xludf.XLOOKUP(A31,'Rate Only Comparison'!C:C,'Rate Only Comparison'!N:N)</f>
        <v>#NAME?</v>
      </c>
      <c r="I31" s="2" t="s">
        <v>11</v>
      </c>
      <c r="J31" s="3" t="str">
        <f t="shared" si="2"/>
        <v/>
      </c>
    </row>
    <row r="32" ht="15.75" customHeight="1">
      <c r="A32" s="2" t="s">
        <v>44</v>
      </c>
      <c r="B32" s="3" t="str">
        <f t="array" ref="B32">_xludf.XLOOKUP(A32,'Rate Only Comparison'!C:C,'Rate Only Comparison'!D:D)</f>
        <v>#NAME?</v>
      </c>
      <c r="C32" s="4" t="str">
        <f t="array" ref="C32">_xludf.XLOOKUP(A32,'Rate Only Comparison'!C:C,'Rate Only Comparison'!E:E)</f>
        <v>#NAME?</v>
      </c>
      <c r="D32" s="4" t="str">
        <f t="array" ref="D32">_xludf.XLOOKUP(A32,'Rate Only Comparison'!C:C,'Rate Only Comparison'!F:F,"N/A")</f>
        <v>#NAME?</v>
      </c>
      <c r="E32" s="5" t="str">
        <f t="array" ref="E32">_xludf.XLOOKUP(A32,'Rate Only Comparison'!C:C,'Rate Only Comparison'!G:G,"N/A")</f>
        <v>#NAME?</v>
      </c>
      <c r="F32" s="2" t="str">
        <f t="shared" si="1"/>
        <v>N/A</v>
      </c>
      <c r="G32" s="4" t="str">
        <f t="array" ref="G32">_xludf.XLOOKUP(A32,'Rate Only Comparison'!C:C,'Rate Only Comparison'!M:M)</f>
        <v>#NAME?</v>
      </c>
      <c r="H32" s="5" t="str">
        <f t="array" ref="H32">_xludf.XLOOKUP(A32,'Rate Only Comparison'!C:C,'Rate Only Comparison'!N:N)</f>
        <v>#NAME?</v>
      </c>
      <c r="I32" s="2" t="s">
        <v>16</v>
      </c>
      <c r="J32" s="3" t="str">
        <f t="shared" si="2"/>
        <v/>
      </c>
    </row>
    <row r="33" ht="15.75" customHeight="1">
      <c r="A33" s="2" t="s">
        <v>45</v>
      </c>
      <c r="B33" s="3" t="str">
        <f t="array" ref="B33">_xludf.XLOOKUP(A33,'Rate Only Comparison'!C:C,'Rate Only Comparison'!D:D)</f>
        <v>#NAME?</v>
      </c>
      <c r="C33" s="4" t="str">
        <f t="array" ref="C33">_xludf.XLOOKUP(A33,'Rate Only Comparison'!C:C,'Rate Only Comparison'!E:E)</f>
        <v>#NAME?</v>
      </c>
      <c r="D33" s="4" t="str">
        <f t="array" ref="D33">_xludf.XLOOKUP(A33,'Rate Only Comparison'!C:C,'Rate Only Comparison'!F:F,"N/A")</f>
        <v>#NAME?</v>
      </c>
      <c r="E33" s="5" t="str">
        <f t="array" ref="E33">_xludf.XLOOKUP(A33,'Rate Only Comparison'!C:C,'Rate Only Comparison'!G:G,"N/A")</f>
        <v>#NAME?</v>
      </c>
      <c r="F33" s="2" t="str">
        <f t="shared" si="1"/>
        <v>N/A</v>
      </c>
      <c r="G33" s="4" t="str">
        <f t="array" ref="G33">_xludf.XLOOKUP(A33,'Rate Only Comparison'!C:C,'Rate Only Comparison'!M:M)</f>
        <v>#NAME?</v>
      </c>
      <c r="H33" s="5" t="str">
        <f t="array" ref="H33">_xludf.XLOOKUP(A33,'Rate Only Comparison'!C:C,'Rate Only Comparison'!N:N)</f>
        <v>#NAME?</v>
      </c>
      <c r="I33" s="2" t="s">
        <v>11</v>
      </c>
      <c r="J33" s="3" t="str">
        <f t="shared" si="2"/>
        <v/>
      </c>
    </row>
    <row r="34" ht="15.75" customHeight="1">
      <c r="A34" s="2" t="s">
        <v>46</v>
      </c>
      <c r="B34" s="3" t="str">
        <f t="array" ref="B34">_xludf.XLOOKUP(A34,'Rate Only Comparison'!C:C,'Rate Only Comparison'!D:D)</f>
        <v>#NAME?</v>
      </c>
      <c r="C34" s="4" t="str">
        <f t="array" ref="C34">_xludf.XLOOKUP(A34,'Rate Only Comparison'!C:C,'Rate Only Comparison'!E:E)</f>
        <v>#NAME?</v>
      </c>
      <c r="D34" s="4" t="str">
        <f t="array" ref="D34">_xludf.XLOOKUP(A34,'Rate Only Comparison'!C:C,'Rate Only Comparison'!F:F,"N/A")</f>
        <v>#NAME?</v>
      </c>
      <c r="E34" s="5" t="str">
        <f t="array" ref="E34">_xludf.XLOOKUP(A34,'Rate Only Comparison'!C:C,'Rate Only Comparison'!G:G,"N/A")</f>
        <v>#NAME?</v>
      </c>
      <c r="F34" s="2" t="str">
        <f t="shared" si="1"/>
        <v>N/A</v>
      </c>
      <c r="G34" s="4" t="str">
        <f t="array" ref="G34">_xludf.XLOOKUP(A34,'Rate Only Comparison'!C:C,'Rate Only Comparison'!M:M)</f>
        <v>#NAME?</v>
      </c>
      <c r="H34" s="5" t="str">
        <f t="array" ref="H34">_xludf.XLOOKUP(A34,'Rate Only Comparison'!C:C,'Rate Only Comparison'!N:N)</f>
        <v>#NAME?</v>
      </c>
      <c r="I34" s="2" t="s">
        <v>11</v>
      </c>
      <c r="J34" s="3" t="str">
        <f t="shared" si="2"/>
        <v/>
      </c>
    </row>
    <row r="35" ht="15.75" customHeight="1">
      <c r="A35" s="2" t="s">
        <v>47</v>
      </c>
      <c r="B35" s="3" t="str">
        <f t="array" ref="B35">_xludf.XLOOKUP(A35,'Rate Only Comparison'!C:C,'Rate Only Comparison'!D:D)</f>
        <v>#NAME?</v>
      </c>
      <c r="C35" s="4" t="str">
        <f t="array" ref="C35">_xludf.XLOOKUP(A35,'Rate Only Comparison'!C:C,'Rate Only Comparison'!E:E)</f>
        <v>#NAME?</v>
      </c>
      <c r="D35" s="4" t="str">
        <f t="array" ref="D35">_xludf.XLOOKUP(A35,'Rate Only Comparison'!C:C,'Rate Only Comparison'!F:F,"N/A")</f>
        <v>#NAME?</v>
      </c>
      <c r="E35" s="5" t="str">
        <f t="array" ref="E35">_xludf.XLOOKUP(A35,'Rate Only Comparison'!C:C,'Rate Only Comparison'!G:G,"N/A")</f>
        <v>#NAME?</v>
      </c>
      <c r="F35" s="2" t="str">
        <f t="shared" si="1"/>
        <v>N/A</v>
      </c>
      <c r="G35" s="4" t="str">
        <f t="array" ref="G35">_xludf.XLOOKUP(A35,'Rate Only Comparison'!C:C,'Rate Only Comparison'!M:M)</f>
        <v>#NAME?</v>
      </c>
      <c r="H35" s="5" t="str">
        <f t="array" ref="H35">_xludf.XLOOKUP(A35,'Rate Only Comparison'!C:C,'Rate Only Comparison'!N:N)</f>
        <v>#NAME?</v>
      </c>
      <c r="I35" s="2" t="s">
        <v>11</v>
      </c>
      <c r="J35" s="3" t="str">
        <f t="shared" si="2"/>
        <v/>
      </c>
    </row>
    <row r="36" ht="15.75" customHeight="1">
      <c r="A36" s="2" t="s">
        <v>48</v>
      </c>
      <c r="B36" s="3" t="str">
        <f t="array" ref="B36">_xludf.XLOOKUP(A36,'Rate Only Comparison'!C:C,'Rate Only Comparison'!D:D)</f>
        <v>#NAME?</v>
      </c>
      <c r="C36" s="4" t="str">
        <f t="array" ref="C36">_xludf.XLOOKUP(A36,'Rate Only Comparison'!C:C,'Rate Only Comparison'!E:E)</f>
        <v>#NAME?</v>
      </c>
      <c r="D36" s="4" t="str">
        <f t="array" ref="D36">_xludf.XLOOKUP(A36,'Rate Only Comparison'!C:C,'Rate Only Comparison'!F:F,"N/A")</f>
        <v>#NAME?</v>
      </c>
      <c r="E36" s="5" t="str">
        <f t="array" ref="E36">_xludf.XLOOKUP(A36,'Rate Only Comparison'!C:C,'Rate Only Comparison'!G:G,"N/A")</f>
        <v>#NAME?</v>
      </c>
      <c r="F36" s="2" t="str">
        <f t="shared" si="1"/>
        <v>N/A</v>
      </c>
      <c r="G36" s="4" t="str">
        <f t="array" ref="G36">_xludf.XLOOKUP(A36,'Rate Only Comparison'!C:C,'Rate Only Comparison'!M:M)</f>
        <v>#NAME?</v>
      </c>
      <c r="H36" s="5" t="str">
        <f t="array" ref="H36">_xludf.XLOOKUP(A36,'Rate Only Comparison'!C:C,'Rate Only Comparison'!N:N)</f>
        <v>#NAME?</v>
      </c>
      <c r="I36" s="2" t="s">
        <v>11</v>
      </c>
      <c r="J36" s="3" t="str">
        <f t="shared" si="2"/>
        <v/>
      </c>
    </row>
    <row r="37" ht="15.75" customHeight="1">
      <c r="A37" s="2" t="s">
        <v>49</v>
      </c>
      <c r="B37" s="3" t="str">
        <f t="array" ref="B37">_xludf.XLOOKUP(A37,'Rate Only Comparison'!C:C,'Rate Only Comparison'!D:D)</f>
        <v>#NAME?</v>
      </c>
      <c r="C37" s="4" t="str">
        <f t="array" ref="C37">_xludf.XLOOKUP(A37,'Rate Only Comparison'!C:C,'Rate Only Comparison'!E:E)</f>
        <v>#NAME?</v>
      </c>
      <c r="D37" s="4" t="str">
        <f t="array" ref="D37">_xludf.XLOOKUP(A37,'Rate Only Comparison'!C:C,'Rate Only Comparison'!F:F,"N/A")</f>
        <v>#NAME?</v>
      </c>
      <c r="E37" s="5" t="str">
        <f t="array" ref="E37">_xludf.XLOOKUP(A37,'Rate Only Comparison'!C:C,'Rate Only Comparison'!G:G,"N/A")</f>
        <v>#NAME?</v>
      </c>
      <c r="F37" s="2" t="str">
        <f t="shared" si="1"/>
        <v>N/A</v>
      </c>
      <c r="G37" s="4" t="str">
        <f t="array" ref="G37">_xludf.XLOOKUP(A37,'Rate Only Comparison'!C:C,'Rate Only Comparison'!M:M)</f>
        <v>#NAME?</v>
      </c>
      <c r="H37" s="5" t="str">
        <f t="array" ref="H37">_xludf.XLOOKUP(A37,'Rate Only Comparison'!C:C,'Rate Only Comparison'!N:N)</f>
        <v>#NAME?</v>
      </c>
      <c r="I37" s="2" t="s">
        <v>16</v>
      </c>
      <c r="J37" s="3" t="str">
        <f t="shared" si="2"/>
        <v/>
      </c>
    </row>
    <row r="38" ht="15.75" customHeight="1">
      <c r="A38" s="2" t="s">
        <v>50</v>
      </c>
      <c r="B38" s="3" t="str">
        <f t="array" ref="B38">_xludf.XLOOKUP(A38,'Rate Only Comparison'!C:C,'Rate Only Comparison'!D:D)</f>
        <v>#NAME?</v>
      </c>
      <c r="C38" s="4" t="str">
        <f t="array" ref="C38">_xludf.XLOOKUP(A38,'Rate Only Comparison'!C:C,'Rate Only Comparison'!E:E)</f>
        <v>#NAME?</v>
      </c>
      <c r="D38" s="4" t="str">
        <f t="array" ref="D38">_xludf.XLOOKUP(A38,'Rate Only Comparison'!C:C,'Rate Only Comparison'!F:F,"N/A")</f>
        <v>#NAME?</v>
      </c>
      <c r="E38" s="5" t="str">
        <f t="array" ref="E38">_xludf.XLOOKUP(A38,'Rate Only Comparison'!C:C,'Rate Only Comparison'!G:G,"N/A")</f>
        <v>#NAME?</v>
      </c>
      <c r="F38" s="2" t="str">
        <f t="shared" si="1"/>
        <v>N/A</v>
      </c>
      <c r="G38" s="4" t="str">
        <f t="array" ref="G38">_xludf.XLOOKUP(A38,'Rate Only Comparison'!C:C,'Rate Only Comparison'!M:M)</f>
        <v>#NAME?</v>
      </c>
      <c r="H38" s="5" t="str">
        <f t="array" ref="H38">_xludf.XLOOKUP(A38,'Rate Only Comparison'!C:C,'Rate Only Comparison'!N:N)</f>
        <v>#NAME?</v>
      </c>
      <c r="I38" s="2" t="s">
        <v>11</v>
      </c>
      <c r="J38" s="3" t="str">
        <f t="shared" si="2"/>
        <v/>
      </c>
    </row>
    <row r="39" ht="15.75" customHeight="1">
      <c r="A39" s="2" t="s">
        <v>51</v>
      </c>
      <c r="B39" s="3" t="str">
        <f t="array" ref="B39">_xludf.XLOOKUP(A39,'Rate Only Comparison'!C:C,'Rate Only Comparison'!D:D)</f>
        <v>#NAME?</v>
      </c>
      <c r="C39" s="4" t="str">
        <f t="array" ref="C39">_xludf.XLOOKUP(A39,'Rate Only Comparison'!C:C,'Rate Only Comparison'!E:E)</f>
        <v>#NAME?</v>
      </c>
      <c r="D39" s="4" t="str">
        <f t="array" ref="D39">_xludf.XLOOKUP(A39,'Rate Only Comparison'!C:C,'Rate Only Comparison'!F:F,"N/A")</f>
        <v>#NAME?</v>
      </c>
      <c r="E39" s="5" t="str">
        <f t="array" ref="E39">_xludf.XLOOKUP(A39,'Rate Only Comparison'!C:C,'Rate Only Comparison'!G:G,"N/A")</f>
        <v>#NAME?</v>
      </c>
      <c r="F39" s="2" t="str">
        <f t="shared" si="1"/>
        <v>N/A</v>
      </c>
      <c r="G39" s="4" t="str">
        <f t="array" ref="G39">_xludf.XLOOKUP(A39,'Rate Only Comparison'!C:C,'Rate Only Comparison'!M:M)</f>
        <v>#NAME?</v>
      </c>
      <c r="H39" s="5" t="str">
        <f t="array" ref="H39">_xludf.XLOOKUP(A39,'Rate Only Comparison'!C:C,'Rate Only Comparison'!N:N)</f>
        <v>#NAME?</v>
      </c>
      <c r="I39" s="2" t="s">
        <v>11</v>
      </c>
      <c r="J39" s="3" t="str">
        <f t="shared" si="2"/>
        <v/>
      </c>
    </row>
    <row r="40" ht="15.75" customHeight="1">
      <c r="A40" s="2" t="s">
        <v>52</v>
      </c>
      <c r="B40" s="3" t="str">
        <f t="array" ref="B40">_xludf.XLOOKUP(A40,'Rate Only Comparison'!C:C,'Rate Only Comparison'!D:D)</f>
        <v>#NAME?</v>
      </c>
      <c r="C40" s="4" t="str">
        <f t="array" ref="C40">_xludf.XLOOKUP(A40,'Rate Only Comparison'!C:C,'Rate Only Comparison'!E:E)</f>
        <v>#NAME?</v>
      </c>
      <c r="D40" s="4" t="str">
        <f t="array" ref="D40">_xludf.XLOOKUP(A40,'Rate Only Comparison'!C:C,'Rate Only Comparison'!F:F,"N/A")</f>
        <v>#NAME?</v>
      </c>
      <c r="E40" s="5" t="str">
        <f t="array" ref="E40">_xludf.XLOOKUP(A40,'Rate Only Comparison'!C:C,'Rate Only Comparison'!G:G,"N/A")</f>
        <v>#NAME?</v>
      </c>
      <c r="F40" s="2" t="str">
        <f t="shared" si="1"/>
        <v>N/A</v>
      </c>
      <c r="G40" s="4" t="str">
        <f t="array" ref="G40">_xludf.XLOOKUP(A40,'Rate Only Comparison'!C:C,'Rate Only Comparison'!M:M)</f>
        <v>#NAME?</v>
      </c>
      <c r="H40" s="5" t="str">
        <f t="array" ref="H40">_xludf.XLOOKUP(A40,'Rate Only Comparison'!C:C,'Rate Only Comparison'!N:N)</f>
        <v>#NAME?</v>
      </c>
      <c r="I40" s="2" t="s">
        <v>11</v>
      </c>
      <c r="J40" s="3" t="str">
        <f t="shared" si="2"/>
        <v/>
      </c>
    </row>
    <row r="41" ht="15.75" customHeight="1">
      <c r="A41" s="2" t="s">
        <v>53</v>
      </c>
      <c r="B41" s="3" t="str">
        <f t="array" ref="B41">_xludf.XLOOKUP(A41,'Rate Only Comparison'!C:C,'Rate Only Comparison'!D:D)</f>
        <v>#NAME?</v>
      </c>
      <c r="C41" s="4" t="str">
        <f t="array" ref="C41">_xludf.XLOOKUP(A41,'Rate Only Comparison'!C:C,'Rate Only Comparison'!E:E)</f>
        <v>#NAME?</v>
      </c>
      <c r="D41" s="4" t="str">
        <f t="array" ref="D41">_xludf.XLOOKUP(A41,'Rate Only Comparison'!C:C,'Rate Only Comparison'!F:F,"N/A")</f>
        <v>#NAME?</v>
      </c>
      <c r="E41" s="5" t="str">
        <f t="array" ref="E41">_xludf.XLOOKUP(A41,'Rate Only Comparison'!C:C,'Rate Only Comparison'!G:G,"N/A")</f>
        <v>#NAME?</v>
      </c>
      <c r="F41" s="2" t="str">
        <f t="shared" si="1"/>
        <v>N/A</v>
      </c>
      <c r="G41" s="4" t="str">
        <f t="array" ref="G41">_xludf.XLOOKUP(A41,'Rate Only Comparison'!C:C,'Rate Only Comparison'!M:M)</f>
        <v>#NAME?</v>
      </c>
      <c r="H41" s="5" t="str">
        <f t="array" ref="H41">_xludf.XLOOKUP(A41,'Rate Only Comparison'!C:C,'Rate Only Comparison'!N:N)</f>
        <v>#NAME?</v>
      </c>
      <c r="I41" s="2" t="s">
        <v>16</v>
      </c>
      <c r="J41" s="3" t="str">
        <f t="shared" si="2"/>
        <v/>
      </c>
    </row>
    <row r="42" ht="15.75" customHeight="1">
      <c r="A42" s="2" t="s">
        <v>54</v>
      </c>
      <c r="B42" s="3" t="str">
        <f t="array" ref="B42">_xludf.XLOOKUP(A42,'Rate Only Comparison'!C:C,'Rate Only Comparison'!D:D)</f>
        <v>#NAME?</v>
      </c>
      <c r="C42" s="4" t="str">
        <f t="array" ref="C42">_xludf.XLOOKUP(A42,'Rate Only Comparison'!C:C,'Rate Only Comparison'!E:E)</f>
        <v>#NAME?</v>
      </c>
      <c r="D42" s="4" t="str">
        <f t="array" ref="D42">_xludf.XLOOKUP(A42,'Rate Only Comparison'!C:C,'Rate Only Comparison'!F:F,"N/A")</f>
        <v>#NAME?</v>
      </c>
      <c r="E42" s="5" t="str">
        <f t="array" ref="E42">_xludf.XLOOKUP(A42,'Rate Only Comparison'!C:C,'Rate Only Comparison'!G:G,"N/A")</f>
        <v>#NAME?</v>
      </c>
      <c r="F42" s="2" t="str">
        <f t="shared" si="1"/>
        <v>N/A</v>
      </c>
      <c r="G42" s="4" t="str">
        <f t="array" ref="G42">_xludf.XLOOKUP(A42,'Rate Only Comparison'!C:C,'Rate Only Comparison'!M:M)</f>
        <v>#NAME?</v>
      </c>
      <c r="H42" s="5" t="str">
        <f t="array" ref="H42">_xludf.XLOOKUP(A42,'Rate Only Comparison'!C:C,'Rate Only Comparison'!N:N)</f>
        <v>#NAME?</v>
      </c>
      <c r="I42" s="2" t="s">
        <v>11</v>
      </c>
      <c r="J42" s="3" t="str">
        <f t="shared" si="2"/>
        <v/>
      </c>
    </row>
    <row r="43" ht="15.75" customHeight="1">
      <c r="A43" s="2" t="s">
        <v>55</v>
      </c>
      <c r="B43" s="3" t="str">
        <f t="array" ref="B43">_xludf.XLOOKUP(A43,'Rate Only Comparison'!C:C,'Rate Only Comparison'!D:D)</f>
        <v>#NAME?</v>
      </c>
      <c r="C43" s="4" t="str">
        <f t="array" ref="C43">_xludf.XLOOKUP(A43,'Rate Only Comparison'!C:C,'Rate Only Comparison'!E:E)</f>
        <v>#NAME?</v>
      </c>
      <c r="D43" s="4" t="str">
        <f t="array" ref="D43">_xludf.XLOOKUP(A43,'Rate Only Comparison'!C:C,'Rate Only Comparison'!F:F,"N/A")</f>
        <v>#NAME?</v>
      </c>
      <c r="E43" s="5" t="str">
        <f t="array" ref="E43">_xludf.XLOOKUP(A43,'Rate Only Comparison'!C:C,'Rate Only Comparison'!G:G,"N/A")</f>
        <v>#NAME?</v>
      </c>
      <c r="F43" s="2" t="str">
        <f t="shared" si="1"/>
        <v>N/A</v>
      </c>
      <c r="G43" s="4" t="str">
        <f t="array" ref="G43">_xludf.XLOOKUP(A43,'Rate Only Comparison'!C:C,'Rate Only Comparison'!M:M)</f>
        <v>#NAME?</v>
      </c>
      <c r="H43" s="5" t="str">
        <f t="array" ref="H43">_xludf.XLOOKUP(A43,'Rate Only Comparison'!C:C,'Rate Only Comparison'!N:N)</f>
        <v>#NAME?</v>
      </c>
      <c r="I43" s="2" t="s">
        <v>11</v>
      </c>
      <c r="J43" s="3" t="str">
        <f t="shared" si="2"/>
        <v/>
      </c>
    </row>
    <row r="44" ht="15.75" customHeight="1">
      <c r="A44" s="2" t="s">
        <v>56</v>
      </c>
      <c r="B44" s="3" t="str">
        <f t="array" ref="B44">_xludf.XLOOKUP(A44,'Rate Only Comparison'!C:C,'Rate Only Comparison'!D:D)</f>
        <v>#NAME?</v>
      </c>
      <c r="C44" s="4" t="str">
        <f t="array" ref="C44">_xludf.XLOOKUP(A44,'Rate Only Comparison'!C:C,'Rate Only Comparison'!E:E)</f>
        <v>#NAME?</v>
      </c>
      <c r="D44" s="4" t="str">
        <f t="array" ref="D44">_xludf.XLOOKUP(A44,'Rate Only Comparison'!C:C,'Rate Only Comparison'!F:F,"N/A")</f>
        <v>#NAME?</v>
      </c>
      <c r="E44" s="5" t="str">
        <f t="array" ref="E44">_xludf.XLOOKUP(A44,'Rate Only Comparison'!C:C,'Rate Only Comparison'!G:G,"N/A")</f>
        <v>#NAME?</v>
      </c>
      <c r="F44" s="2" t="str">
        <f t="shared" si="1"/>
        <v>N/A</v>
      </c>
      <c r="G44" s="4" t="str">
        <f t="array" ref="G44">_xludf.XLOOKUP(A44,'Rate Only Comparison'!C:C,'Rate Only Comparison'!M:M)</f>
        <v>#NAME?</v>
      </c>
      <c r="H44" s="5" t="str">
        <f t="array" ref="H44">_xludf.XLOOKUP(A44,'Rate Only Comparison'!C:C,'Rate Only Comparison'!N:N)</f>
        <v>#NAME?</v>
      </c>
      <c r="I44" s="2" t="s">
        <v>11</v>
      </c>
      <c r="J44" s="3" t="str">
        <f t="shared" si="2"/>
        <v/>
      </c>
    </row>
    <row r="45" ht="15.75" customHeight="1">
      <c r="A45" s="2" t="s">
        <v>57</v>
      </c>
      <c r="B45" s="3" t="str">
        <f t="array" ref="B45">_xludf.XLOOKUP(A45,'Rate Only Comparison'!C:C,'Rate Only Comparison'!D:D)</f>
        <v>#NAME?</v>
      </c>
      <c r="C45" s="4" t="str">
        <f t="array" ref="C45">_xludf.XLOOKUP(A45,'Rate Only Comparison'!C:C,'Rate Only Comparison'!E:E)</f>
        <v>#NAME?</v>
      </c>
      <c r="D45" s="4" t="str">
        <f t="array" ref="D45">_xludf.XLOOKUP(A45,'Rate Only Comparison'!C:C,'Rate Only Comparison'!F:F,"N/A")</f>
        <v>#NAME?</v>
      </c>
      <c r="E45" s="5" t="str">
        <f t="array" ref="E45">_xludf.XLOOKUP(A45,'Rate Only Comparison'!C:C,'Rate Only Comparison'!G:G,"N/A")</f>
        <v>#NAME?</v>
      </c>
      <c r="F45" s="2" t="str">
        <f t="shared" si="1"/>
        <v>N/A</v>
      </c>
      <c r="G45" s="4" t="str">
        <f t="array" ref="G45">_xludf.XLOOKUP(A45,'Rate Only Comparison'!C:C,'Rate Only Comparison'!M:M)</f>
        <v>#NAME?</v>
      </c>
      <c r="H45" s="5" t="str">
        <f t="array" ref="H45">_xludf.XLOOKUP(A45,'Rate Only Comparison'!C:C,'Rate Only Comparison'!N:N)</f>
        <v>#NAME?</v>
      </c>
      <c r="I45" s="2" t="s">
        <v>11</v>
      </c>
      <c r="J45" s="3" t="str">
        <f t="shared" si="2"/>
        <v/>
      </c>
    </row>
    <row r="46" ht="15.75" customHeight="1">
      <c r="A46" s="2" t="s">
        <v>58</v>
      </c>
      <c r="B46" s="3" t="str">
        <f t="array" ref="B46">_xludf.XLOOKUP(A46,'Rate Only Comparison'!C:C,'Rate Only Comparison'!D:D)</f>
        <v>#NAME?</v>
      </c>
      <c r="C46" s="4" t="str">
        <f t="array" ref="C46">_xludf.XLOOKUP(A46,'Rate Only Comparison'!C:C,'Rate Only Comparison'!E:E)</f>
        <v>#NAME?</v>
      </c>
      <c r="D46" s="4" t="str">
        <f t="array" ref="D46">_xludf.XLOOKUP(A46,'Rate Only Comparison'!C:C,'Rate Only Comparison'!F:F,"N/A")</f>
        <v>#NAME?</v>
      </c>
      <c r="E46" s="5" t="str">
        <f t="array" ref="E46">_xludf.XLOOKUP(A46,'Rate Only Comparison'!C:C,'Rate Only Comparison'!G:G,"N/A")</f>
        <v>#NAME?</v>
      </c>
      <c r="F46" s="2" t="str">
        <f t="shared" si="1"/>
        <v>N/A</v>
      </c>
      <c r="G46" s="4" t="str">
        <f t="array" ref="G46">_xludf.XLOOKUP(A46,'Rate Only Comparison'!C:C,'Rate Only Comparison'!M:M)</f>
        <v>#NAME?</v>
      </c>
      <c r="H46" s="5" t="str">
        <f t="array" ref="H46">_xludf.XLOOKUP(A46,'Rate Only Comparison'!C:C,'Rate Only Comparison'!N:N)</f>
        <v>#NAME?</v>
      </c>
      <c r="I46" s="2" t="s">
        <v>11</v>
      </c>
      <c r="J46" s="3" t="str">
        <f t="shared" si="2"/>
        <v/>
      </c>
    </row>
    <row r="47" ht="15.75" customHeight="1">
      <c r="A47" s="2" t="s">
        <v>59</v>
      </c>
      <c r="B47" s="3" t="str">
        <f t="array" ref="B47">_xludf.XLOOKUP(A47,'Rate Only Comparison'!C:C,'Rate Only Comparison'!D:D)</f>
        <v>#NAME?</v>
      </c>
      <c r="C47" s="4" t="str">
        <f t="array" ref="C47">_xludf.XLOOKUP(A47,'Rate Only Comparison'!C:C,'Rate Only Comparison'!E:E)</f>
        <v>#NAME?</v>
      </c>
      <c r="D47" s="4" t="str">
        <f t="array" ref="D47">_xludf.XLOOKUP(A47,'Rate Only Comparison'!C:C,'Rate Only Comparison'!F:F,"N/A")</f>
        <v>#NAME?</v>
      </c>
      <c r="E47" s="5" t="str">
        <f t="array" ref="E47">_xludf.XLOOKUP(A47,'Rate Only Comparison'!C:C,'Rate Only Comparison'!G:G,"N/A")</f>
        <v>#NAME?</v>
      </c>
      <c r="F47" s="2" t="str">
        <f t="shared" si="1"/>
        <v>N/A</v>
      </c>
      <c r="G47" s="4" t="str">
        <f t="array" ref="G47">_xludf.XLOOKUP(A47,'Rate Only Comparison'!C:C,'Rate Only Comparison'!M:M)</f>
        <v>#NAME?</v>
      </c>
      <c r="H47" s="5" t="str">
        <f t="array" ref="H47">_xludf.XLOOKUP(A47,'Rate Only Comparison'!C:C,'Rate Only Comparison'!N:N)</f>
        <v>#NAME?</v>
      </c>
      <c r="I47" s="2" t="s">
        <v>11</v>
      </c>
      <c r="J47" s="3" t="str">
        <f t="shared" si="2"/>
        <v/>
      </c>
    </row>
    <row r="48" ht="15.75" customHeight="1">
      <c r="A48" s="2" t="s">
        <v>60</v>
      </c>
      <c r="B48" s="3" t="str">
        <f t="array" ref="B48">_xludf.XLOOKUP(A48,'Rate Only Comparison'!C:C,'Rate Only Comparison'!D:D)</f>
        <v>#NAME?</v>
      </c>
      <c r="C48" s="4" t="str">
        <f t="array" ref="C48">_xludf.XLOOKUP(A48,'Rate Only Comparison'!C:C,'Rate Only Comparison'!E:E)</f>
        <v>#NAME?</v>
      </c>
      <c r="D48" s="4" t="str">
        <f t="array" ref="D48">_xludf.XLOOKUP(A48,'Rate Only Comparison'!C:C,'Rate Only Comparison'!F:F,"N/A")</f>
        <v>#NAME?</v>
      </c>
      <c r="E48" s="5" t="str">
        <f t="array" ref="E48">_xludf.XLOOKUP(A48,'Rate Only Comparison'!C:C,'Rate Only Comparison'!G:G,"N/A")</f>
        <v>#NAME?</v>
      </c>
      <c r="F48" s="2" t="str">
        <f t="shared" si="1"/>
        <v>N/A</v>
      </c>
      <c r="G48" s="4" t="str">
        <f t="array" ref="G48">_xludf.XLOOKUP(A48,'Rate Only Comparison'!C:C,'Rate Only Comparison'!M:M)</f>
        <v>#NAME?</v>
      </c>
      <c r="H48" s="5" t="str">
        <f t="array" ref="H48">_xludf.XLOOKUP(A48,'Rate Only Comparison'!C:C,'Rate Only Comparison'!N:N)</f>
        <v>#NAME?</v>
      </c>
      <c r="I48" s="2" t="s">
        <v>11</v>
      </c>
      <c r="J48" s="3" t="str">
        <f t="shared" si="2"/>
        <v/>
      </c>
    </row>
    <row r="49" ht="15.75" customHeight="1">
      <c r="A49" s="2" t="s">
        <v>61</v>
      </c>
      <c r="B49" s="3" t="str">
        <f t="array" ref="B49">_xludf.XLOOKUP(A49,'Rate Only Comparison'!C:C,'Rate Only Comparison'!D:D)</f>
        <v>#NAME?</v>
      </c>
      <c r="C49" s="4" t="str">
        <f t="array" ref="C49">_xludf.XLOOKUP(A49,'Rate Only Comparison'!C:C,'Rate Only Comparison'!E:E)</f>
        <v>#NAME?</v>
      </c>
      <c r="D49" s="4" t="str">
        <f t="array" ref="D49">_xludf.XLOOKUP(A49,'Rate Only Comparison'!C:C,'Rate Only Comparison'!F:F,"N/A")</f>
        <v>#NAME?</v>
      </c>
      <c r="E49" s="5" t="str">
        <f t="array" ref="E49">_xludf.XLOOKUP(A49,'Rate Only Comparison'!C:C,'Rate Only Comparison'!G:G,"N/A")</f>
        <v>#NAME?</v>
      </c>
      <c r="F49" s="2" t="str">
        <f t="shared" si="1"/>
        <v>N/A</v>
      </c>
      <c r="G49" s="4" t="str">
        <f t="array" ref="G49">_xludf.XLOOKUP(A49,'Rate Only Comparison'!C:C,'Rate Only Comparison'!M:M)</f>
        <v>#NAME?</v>
      </c>
      <c r="H49" s="5" t="str">
        <f t="array" ref="H49">_xludf.XLOOKUP(A49,'Rate Only Comparison'!C:C,'Rate Only Comparison'!N:N)</f>
        <v>#NAME?</v>
      </c>
      <c r="I49" s="2" t="s">
        <v>11</v>
      </c>
      <c r="J49" s="3" t="str">
        <f t="shared" si="2"/>
        <v/>
      </c>
    </row>
    <row r="50" ht="15.75" customHeight="1">
      <c r="A50" s="2" t="s">
        <v>62</v>
      </c>
      <c r="B50" s="3" t="str">
        <f t="array" ref="B50">_xludf.XLOOKUP(A50,'Rate Only Comparison'!C:C,'Rate Only Comparison'!D:D)</f>
        <v>#NAME?</v>
      </c>
      <c r="C50" s="4" t="str">
        <f t="array" ref="C50">_xludf.XLOOKUP(A50,'Rate Only Comparison'!C:C,'Rate Only Comparison'!E:E)</f>
        <v>#NAME?</v>
      </c>
      <c r="D50" s="4" t="str">
        <f t="array" ref="D50">_xludf.XLOOKUP(A50,'Rate Only Comparison'!C:C,'Rate Only Comparison'!F:F,"N/A")</f>
        <v>#NAME?</v>
      </c>
      <c r="E50" s="5" t="str">
        <f t="array" ref="E50">_xludf.XLOOKUP(A50,'Rate Only Comparison'!C:C,'Rate Only Comparison'!G:G,"N/A")</f>
        <v>#NAME?</v>
      </c>
      <c r="F50" s="2" t="str">
        <f t="shared" si="1"/>
        <v>N/A</v>
      </c>
      <c r="G50" s="4" t="str">
        <f t="array" ref="G50">_xludf.XLOOKUP(A50,'Rate Only Comparison'!C:C,'Rate Only Comparison'!M:M)</f>
        <v>#NAME?</v>
      </c>
      <c r="H50" s="5" t="str">
        <f t="array" ref="H50">_xludf.XLOOKUP(A50,'Rate Only Comparison'!C:C,'Rate Only Comparison'!N:N)</f>
        <v>#NAME?</v>
      </c>
      <c r="I50" s="2" t="s">
        <v>11</v>
      </c>
      <c r="J50" s="3" t="str">
        <f t="shared" si="2"/>
        <v/>
      </c>
    </row>
    <row r="51" ht="15.75" customHeight="1">
      <c r="A51" s="2" t="s">
        <v>63</v>
      </c>
      <c r="B51" s="3" t="str">
        <f t="array" ref="B51">_xludf.XLOOKUP(A51,'Rate Only Comparison'!C:C,'Rate Only Comparison'!D:D)</f>
        <v>#NAME?</v>
      </c>
      <c r="C51" s="4" t="str">
        <f t="array" ref="C51">_xludf.XLOOKUP(A51,'Rate Only Comparison'!C:C,'Rate Only Comparison'!E:E)</f>
        <v>#NAME?</v>
      </c>
      <c r="D51" s="4" t="str">
        <f t="array" ref="D51">_xludf.XLOOKUP(A51,'Rate Only Comparison'!C:C,'Rate Only Comparison'!F:F,"N/A")</f>
        <v>#NAME?</v>
      </c>
      <c r="E51" s="5" t="str">
        <f t="array" ref="E51">_xludf.XLOOKUP(A51,'Rate Only Comparison'!C:C,'Rate Only Comparison'!G:G,"N/A")</f>
        <v>#NAME?</v>
      </c>
      <c r="F51" s="2" t="str">
        <f t="shared" si="1"/>
        <v>N/A</v>
      </c>
      <c r="G51" s="4" t="str">
        <f t="array" ref="G51">_xludf.XLOOKUP(A51,'Rate Only Comparison'!C:C,'Rate Only Comparison'!M:M)</f>
        <v>#NAME?</v>
      </c>
      <c r="H51" s="5" t="str">
        <f t="array" ref="H51">_xludf.XLOOKUP(A51,'Rate Only Comparison'!C:C,'Rate Only Comparison'!N:N)</f>
        <v>#NAME?</v>
      </c>
      <c r="I51" s="2" t="s">
        <v>11</v>
      </c>
      <c r="J51" s="3" t="str">
        <f t="shared" si="2"/>
        <v/>
      </c>
    </row>
    <row r="52" ht="15.75" customHeight="1">
      <c r="A52" s="2" t="s">
        <v>64</v>
      </c>
      <c r="B52" s="3" t="str">
        <f t="array" ref="B52">_xludf.XLOOKUP(A52,'Rate Only Comparison'!C:C,'Rate Only Comparison'!D:D)</f>
        <v>#NAME?</v>
      </c>
      <c r="C52" s="4" t="str">
        <f t="array" ref="C52">_xludf.XLOOKUP(A52,'Rate Only Comparison'!C:C,'Rate Only Comparison'!E:E)</f>
        <v>#NAME?</v>
      </c>
      <c r="D52" s="4" t="str">
        <f t="array" ref="D52">_xludf.XLOOKUP(A52,'Rate Only Comparison'!C:C,'Rate Only Comparison'!F:F,"N/A")</f>
        <v>#NAME?</v>
      </c>
      <c r="E52" s="5" t="str">
        <f t="array" ref="E52">_xludf.XLOOKUP(A52,'Rate Only Comparison'!C:C,'Rate Only Comparison'!G:G,"N/A")</f>
        <v>#NAME?</v>
      </c>
      <c r="F52" s="2" t="str">
        <f t="shared" si="1"/>
        <v>N/A</v>
      </c>
      <c r="G52" s="4" t="str">
        <f t="array" ref="G52">_xludf.XLOOKUP(A52,'Rate Only Comparison'!C:C,'Rate Only Comparison'!M:M)</f>
        <v>#NAME?</v>
      </c>
      <c r="H52" s="5" t="str">
        <f t="array" ref="H52">_xludf.XLOOKUP(A52,'Rate Only Comparison'!C:C,'Rate Only Comparison'!N:N)</f>
        <v>#NAME?</v>
      </c>
      <c r="I52" s="2" t="s">
        <v>11</v>
      </c>
      <c r="J52" s="3" t="str">
        <f t="shared" si="2"/>
        <v/>
      </c>
    </row>
    <row r="53" ht="15.75" customHeight="1">
      <c r="A53" s="2" t="s">
        <v>65</v>
      </c>
      <c r="B53" s="3" t="str">
        <f t="array" ref="B53">_xludf.XLOOKUP(A53,'Rate Only Comparison'!C:C,'Rate Only Comparison'!D:D)</f>
        <v>#NAME?</v>
      </c>
      <c r="C53" s="4" t="str">
        <f t="array" ref="C53">_xludf.XLOOKUP(A53,'Rate Only Comparison'!C:C,'Rate Only Comparison'!E:E)</f>
        <v>#NAME?</v>
      </c>
      <c r="D53" s="4" t="str">
        <f t="array" ref="D53">_xludf.XLOOKUP(A53,'Rate Only Comparison'!C:C,'Rate Only Comparison'!F:F,"N/A")</f>
        <v>#NAME?</v>
      </c>
      <c r="E53" s="5" t="str">
        <f t="array" ref="E53">_xludf.XLOOKUP(A53,'Rate Only Comparison'!C:C,'Rate Only Comparison'!G:G,"N/A")</f>
        <v>#NAME?</v>
      </c>
      <c r="F53" s="2" t="str">
        <f t="shared" si="1"/>
        <v>N/A</v>
      </c>
      <c r="G53" s="4" t="str">
        <f t="array" ref="G53">_xludf.XLOOKUP(A53,'Rate Only Comparison'!C:C,'Rate Only Comparison'!M:M)</f>
        <v>#NAME?</v>
      </c>
      <c r="H53" s="5" t="str">
        <f t="array" ref="H53">_xludf.XLOOKUP(A53,'Rate Only Comparison'!C:C,'Rate Only Comparison'!N:N)</f>
        <v>#NAME?</v>
      </c>
      <c r="I53" s="2" t="s">
        <v>11</v>
      </c>
      <c r="J53" s="3" t="str">
        <f t="shared" si="2"/>
        <v/>
      </c>
    </row>
    <row r="54" ht="15.75" customHeight="1">
      <c r="A54" s="2" t="s">
        <v>66</v>
      </c>
      <c r="B54" s="3" t="str">
        <f t="array" ref="B54">_xludf.XLOOKUP(A54,'Rate Only Comparison'!C:C,'Rate Only Comparison'!D:D)</f>
        <v>#NAME?</v>
      </c>
      <c r="C54" s="4" t="str">
        <f t="array" ref="C54">_xludf.XLOOKUP(A54,'Rate Only Comparison'!C:C,'Rate Only Comparison'!E:E)</f>
        <v>#NAME?</v>
      </c>
      <c r="D54" s="4" t="str">
        <f t="array" ref="D54">_xludf.XLOOKUP(A54,'Rate Only Comparison'!C:C,'Rate Only Comparison'!F:F,"N/A")</f>
        <v>#NAME?</v>
      </c>
      <c r="E54" s="5" t="str">
        <f t="array" ref="E54">_xludf.XLOOKUP(A54,'Rate Only Comparison'!C:C,'Rate Only Comparison'!G:G,"N/A")</f>
        <v>#NAME?</v>
      </c>
      <c r="F54" s="2" t="str">
        <f t="shared" si="1"/>
        <v>N/A</v>
      </c>
      <c r="G54" s="4" t="str">
        <f t="array" ref="G54">_xludf.XLOOKUP(A54,'Rate Only Comparison'!C:C,'Rate Only Comparison'!M:M)</f>
        <v>#NAME?</v>
      </c>
      <c r="H54" s="5" t="str">
        <f t="array" ref="H54">_xludf.XLOOKUP(A54,'Rate Only Comparison'!C:C,'Rate Only Comparison'!N:N)</f>
        <v>#NAME?</v>
      </c>
      <c r="I54" s="2" t="s">
        <v>11</v>
      </c>
      <c r="J54" s="3" t="str">
        <f t="shared" si="2"/>
        <v/>
      </c>
    </row>
    <row r="55" ht="15.75" customHeight="1">
      <c r="A55" s="2" t="s">
        <v>67</v>
      </c>
      <c r="B55" s="3" t="str">
        <f t="array" ref="B55">_xludf.XLOOKUP(A55,'Rate Only Comparison'!C:C,'Rate Only Comparison'!D:D)</f>
        <v>#NAME?</v>
      </c>
      <c r="C55" s="4" t="str">
        <f t="array" ref="C55">_xludf.XLOOKUP(A55,'Rate Only Comparison'!C:C,'Rate Only Comparison'!E:E)</f>
        <v>#NAME?</v>
      </c>
      <c r="D55" s="4" t="str">
        <f t="array" ref="D55">_xludf.XLOOKUP(A55,'Rate Only Comparison'!C:C,'Rate Only Comparison'!F:F,"N/A")</f>
        <v>#NAME?</v>
      </c>
      <c r="E55" s="5" t="str">
        <f t="array" ref="E55">_xludf.XLOOKUP(A55,'Rate Only Comparison'!C:C,'Rate Only Comparison'!G:G,"N/A")</f>
        <v>#NAME?</v>
      </c>
      <c r="F55" s="2" t="str">
        <f t="shared" si="1"/>
        <v>N/A</v>
      </c>
      <c r="G55" s="4" t="str">
        <f t="array" ref="G55">_xludf.XLOOKUP(A55,'Rate Only Comparison'!C:C,'Rate Only Comparison'!M:M)</f>
        <v>#NAME?</v>
      </c>
      <c r="H55" s="5" t="str">
        <f t="array" ref="H55">_xludf.XLOOKUP(A55,'Rate Only Comparison'!C:C,'Rate Only Comparison'!N:N)</f>
        <v>#NAME?</v>
      </c>
      <c r="I55" s="2" t="s">
        <v>11</v>
      </c>
      <c r="J55" s="3" t="str">
        <f t="shared" si="2"/>
        <v/>
      </c>
    </row>
    <row r="56" ht="15.75" customHeight="1">
      <c r="A56" s="2" t="s">
        <v>68</v>
      </c>
      <c r="B56" s="3" t="str">
        <f t="array" ref="B56">_xludf.XLOOKUP(A56,'Rate Only Comparison'!C:C,'Rate Only Comparison'!D:D)</f>
        <v>#NAME?</v>
      </c>
      <c r="C56" s="4" t="str">
        <f t="array" ref="C56">_xludf.XLOOKUP(A56,'Rate Only Comparison'!C:C,'Rate Only Comparison'!E:E)</f>
        <v>#NAME?</v>
      </c>
      <c r="D56" s="4" t="str">
        <f t="array" ref="D56">_xludf.XLOOKUP(A56,'Rate Only Comparison'!C:C,'Rate Only Comparison'!F:F,"N/A")</f>
        <v>#NAME?</v>
      </c>
      <c r="E56" s="5" t="str">
        <f t="array" ref="E56">_xludf.XLOOKUP(A56,'Rate Only Comparison'!C:C,'Rate Only Comparison'!G:G,"N/A")</f>
        <v>#NAME?</v>
      </c>
      <c r="F56" s="2" t="str">
        <f t="shared" si="1"/>
        <v>N/A</v>
      </c>
      <c r="G56" s="4" t="str">
        <f t="array" ref="G56">_xludf.XLOOKUP(A56,'Rate Only Comparison'!C:C,'Rate Only Comparison'!M:M)</f>
        <v>#NAME?</v>
      </c>
      <c r="H56" s="5" t="str">
        <f t="array" ref="H56">_xludf.XLOOKUP(A56,'Rate Only Comparison'!C:C,'Rate Only Comparison'!N:N)</f>
        <v>#NAME?</v>
      </c>
      <c r="I56" s="2" t="s">
        <v>11</v>
      </c>
      <c r="J56" s="3" t="str">
        <f t="shared" si="2"/>
        <v/>
      </c>
    </row>
    <row r="57" ht="15.75" customHeight="1">
      <c r="A57" s="2" t="s">
        <v>69</v>
      </c>
      <c r="B57" s="3" t="str">
        <f t="array" ref="B57">_xludf.XLOOKUP(A57,'Rate Only Comparison'!C:C,'Rate Only Comparison'!D:D)</f>
        <v>#NAME?</v>
      </c>
      <c r="C57" s="4" t="str">
        <f t="array" ref="C57">_xludf.XLOOKUP(A57,'Rate Only Comparison'!C:C,'Rate Only Comparison'!E:E)</f>
        <v>#NAME?</v>
      </c>
      <c r="D57" s="4" t="str">
        <f t="array" ref="D57">_xludf.XLOOKUP(A57,'Rate Only Comparison'!C:C,'Rate Only Comparison'!F:F,"N/A")</f>
        <v>#NAME?</v>
      </c>
      <c r="E57" s="5" t="str">
        <f t="array" ref="E57">_xludf.XLOOKUP(A57,'Rate Only Comparison'!C:C,'Rate Only Comparison'!G:G,"N/A")</f>
        <v>#NAME?</v>
      </c>
      <c r="F57" s="2" t="str">
        <f t="shared" si="1"/>
        <v>N/A</v>
      </c>
      <c r="G57" s="4" t="str">
        <f t="array" ref="G57">_xludf.XLOOKUP(A57,'Rate Only Comparison'!C:C,'Rate Only Comparison'!M:M)</f>
        <v>#NAME?</v>
      </c>
      <c r="H57" s="5" t="str">
        <f t="array" ref="H57">_xludf.XLOOKUP(A57,'Rate Only Comparison'!C:C,'Rate Only Comparison'!N:N)</f>
        <v>#NAME?</v>
      </c>
      <c r="I57" s="2" t="s">
        <v>11</v>
      </c>
      <c r="J57" s="3" t="str">
        <f t="shared" si="2"/>
        <v/>
      </c>
    </row>
    <row r="58" ht="15.75" customHeight="1">
      <c r="A58" s="2" t="s">
        <v>70</v>
      </c>
      <c r="B58" s="3" t="str">
        <f t="array" ref="B58">_xludf.XLOOKUP(A58,'Rate Only Comparison'!C:C,'Rate Only Comparison'!D:D)</f>
        <v>#NAME?</v>
      </c>
      <c r="C58" s="4" t="str">
        <f t="array" ref="C58">_xludf.XLOOKUP(A58,'Rate Only Comparison'!C:C,'Rate Only Comparison'!E:E)</f>
        <v>#NAME?</v>
      </c>
      <c r="D58" s="4" t="str">
        <f t="array" ref="D58">_xludf.XLOOKUP(A58,'Rate Only Comparison'!C:C,'Rate Only Comparison'!F:F,"N/A")</f>
        <v>#NAME?</v>
      </c>
      <c r="E58" s="5" t="str">
        <f t="array" ref="E58">_xludf.XLOOKUP(A58,'Rate Only Comparison'!C:C,'Rate Only Comparison'!G:G,"N/A")</f>
        <v>#NAME?</v>
      </c>
      <c r="F58" s="2" t="str">
        <f t="shared" si="1"/>
        <v>N/A</v>
      </c>
      <c r="G58" s="4" t="str">
        <f t="array" ref="G58">_xludf.XLOOKUP(A58,'Rate Only Comparison'!C:C,'Rate Only Comparison'!M:M)</f>
        <v>#NAME?</v>
      </c>
      <c r="H58" s="5" t="str">
        <f t="array" ref="H58">_xludf.XLOOKUP(A58,'Rate Only Comparison'!C:C,'Rate Only Comparison'!N:N)</f>
        <v>#NAME?</v>
      </c>
      <c r="I58" s="2" t="s">
        <v>11</v>
      </c>
      <c r="J58" s="3" t="str">
        <f t="shared" si="2"/>
        <v/>
      </c>
    </row>
    <row r="59" ht="15.75" customHeight="1">
      <c r="A59" s="2" t="s">
        <v>71</v>
      </c>
      <c r="B59" s="3" t="str">
        <f t="array" ref="B59">_xludf.XLOOKUP(A59,'Rate Only Comparison'!C:C,'Rate Only Comparison'!D:D)</f>
        <v>#NAME?</v>
      </c>
      <c r="C59" s="4" t="str">
        <f t="array" ref="C59">_xludf.XLOOKUP(A59,'Rate Only Comparison'!C:C,'Rate Only Comparison'!E:E)</f>
        <v>#NAME?</v>
      </c>
      <c r="D59" s="4" t="str">
        <f t="array" ref="D59">_xludf.XLOOKUP(A59,'Rate Only Comparison'!C:C,'Rate Only Comparison'!F:F,"N/A")</f>
        <v>#NAME?</v>
      </c>
      <c r="E59" s="5" t="str">
        <f t="array" ref="E59">_xludf.XLOOKUP(A59,'Rate Only Comparison'!C:C,'Rate Only Comparison'!G:G,"N/A")</f>
        <v>#NAME?</v>
      </c>
      <c r="F59" s="2" t="str">
        <f t="shared" si="1"/>
        <v>N/A</v>
      </c>
      <c r="G59" s="4" t="str">
        <f t="array" ref="G59">_xludf.XLOOKUP(A59,'Rate Only Comparison'!C:C,'Rate Only Comparison'!M:M)</f>
        <v>#NAME?</v>
      </c>
      <c r="H59" s="5" t="str">
        <f t="array" ref="H59">_xludf.XLOOKUP(A59,'Rate Only Comparison'!C:C,'Rate Only Comparison'!N:N)</f>
        <v>#NAME?</v>
      </c>
      <c r="I59" s="2" t="s">
        <v>11</v>
      </c>
      <c r="J59" s="3" t="str">
        <f t="shared" si="2"/>
        <v/>
      </c>
    </row>
    <row r="60" ht="15.75" customHeight="1">
      <c r="A60" s="2" t="s">
        <v>72</v>
      </c>
      <c r="B60" s="3" t="str">
        <f t="array" ref="B60">_xludf.XLOOKUP(A60,'Rate Only Comparison'!C:C,'Rate Only Comparison'!D:D)</f>
        <v>#NAME?</v>
      </c>
      <c r="C60" s="4" t="str">
        <f t="array" ref="C60">_xludf.XLOOKUP(A60,'Rate Only Comparison'!C:C,'Rate Only Comparison'!E:E)</f>
        <v>#NAME?</v>
      </c>
      <c r="D60" s="4" t="str">
        <f t="array" ref="D60">_xludf.XLOOKUP(A60,'Rate Only Comparison'!C:C,'Rate Only Comparison'!F:F,"N/A")</f>
        <v>#NAME?</v>
      </c>
      <c r="E60" s="5" t="str">
        <f t="array" ref="E60">_xludf.XLOOKUP(A60,'Rate Only Comparison'!C:C,'Rate Only Comparison'!G:G,"N/A")</f>
        <v>#NAME?</v>
      </c>
      <c r="F60" s="2" t="str">
        <f t="shared" si="1"/>
        <v>N/A</v>
      </c>
      <c r="G60" s="4" t="str">
        <f t="array" ref="G60">_xludf.XLOOKUP(A60,'Rate Only Comparison'!C:C,'Rate Only Comparison'!M:M)</f>
        <v>#NAME?</v>
      </c>
      <c r="H60" s="5" t="str">
        <f t="array" ref="H60">_xludf.XLOOKUP(A60,'Rate Only Comparison'!C:C,'Rate Only Comparison'!N:N)</f>
        <v>#NAME?</v>
      </c>
      <c r="I60" s="2" t="s">
        <v>11</v>
      </c>
      <c r="J60" s="3" t="str">
        <f t="shared" si="2"/>
        <v/>
      </c>
    </row>
    <row r="61" ht="15.75" customHeight="1">
      <c r="A61" s="2" t="s">
        <v>73</v>
      </c>
      <c r="B61" s="3" t="str">
        <f t="array" ref="B61">_xludf.XLOOKUP(A61,'Rate Only Comparison'!C:C,'Rate Only Comparison'!D:D)</f>
        <v>#NAME?</v>
      </c>
      <c r="C61" s="4" t="str">
        <f t="array" ref="C61">_xludf.XLOOKUP(A61,'Rate Only Comparison'!C:C,'Rate Only Comparison'!E:E)</f>
        <v>#NAME?</v>
      </c>
      <c r="D61" s="4" t="str">
        <f t="array" ref="D61">_xludf.XLOOKUP(A61,'Rate Only Comparison'!C:C,'Rate Only Comparison'!F:F,"N/A")</f>
        <v>#NAME?</v>
      </c>
      <c r="E61" s="5" t="str">
        <f t="array" ref="E61">_xludf.XLOOKUP(A61,'Rate Only Comparison'!C:C,'Rate Only Comparison'!G:G,"N/A")</f>
        <v>#NAME?</v>
      </c>
      <c r="F61" s="2" t="str">
        <f t="shared" si="1"/>
        <v>N/A</v>
      </c>
      <c r="G61" s="4" t="str">
        <f t="array" ref="G61">_xludf.XLOOKUP(A61,'Rate Only Comparison'!C:C,'Rate Only Comparison'!M:M)</f>
        <v>#NAME?</v>
      </c>
      <c r="H61" s="5" t="str">
        <f t="array" ref="H61">_xludf.XLOOKUP(A61,'Rate Only Comparison'!C:C,'Rate Only Comparison'!N:N)</f>
        <v>#NAME?</v>
      </c>
      <c r="I61" s="2" t="s">
        <v>11</v>
      </c>
      <c r="J61" s="3" t="str">
        <f t="shared" si="2"/>
        <v/>
      </c>
    </row>
    <row r="62" ht="15.75" customHeight="1">
      <c r="A62" s="2" t="s">
        <v>74</v>
      </c>
      <c r="B62" s="3" t="str">
        <f t="array" ref="B62">_xludf.XLOOKUP(A62,'Rate Only Comparison'!C:C,'Rate Only Comparison'!D:D)</f>
        <v>#NAME?</v>
      </c>
      <c r="C62" s="4" t="str">
        <f t="array" ref="C62">_xludf.XLOOKUP(A62,'Rate Only Comparison'!C:C,'Rate Only Comparison'!E:E)</f>
        <v>#NAME?</v>
      </c>
      <c r="D62" s="4" t="str">
        <f t="array" ref="D62">_xludf.XLOOKUP(A62,'Rate Only Comparison'!C:C,'Rate Only Comparison'!F:F,"N/A")</f>
        <v>#NAME?</v>
      </c>
      <c r="E62" s="5" t="str">
        <f t="array" ref="E62">_xludf.XLOOKUP(A62,'Rate Only Comparison'!C:C,'Rate Only Comparison'!G:G,"N/A")</f>
        <v>#NAME?</v>
      </c>
      <c r="F62" s="2" t="str">
        <f t="shared" si="1"/>
        <v>N/A</v>
      </c>
      <c r="G62" s="4" t="str">
        <f t="array" ref="G62">_xludf.XLOOKUP(A62,'Rate Only Comparison'!C:C,'Rate Only Comparison'!M:M)</f>
        <v>#NAME?</v>
      </c>
      <c r="H62" s="5" t="str">
        <f t="array" ref="H62">_xludf.XLOOKUP(A62,'Rate Only Comparison'!C:C,'Rate Only Comparison'!N:N)</f>
        <v>#NAME?</v>
      </c>
      <c r="I62" s="2" t="s">
        <v>75</v>
      </c>
      <c r="J62" s="3" t="str">
        <f t="shared" si="2"/>
        <v/>
      </c>
    </row>
    <row r="63" ht="15.75" customHeight="1">
      <c r="A63" s="2" t="s">
        <v>76</v>
      </c>
      <c r="B63" s="3" t="str">
        <f t="array" ref="B63">_xludf.XLOOKUP(A63,'Rate Only Comparison'!C:C,'Rate Only Comparison'!D:D)</f>
        <v>#NAME?</v>
      </c>
      <c r="C63" s="4" t="str">
        <f t="array" ref="C63">_xludf.XLOOKUP(A63,'Rate Only Comparison'!C:C,'Rate Only Comparison'!E:E)</f>
        <v>#NAME?</v>
      </c>
      <c r="D63" s="4" t="str">
        <f t="array" ref="D63">_xludf.XLOOKUP(A63,'Rate Only Comparison'!C:C,'Rate Only Comparison'!F:F,"N/A")</f>
        <v>#NAME?</v>
      </c>
      <c r="E63" s="5" t="str">
        <f t="array" ref="E63">_xludf.XLOOKUP(A63,'Rate Only Comparison'!C:C,'Rate Only Comparison'!G:G,"N/A")</f>
        <v>#NAME?</v>
      </c>
      <c r="F63" s="2" t="str">
        <f t="shared" si="1"/>
        <v>N/A</v>
      </c>
      <c r="G63" s="4" t="str">
        <f t="array" ref="G63">_xludf.XLOOKUP(A63,'Rate Only Comparison'!C:C,'Rate Only Comparison'!M:M)</f>
        <v>#NAME?</v>
      </c>
      <c r="H63" s="5" t="str">
        <f t="array" ref="H63">_xludf.XLOOKUP(A63,'Rate Only Comparison'!C:C,'Rate Only Comparison'!N:N)</f>
        <v>#NAME?</v>
      </c>
      <c r="I63" s="2" t="s">
        <v>75</v>
      </c>
      <c r="J63" s="3" t="str">
        <f t="shared" si="2"/>
        <v/>
      </c>
    </row>
    <row r="64" ht="15.75" customHeight="1">
      <c r="A64" s="2" t="s">
        <v>77</v>
      </c>
      <c r="B64" s="3" t="str">
        <f t="array" ref="B64">_xludf.XLOOKUP(A64,'Rate Only Comparison'!C:C,'Rate Only Comparison'!D:D)</f>
        <v>#NAME?</v>
      </c>
      <c r="C64" s="4" t="str">
        <f t="array" ref="C64">_xludf.XLOOKUP(A64,'Rate Only Comparison'!C:C,'Rate Only Comparison'!E:E)</f>
        <v>#NAME?</v>
      </c>
      <c r="D64" s="4" t="str">
        <f t="array" ref="D64">_xludf.XLOOKUP(A64,'Rate Only Comparison'!C:C,'Rate Only Comparison'!F:F,"N/A")</f>
        <v>#NAME?</v>
      </c>
      <c r="E64" s="5" t="str">
        <f t="array" ref="E64">_xludf.XLOOKUP(A64,'Rate Only Comparison'!C:C,'Rate Only Comparison'!G:G,"N/A")</f>
        <v>#NAME?</v>
      </c>
      <c r="F64" s="2" t="str">
        <f t="shared" si="1"/>
        <v>N/A</v>
      </c>
      <c r="G64" s="4" t="str">
        <f t="array" ref="G64">_xludf.XLOOKUP(A64,'Rate Only Comparison'!C:C,'Rate Only Comparison'!M:M)</f>
        <v>#NAME?</v>
      </c>
      <c r="H64" s="5" t="str">
        <f t="array" ref="H64">_xludf.XLOOKUP(A64,'Rate Only Comparison'!C:C,'Rate Only Comparison'!N:N)</f>
        <v>#NAME?</v>
      </c>
      <c r="I64" s="2" t="s">
        <v>78</v>
      </c>
      <c r="J64" s="3" t="str">
        <f t="shared" si="2"/>
        <v/>
      </c>
    </row>
    <row r="65" ht="15.75" customHeight="1">
      <c r="A65" s="2" t="s">
        <v>79</v>
      </c>
      <c r="B65" s="3" t="str">
        <f t="array" ref="B65">_xludf.XLOOKUP(A65,'Rate Only Comparison'!C:C,'Rate Only Comparison'!D:D)</f>
        <v>#NAME?</v>
      </c>
      <c r="C65" s="4" t="str">
        <f t="array" ref="C65">_xludf.XLOOKUP(A65,'Rate Only Comparison'!C:C,'Rate Only Comparison'!E:E)</f>
        <v>#NAME?</v>
      </c>
      <c r="D65" s="4" t="str">
        <f t="array" ref="D65">_xludf.XLOOKUP(A65,'Rate Only Comparison'!C:C,'Rate Only Comparison'!F:F,"N/A")</f>
        <v>#NAME?</v>
      </c>
      <c r="E65" s="5" t="str">
        <f t="array" ref="E65">_xludf.XLOOKUP(A65,'Rate Only Comparison'!C:C,'Rate Only Comparison'!G:G,"N/A")</f>
        <v>#NAME?</v>
      </c>
      <c r="F65" s="2" t="str">
        <f t="shared" si="1"/>
        <v>N/A</v>
      </c>
      <c r="G65" s="4" t="str">
        <f t="array" ref="G65">_xludf.XLOOKUP(A65,'Rate Only Comparison'!C:C,'Rate Only Comparison'!M:M)</f>
        <v>#NAME?</v>
      </c>
      <c r="H65" s="5" t="str">
        <f t="array" ref="H65">_xludf.XLOOKUP(A65,'Rate Only Comparison'!C:C,'Rate Only Comparison'!N:N)</f>
        <v>#NAME?</v>
      </c>
      <c r="I65" s="2" t="s">
        <v>78</v>
      </c>
      <c r="J65" s="3" t="str">
        <f t="shared" si="2"/>
        <v/>
      </c>
    </row>
    <row r="66" ht="15.75" customHeight="1">
      <c r="A66" s="2" t="s">
        <v>80</v>
      </c>
      <c r="B66" s="3" t="str">
        <f t="array" ref="B66">_xludf.XLOOKUP(A66,'Rate Only Comparison'!C:C,'Rate Only Comparison'!D:D)</f>
        <v>#NAME?</v>
      </c>
      <c r="C66" s="4" t="str">
        <f t="array" ref="C66">_xludf.XLOOKUP(A66,'Rate Only Comparison'!C:C,'Rate Only Comparison'!E:E)</f>
        <v>#NAME?</v>
      </c>
      <c r="D66" s="4" t="str">
        <f t="array" ref="D66">_xludf.XLOOKUP(A66,'Rate Only Comparison'!C:C,'Rate Only Comparison'!F:F,"N/A")</f>
        <v>#NAME?</v>
      </c>
      <c r="E66" s="5" t="str">
        <f t="array" ref="E66">_xludf.XLOOKUP(A66,'Rate Only Comparison'!C:C,'Rate Only Comparison'!G:G,"N/A")</f>
        <v>#NAME?</v>
      </c>
      <c r="F66" s="2" t="str">
        <f t="shared" si="1"/>
        <v>N/A</v>
      </c>
      <c r="G66" s="4" t="str">
        <f t="array" ref="G66">_xludf.XLOOKUP(A66,'Rate Only Comparison'!C:C,'Rate Only Comparison'!M:M)</f>
        <v>#NAME?</v>
      </c>
      <c r="H66" s="5" t="str">
        <f t="array" ref="H66">_xludf.XLOOKUP(A66,'Rate Only Comparison'!C:C,'Rate Only Comparison'!N:N)</f>
        <v>#NAME?</v>
      </c>
      <c r="I66" s="2" t="s">
        <v>11</v>
      </c>
      <c r="J66" s="3" t="str">
        <f t="shared" si="2"/>
        <v/>
      </c>
    </row>
    <row r="67" ht="15.75" customHeight="1">
      <c r="A67" s="2" t="s">
        <v>81</v>
      </c>
      <c r="B67" s="3" t="str">
        <f t="array" ref="B67">_xludf.XLOOKUP(A67,'Rate Only Comparison'!C:C,'Rate Only Comparison'!D:D)</f>
        <v>#NAME?</v>
      </c>
      <c r="C67" s="4" t="str">
        <f t="array" ref="C67">_xludf.XLOOKUP(A67,'Rate Only Comparison'!C:C,'Rate Only Comparison'!E:E)</f>
        <v>#NAME?</v>
      </c>
      <c r="D67" s="4" t="str">
        <f t="array" ref="D67">_xludf.XLOOKUP(A67,'Rate Only Comparison'!C:C,'Rate Only Comparison'!F:F,"N/A")</f>
        <v>#NAME?</v>
      </c>
      <c r="E67" s="5" t="str">
        <f t="array" ref="E67">_xludf.XLOOKUP(A67,'Rate Only Comparison'!C:C,'Rate Only Comparison'!G:G,"N/A")</f>
        <v>#NAME?</v>
      </c>
      <c r="F67" s="2" t="str">
        <f t="shared" si="1"/>
        <v>N/A</v>
      </c>
      <c r="G67" s="4" t="str">
        <f t="array" ref="G67">_xludf.XLOOKUP(A67,'Rate Only Comparison'!C:C,'Rate Only Comparison'!M:M)</f>
        <v>#NAME?</v>
      </c>
      <c r="H67" s="5" t="str">
        <f t="array" ref="H67">_xludf.XLOOKUP(A67,'Rate Only Comparison'!C:C,'Rate Only Comparison'!N:N)</f>
        <v>#NAME?</v>
      </c>
      <c r="I67" s="2" t="s">
        <v>11</v>
      </c>
      <c r="J67" s="3" t="str">
        <f t="shared" si="2"/>
        <v/>
      </c>
    </row>
    <row r="68" ht="15.75" customHeight="1">
      <c r="A68" s="2" t="s">
        <v>82</v>
      </c>
      <c r="B68" s="3" t="str">
        <f t="array" ref="B68">_xludf.XLOOKUP(A68,'Rate Only Comparison'!C:C,'Rate Only Comparison'!D:D)</f>
        <v>#NAME?</v>
      </c>
      <c r="C68" s="4" t="str">
        <f t="array" ref="C68">_xludf.XLOOKUP(A68,'Rate Only Comparison'!C:C,'Rate Only Comparison'!E:E)</f>
        <v>#NAME?</v>
      </c>
      <c r="D68" s="4" t="str">
        <f t="array" ref="D68">_xludf.XLOOKUP(A68,'Rate Only Comparison'!C:C,'Rate Only Comparison'!F:F,"N/A")</f>
        <v>#NAME?</v>
      </c>
      <c r="E68" s="5" t="str">
        <f t="array" ref="E68">_xludf.XLOOKUP(A68,'Rate Only Comparison'!C:C,'Rate Only Comparison'!G:G,"N/A")</f>
        <v>#NAME?</v>
      </c>
      <c r="F68" s="2" t="str">
        <f t="shared" si="1"/>
        <v>N/A</v>
      </c>
      <c r="G68" s="4" t="str">
        <f t="array" ref="G68">_xludf.XLOOKUP(A68,'Rate Only Comparison'!C:C,'Rate Only Comparison'!M:M)</f>
        <v>#NAME?</v>
      </c>
      <c r="H68" s="5" t="str">
        <f t="array" ref="H68">_xludf.XLOOKUP(A68,'Rate Only Comparison'!C:C,'Rate Only Comparison'!N:N)</f>
        <v>#NAME?</v>
      </c>
      <c r="I68" s="2" t="s">
        <v>11</v>
      </c>
      <c r="J68" s="3" t="str">
        <f t="shared" si="2"/>
        <v/>
      </c>
    </row>
    <row r="69" ht="15.75" customHeight="1">
      <c r="A69" s="2" t="s">
        <v>83</v>
      </c>
      <c r="B69" s="3" t="str">
        <f t="array" ref="B69">_xludf.XLOOKUP(A69,'Rate Only Comparison'!C:C,'Rate Only Comparison'!D:D)</f>
        <v>#NAME?</v>
      </c>
      <c r="C69" s="4" t="str">
        <f t="array" ref="C69">_xludf.XLOOKUP(A69,'Rate Only Comparison'!C:C,'Rate Only Comparison'!E:E)</f>
        <v>#NAME?</v>
      </c>
      <c r="D69" s="4" t="str">
        <f t="array" ref="D69">_xludf.XLOOKUP(A69,'Rate Only Comparison'!C:C,'Rate Only Comparison'!F:F,"N/A")</f>
        <v>#NAME?</v>
      </c>
      <c r="E69" s="5" t="str">
        <f t="array" ref="E69">_xludf.XLOOKUP(A69,'Rate Only Comparison'!C:C,'Rate Only Comparison'!G:G,"N/A")</f>
        <v>#NAME?</v>
      </c>
      <c r="F69" s="2" t="str">
        <f t="shared" si="1"/>
        <v>N/A</v>
      </c>
      <c r="G69" s="4" t="str">
        <f t="array" ref="G69">_xludf.XLOOKUP(A69,'Rate Only Comparison'!C:C,'Rate Only Comparison'!M:M)</f>
        <v>#NAME?</v>
      </c>
      <c r="H69" s="5" t="str">
        <f t="array" ref="H69">_xludf.XLOOKUP(A69,'Rate Only Comparison'!C:C,'Rate Only Comparison'!N:N)</f>
        <v>#NAME?</v>
      </c>
      <c r="I69" s="2" t="s">
        <v>11</v>
      </c>
      <c r="J69" s="3" t="str">
        <f t="shared" si="2"/>
        <v/>
      </c>
    </row>
    <row r="70" ht="15.75" customHeight="1">
      <c r="A70" s="2" t="s">
        <v>84</v>
      </c>
      <c r="B70" s="3" t="str">
        <f t="array" ref="B70">_xludf.XLOOKUP(A70,'Rate Only Comparison'!C:C,'Rate Only Comparison'!D:D)</f>
        <v>#NAME?</v>
      </c>
      <c r="C70" s="4" t="str">
        <f t="array" ref="C70">_xludf.XLOOKUP(A70,'Rate Only Comparison'!C:C,'Rate Only Comparison'!E:E)</f>
        <v>#NAME?</v>
      </c>
      <c r="D70" s="4" t="str">
        <f t="array" ref="D70">_xludf.XLOOKUP(A70,'Rate Only Comparison'!C:C,'Rate Only Comparison'!F:F,"N/A")</f>
        <v>#NAME?</v>
      </c>
      <c r="E70" s="5" t="str">
        <f t="array" ref="E70">_xludf.XLOOKUP(A70,'Rate Only Comparison'!C:C,'Rate Only Comparison'!G:G,"N/A")</f>
        <v>#NAME?</v>
      </c>
      <c r="F70" s="2" t="str">
        <f t="shared" si="1"/>
        <v>N/A</v>
      </c>
      <c r="G70" s="4" t="str">
        <f t="array" ref="G70">_xludf.XLOOKUP(A70,'Rate Only Comparison'!C:C,'Rate Only Comparison'!M:M)</f>
        <v>#NAME?</v>
      </c>
      <c r="H70" s="5" t="str">
        <f t="array" ref="H70">_xludf.XLOOKUP(A70,'Rate Only Comparison'!C:C,'Rate Only Comparison'!N:N)</f>
        <v>#NAME?</v>
      </c>
      <c r="I70" s="2" t="s">
        <v>78</v>
      </c>
      <c r="J70" s="3" t="str">
        <f t="shared" si="2"/>
        <v/>
      </c>
    </row>
    <row r="71" ht="15.75" customHeight="1">
      <c r="A71" s="2" t="s">
        <v>85</v>
      </c>
      <c r="B71" s="3" t="str">
        <f t="array" ref="B71">_xludf.XLOOKUP(A71,'Rate Only Comparison'!C:C,'Rate Only Comparison'!D:D)</f>
        <v>#NAME?</v>
      </c>
      <c r="C71" s="4" t="str">
        <f t="array" ref="C71">_xludf.XLOOKUP(A71,'Rate Only Comparison'!C:C,'Rate Only Comparison'!E:E)</f>
        <v>#NAME?</v>
      </c>
      <c r="D71" s="4" t="str">
        <f t="array" ref="D71">_xludf.XLOOKUP(A71,'Rate Only Comparison'!C:C,'Rate Only Comparison'!F:F,"N/A")</f>
        <v>#NAME?</v>
      </c>
      <c r="E71" s="5" t="str">
        <f t="array" ref="E71">_xludf.XLOOKUP(A71,'Rate Only Comparison'!C:C,'Rate Only Comparison'!G:G,"N/A")</f>
        <v>#NAME?</v>
      </c>
      <c r="F71" s="2" t="str">
        <f t="shared" si="1"/>
        <v>N/A</v>
      </c>
      <c r="G71" s="4" t="str">
        <f t="array" ref="G71">_xludf.XLOOKUP(A71,'Rate Only Comparison'!C:C,'Rate Only Comparison'!M:M)</f>
        <v>#NAME?</v>
      </c>
      <c r="H71" s="5" t="str">
        <f t="array" ref="H71">_xludf.XLOOKUP(A71,'Rate Only Comparison'!C:C,'Rate Only Comparison'!N:N)</f>
        <v>#NAME?</v>
      </c>
      <c r="I71" s="2" t="s">
        <v>86</v>
      </c>
      <c r="J71" s="3" t="str">
        <f t="shared" si="2"/>
        <v/>
      </c>
    </row>
    <row r="72" ht="15.75" customHeight="1">
      <c r="A72" s="2" t="s">
        <v>87</v>
      </c>
      <c r="B72" s="3" t="str">
        <f t="array" ref="B72">_xludf.XLOOKUP(A72,'Rate Only Comparison'!C:C,'Rate Only Comparison'!D:D)</f>
        <v>#NAME?</v>
      </c>
      <c r="C72" s="4" t="str">
        <f t="array" ref="C72">_xludf.XLOOKUP(A72,'Rate Only Comparison'!C:C,'Rate Only Comparison'!E:E)</f>
        <v>#NAME?</v>
      </c>
      <c r="D72" s="4" t="str">
        <f t="array" ref="D72">_xludf.XLOOKUP(A72,'Rate Only Comparison'!C:C,'Rate Only Comparison'!F:F,"N/A")</f>
        <v>#NAME?</v>
      </c>
      <c r="E72" s="5" t="str">
        <f t="array" ref="E72">_xludf.XLOOKUP(A72,'Rate Only Comparison'!C:C,'Rate Only Comparison'!G:G,"N/A")</f>
        <v>#NAME?</v>
      </c>
      <c r="F72" s="2" t="str">
        <f t="shared" si="1"/>
        <v>N/A</v>
      </c>
      <c r="G72" s="4" t="str">
        <f t="array" ref="G72">_xludf.XLOOKUP(A72,'Rate Only Comparison'!C:C,'Rate Only Comparison'!M:M)</f>
        <v>#NAME?</v>
      </c>
      <c r="H72" s="5" t="str">
        <f t="array" ref="H72">_xludf.XLOOKUP(A72,'Rate Only Comparison'!C:C,'Rate Only Comparison'!N:N)</f>
        <v>#NAME?</v>
      </c>
      <c r="I72" s="2" t="s">
        <v>86</v>
      </c>
      <c r="J72" s="3" t="str">
        <f t="shared" si="2"/>
        <v/>
      </c>
    </row>
    <row r="73" ht="15.75" customHeight="1">
      <c r="A73" s="2" t="s">
        <v>88</v>
      </c>
      <c r="B73" s="3" t="str">
        <f t="array" ref="B73">_xludf.XLOOKUP(A73,'Rate Only Comparison'!C:C,'Rate Only Comparison'!D:D)</f>
        <v>#NAME?</v>
      </c>
      <c r="C73" s="4" t="str">
        <f t="array" ref="C73">_xludf.XLOOKUP(A73,'Rate Only Comparison'!C:C,'Rate Only Comparison'!E:E)</f>
        <v>#NAME?</v>
      </c>
      <c r="D73" s="4" t="str">
        <f t="array" ref="D73">_xludf.XLOOKUP(A73,'Rate Only Comparison'!C:C,'Rate Only Comparison'!F:F,"N/A")</f>
        <v>#NAME?</v>
      </c>
      <c r="E73" s="5" t="str">
        <f t="array" ref="E73">_xludf.XLOOKUP(A73,'Rate Only Comparison'!C:C,'Rate Only Comparison'!G:G,"N/A")</f>
        <v>#NAME?</v>
      </c>
      <c r="F73" s="2" t="str">
        <f t="shared" si="1"/>
        <v>N/A</v>
      </c>
      <c r="G73" s="4" t="str">
        <f t="array" ref="G73">_xludf.XLOOKUP(A73,'Rate Only Comparison'!C:C,'Rate Only Comparison'!M:M)</f>
        <v>#NAME?</v>
      </c>
      <c r="H73" s="5" t="str">
        <f t="array" ref="H73">_xludf.XLOOKUP(A73,'Rate Only Comparison'!C:C,'Rate Only Comparison'!N:N)</f>
        <v>#NAME?</v>
      </c>
      <c r="I73" s="2" t="s">
        <v>11</v>
      </c>
      <c r="J73" s="3" t="str">
        <f t="shared" si="2"/>
        <v/>
      </c>
    </row>
    <row r="74" ht="15.75" customHeight="1">
      <c r="A74" s="2" t="s">
        <v>89</v>
      </c>
      <c r="B74" s="3" t="str">
        <f t="array" ref="B74">_xludf.XLOOKUP(A74,'Rate Only Comparison'!C:C,'Rate Only Comparison'!D:D)</f>
        <v>#NAME?</v>
      </c>
      <c r="C74" s="4" t="str">
        <f t="array" ref="C74">_xludf.XLOOKUP(A74,'Rate Only Comparison'!C:C,'Rate Only Comparison'!E:E)</f>
        <v>#NAME?</v>
      </c>
      <c r="D74" s="4" t="str">
        <f t="array" ref="D74">_xludf.XLOOKUP(A74,'Rate Only Comparison'!C:C,'Rate Only Comparison'!F:F,"N/A")</f>
        <v>#NAME?</v>
      </c>
      <c r="E74" s="5" t="str">
        <f t="array" ref="E74">_xludf.XLOOKUP(A74,'Rate Only Comparison'!C:C,'Rate Only Comparison'!G:G,"N/A")</f>
        <v>#NAME?</v>
      </c>
      <c r="F74" s="2" t="str">
        <f t="shared" si="1"/>
        <v>N/A</v>
      </c>
      <c r="G74" s="4" t="str">
        <f t="array" ref="G74">_xludf.XLOOKUP(A74,'Rate Only Comparison'!C:C,'Rate Only Comparison'!M:M)</f>
        <v>#NAME?</v>
      </c>
      <c r="H74" s="5" t="str">
        <f t="array" ref="H74">_xludf.XLOOKUP(A74,'Rate Only Comparison'!C:C,'Rate Only Comparison'!N:N)</f>
        <v>#NAME?</v>
      </c>
      <c r="I74" s="2" t="s">
        <v>11</v>
      </c>
      <c r="J74" s="3" t="str">
        <f t="shared" si="2"/>
        <v/>
      </c>
    </row>
    <row r="75" ht="15.75" customHeight="1">
      <c r="A75" s="2" t="s">
        <v>90</v>
      </c>
      <c r="B75" s="3" t="str">
        <f t="array" ref="B75">_xludf.XLOOKUP(A75,'Rate Only Comparison'!C:C,'Rate Only Comparison'!D:D)</f>
        <v>#NAME?</v>
      </c>
      <c r="C75" s="4" t="str">
        <f t="array" ref="C75">_xludf.XLOOKUP(A75,'Rate Only Comparison'!C:C,'Rate Only Comparison'!E:E)</f>
        <v>#NAME?</v>
      </c>
      <c r="D75" s="4" t="str">
        <f t="array" ref="D75">_xludf.XLOOKUP(A75,'Rate Only Comparison'!C:C,'Rate Only Comparison'!F:F,"N/A")</f>
        <v>#NAME?</v>
      </c>
      <c r="E75" s="5" t="str">
        <f t="array" ref="E75">_xludf.XLOOKUP(A75,'Rate Only Comparison'!C:C,'Rate Only Comparison'!G:G,"N/A")</f>
        <v>#NAME?</v>
      </c>
      <c r="F75" s="2" t="str">
        <f t="shared" si="1"/>
        <v>N/A</v>
      </c>
      <c r="G75" s="4" t="str">
        <f t="array" ref="G75">_xludf.XLOOKUP(A75,'Rate Only Comparison'!C:C,'Rate Only Comparison'!M:M)</f>
        <v>#NAME?</v>
      </c>
      <c r="H75" s="5" t="str">
        <f t="array" ref="H75">_xludf.XLOOKUP(A75,'Rate Only Comparison'!C:C,'Rate Only Comparison'!N:N)</f>
        <v>#NAME?</v>
      </c>
      <c r="I75" s="2" t="s">
        <v>11</v>
      </c>
      <c r="J75" s="3" t="str">
        <f t="shared" si="2"/>
        <v/>
      </c>
    </row>
    <row r="76" ht="15.75" customHeight="1">
      <c r="A76" s="2" t="s">
        <v>91</v>
      </c>
      <c r="B76" s="3" t="str">
        <f t="array" ref="B76">_xludf.XLOOKUP(A76,'Rate Only Comparison'!C:C,'Rate Only Comparison'!D:D)</f>
        <v>#NAME?</v>
      </c>
      <c r="C76" s="4" t="str">
        <f t="array" ref="C76">_xludf.XLOOKUP(A76,'Rate Only Comparison'!C:C,'Rate Only Comparison'!E:E)</f>
        <v>#NAME?</v>
      </c>
      <c r="D76" s="4" t="str">
        <f t="array" ref="D76">_xludf.XLOOKUP(A76,'Rate Only Comparison'!C:C,'Rate Only Comparison'!F:F,"N/A")</f>
        <v>#NAME?</v>
      </c>
      <c r="E76" s="5" t="str">
        <f t="array" ref="E76">_xludf.XLOOKUP(A76,'Rate Only Comparison'!C:C,'Rate Only Comparison'!G:G,"N/A")</f>
        <v>#NAME?</v>
      </c>
      <c r="F76" s="2" t="str">
        <f t="shared" si="1"/>
        <v>N/A</v>
      </c>
      <c r="G76" s="4" t="str">
        <f t="array" ref="G76">_xludf.XLOOKUP(A76,'Rate Only Comparison'!C:C,'Rate Only Comparison'!M:M)</f>
        <v>#NAME?</v>
      </c>
      <c r="H76" s="5" t="str">
        <f t="array" ref="H76">_xludf.XLOOKUP(A76,'Rate Only Comparison'!C:C,'Rate Only Comparison'!N:N)</f>
        <v>#NAME?</v>
      </c>
      <c r="I76" s="2" t="s">
        <v>11</v>
      </c>
      <c r="J76" s="3" t="str">
        <f t="shared" si="2"/>
        <v/>
      </c>
    </row>
    <row r="77" ht="15.75" customHeight="1">
      <c r="A77" s="2" t="s">
        <v>92</v>
      </c>
      <c r="B77" s="3" t="str">
        <f t="array" ref="B77">_xludf.XLOOKUP(A77,'Rate Only Comparison'!C:C,'Rate Only Comparison'!D:D)</f>
        <v>#NAME?</v>
      </c>
      <c r="C77" s="4" t="str">
        <f t="array" ref="C77">_xludf.XLOOKUP(A77,'Rate Only Comparison'!C:C,'Rate Only Comparison'!E:E)</f>
        <v>#NAME?</v>
      </c>
      <c r="D77" s="4" t="str">
        <f t="array" ref="D77">_xludf.XLOOKUP(A77,'Rate Only Comparison'!C:C,'Rate Only Comparison'!F:F,"N/A")</f>
        <v>#NAME?</v>
      </c>
      <c r="E77" s="5" t="str">
        <f t="array" ref="E77">_xludf.XLOOKUP(A77,'Rate Only Comparison'!C:C,'Rate Only Comparison'!G:G,"N/A")</f>
        <v>#NAME?</v>
      </c>
      <c r="F77" s="2" t="str">
        <f t="shared" si="1"/>
        <v>N/A</v>
      </c>
      <c r="G77" s="4" t="str">
        <f t="array" ref="G77">_xludf.XLOOKUP(A77,'Rate Only Comparison'!C:C,'Rate Only Comparison'!M:M)</f>
        <v>#NAME?</v>
      </c>
      <c r="H77" s="5" t="str">
        <f t="array" ref="H77">_xludf.XLOOKUP(A77,'Rate Only Comparison'!C:C,'Rate Only Comparison'!N:N)</f>
        <v>#NAME?</v>
      </c>
      <c r="I77" s="2" t="s">
        <v>11</v>
      </c>
      <c r="J77" s="3" t="str">
        <f t="shared" si="2"/>
        <v/>
      </c>
    </row>
    <row r="78" ht="15.75" customHeight="1">
      <c r="A78" s="2" t="s">
        <v>93</v>
      </c>
      <c r="B78" s="3" t="str">
        <f t="array" ref="B78">_xludf.XLOOKUP(A78,'Rate Only Comparison'!C:C,'Rate Only Comparison'!D:D)</f>
        <v>#NAME?</v>
      </c>
      <c r="C78" s="4" t="str">
        <f t="array" ref="C78">_xludf.XLOOKUP(A78,'Rate Only Comparison'!C:C,'Rate Only Comparison'!E:E)</f>
        <v>#NAME?</v>
      </c>
      <c r="D78" s="4" t="str">
        <f t="array" ref="D78">_xludf.XLOOKUP(A78,'Rate Only Comparison'!C:C,'Rate Only Comparison'!F:F,"N/A")</f>
        <v>#NAME?</v>
      </c>
      <c r="E78" s="5" t="str">
        <f t="array" ref="E78">_xludf.XLOOKUP(A78,'Rate Only Comparison'!C:C,'Rate Only Comparison'!G:G,"N/A")</f>
        <v>#NAME?</v>
      </c>
      <c r="F78" s="2" t="str">
        <f t="shared" si="1"/>
        <v>N/A</v>
      </c>
      <c r="G78" s="4" t="str">
        <f t="array" ref="G78">_xludf.XLOOKUP(A78,'Rate Only Comparison'!C:C,'Rate Only Comparison'!M:M)</f>
        <v>#NAME?</v>
      </c>
      <c r="H78" s="5" t="str">
        <f t="array" ref="H78">_xludf.XLOOKUP(A78,'Rate Only Comparison'!C:C,'Rate Only Comparison'!N:N)</f>
        <v>#NAME?</v>
      </c>
      <c r="I78" s="2" t="s">
        <v>11</v>
      </c>
      <c r="J78" s="3" t="str">
        <f t="shared" si="2"/>
        <v/>
      </c>
    </row>
    <row r="79" ht="15.75" customHeight="1">
      <c r="A79" s="2" t="s">
        <v>94</v>
      </c>
      <c r="B79" s="3" t="str">
        <f t="array" ref="B79">_xludf.XLOOKUP(A79,'Rate Only Comparison'!C:C,'Rate Only Comparison'!D:D)</f>
        <v>#NAME?</v>
      </c>
      <c r="C79" s="4" t="str">
        <f t="array" ref="C79">_xludf.XLOOKUP(A79,'Rate Only Comparison'!C:C,'Rate Only Comparison'!E:E)</f>
        <v>#NAME?</v>
      </c>
      <c r="D79" s="4" t="str">
        <f t="array" ref="D79">_xludf.XLOOKUP(A79,'Rate Only Comparison'!C:C,'Rate Only Comparison'!F:F,"N/A")</f>
        <v>#NAME?</v>
      </c>
      <c r="E79" s="5" t="str">
        <f t="array" ref="E79">_xludf.XLOOKUP(A79,'Rate Only Comparison'!C:C,'Rate Only Comparison'!G:G,"N/A")</f>
        <v>#NAME?</v>
      </c>
      <c r="F79" s="2" t="str">
        <f t="shared" si="1"/>
        <v>N/A</v>
      </c>
      <c r="G79" s="4" t="str">
        <f t="array" ref="G79">_xludf.XLOOKUP(A79,'Rate Only Comparison'!C:C,'Rate Only Comparison'!M:M)</f>
        <v>#NAME?</v>
      </c>
      <c r="H79" s="5" t="str">
        <f t="array" ref="H79">_xludf.XLOOKUP(A79,'Rate Only Comparison'!C:C,'Rate Only Comparison'!N:N)</f>
        <v>#NAME?</v>
      </c>
      <c r="I79" s="2" t="s">
        <v>11</v>
      </c>
      <c r="J79" s="3" t="str">
        <f t="shared" si="2"/>
        <v/>
      </c>
    </row>
    <row r="80" ht="15.75" customHeight="1">
      <c r="A80" s="2" t="s">
        <v>95</v>
      </c>
      <c r="B80" s="3" t="str">
        <f t="array" ref="B80">_xludf.XLOOKUP(A80,'Rate Only Comparison'!C:C,'Rate Only Comparison'!D:D)</f>
        <v>#NAME?</v>
      </c>
      <c r="C80" s="4" t="str">
        <f t="array" ref="C80">_xludf.XLOOKUP(A80,'Rate Only Comparison'!C:C,'Rate Only Comparison'!E:E)</f>
        <v>#NAME?</v>
      </c>
      <c r="D80" s="4" t="str">
        <f t="array" ref="D80">_xludf.XLOOKUP(A80,'Rate Only Comparison'!C:C,'Rate Only Comparison'!F:F,"N/A")</f>
        <v>#NAME?</v>
      </c>
      <c r="E80" s="5" t="str">
        <f t="array" ref="E80">_xludf.XLOOKUP(A80,'Rate Only Comparison'!C:C,'Rate Only Comparison'!G:G,"N/A")</f>
        <v>#NAME?</v>
      </c>
      <c r="F80" s="2" t="str">
        <f t="shared" si="1"/>
        <v>N/A</v>
      </c>
      <c r="G80" s="4" t="str">
        <f t="array" ref="G80">_xludf.XLOOKUP(A80,'Rate Only Comparison'!C:C,'Rate Only Comparison'!M:M)</f>
        <v>#NAME?</v>
      </c>
      <c r="H80" s="5" t="str">
        <f t="array" ref="H80">_xludf.XLOOKUP(A80,'Rate Only Comparison'!C:C,'Rate Only Comparison'!N:N)</f>
        <v>#NAME?</v>
      </c>
      <c r="I80" s="2" t="s">
        <v>11</v>
      </c>
      <c r="J80" s="3" t="str">
        <f t="shared" si="2"/>
        <v/>
      </c>
    </row>
    <row r="81" ht="15.75" customHeight="1">
      <c r="A81" s="2" t="s">
        <v>96</v>
      </c>
      <c r="B81" s="3" t="str">
        <f t="array" ref="B81">_xludf.XLOOKUP(A81,'Rate Only Comparison'!C:C,'Rate Only Comparison'!D:D)</f>
        <v>#NAME?</v>
      </c>
      <c r="C81" s="4" t="str">
        <f t="array" ref="C81">_xludf.XLOOKUP(A81,'Rate Only Comparison'!C:C,'Rate Only Comparison'!E:E)</f>
        <v>#NAME?</v>
      </c>
      <c r="D81" s="4" t="str">
        <f t="array" ref="D81">_xludf.XLOOKUP(A81,'Rate Only Comparison'!C:C,'Rate Only Comparison'!F:F,"N/A")</f>
        <v>#NAME?</v>
      </c>
      <c r="E81" s="5" t="str">
        <f t="array" ref="E81">_xludf.XLOOKUP(A81,'Rate Only Comparison'!C:C,'Rate Only Comparison'!G:G,"N/A")</f>
        <v>#NAME?</v>
      </c>
      <c r="F81" s="2" t="str">
        <f t="shared" si="1"/>
        <v>N/A</v>
      </c>
      <c r="G81" s="4" t="str">
        <f t="array" ref="G81">_xludf.XLOOKUP(A81,'Rate Only Comparison'!C:C,'Rate Only Comparison'!M:M)</f>
        <v>#NAME?</v>
      </c>
      <c r="H81" s="5" t="str">
        <f t="array" ref="H81">_xludf.XLOOKUP(A81,'Rate Only Comparison'!C:C,'Rate Only Comparison'!N:N)</f>
        <v>#NAME?</v>
      </c>
      <c r="I81" s="2" t="s">
        <v>11</v>
      </c>
      <c r="J81" s="3" t="str">
        <f t="shared" si="2"/>
        <v/>
      </c>
    </row>
    <row r="82" ht="15.75" customHeight="1">
      <c r="A82" s="2" t="s">
        <v>97</v>
      </c>
      <c r="B82" s="3" t="str">
        <f t="array" ref="B82">_xludf.XLOOKUP(A82,'Rate Only Comparison'!C:C,'Rate Only Comparison'!D:D)</f>
        <v>#NAME?</v>
      </c>
      <c r="C82" s="4" t="str">
        <f t="array" ref="C82">_xludf.XLOOKUP(A82,'Rate Only Comparison'!C:C,'Rate Only Comparison'!E:E)</f>
        <v>#NAME?</v>
      </c>
      <c r="D82" s="4" t="str">
        <f t="array" ref="D82">_xludf.XLOOKUP(A82,'Rate Only Comparison'!C:C,'Rate Only Comparison'!F:F,"N/A")</f>
        <v>#NAME?</v>
      </c>
      <c r="E82" s="5" t="str">
        <f t="array" ref="E82">_xludf.XLOOKUP(A82,'Rate Only Comparison'!C:C,'Rate Only Comparison'!G:G,"N/A")</f>
        <v>#NAME?</v>
      </c>
      <c r="F82" s="2" t="str">
        <f t="shared" si="1"/>
        <v>N/A</v>
      </c>
      <c r="G82" s="4" t="str">
        <f t="array" ref="G82">_xludf.XLOOKUP(A82,'Rate Only Comparison'!C:C,'Rate Only Comparison'!M:M)</f>
        <v>#NAME?</v>
      </c>
      <c r="H82" s="5" t="str">
        <f t="array" ref="H82">_xludf.XLOOKUP(A82,'Rate Only Comparison'!C:C,'Rate Only Comparison'!N:N)</f>
        <v>#NAME?</v>
      </c>
      <c r="I82" s="2" t="s">
        <v>11</v>
      </c>
      <c r="J82" s="3" t="str">
        <f t="shared" si="2"/>
        <v/>
      </c>
    </row>
    <row r="83" ht="15.75" customHeight="1">
      <c r="A83" s="2" t="s">
        <v>98</v>
      </c>
      <c r="B83" s="3" t="str">
        <f t="array" ref="B83">_xludf.XLOOKUP(A83,'Rate Only Comparison'!C:C,'Rate Only Comparison'!D:D)</f>
        <v>#NAME?</v>
      </c>
      <c r="C83" s="4" t="str">
        <f t="array" ref="C83">_xludf.XLOOKUP(A83,'Rate Only Comparison'!C:C,'Rate Only Comparison'!E:E)</f>
        <v>#NAME?</v>
      </c>
      <c r="D83" s="4" t="str">
        <f t="array" ref="D83">_xludf.XLOOKUP(A83,'Rate Only Comparison'!C:C,'Rate Only Comparison'!F:F,"N/A")</f>
        <v>#NAME?</v>
      </c>
      <c r="E83" s="5" t="str">
        <f t="array" ref="E83">_xludf.XLOOKUP(A83,'Rate Only Comparison'!C:C,'Rate Only Comparison'!G:G,"N/A")</f>
        <v>#NAME?</v>
      </c>
      <c r="F83" s="2" t="str">
        <f t="shared" si="1"/>
        <v>N/A</v>
      </c>
      <c r="G83" s="4" t="str">
        <f t="array" ref="G83">_xludf.XLOOKUP(A83,'Rate Only Comparison'!C:C,'Rate Only Comparison'!M:M)</f>
        <v>#NAME?</v>
      </c>
      <c r="H83" s="5" t="str">
        <f t="array" ref="H83">_xludf.XLOOKUP(A83,'Rate Only Comparison'!C:C,'Rate Only Comparison'!N:N)</f>
        <v>#NAME?</v>
      </c>
      <c r="I83" s="2" t="s">
        <v>11</v>
      </c>
      <c r="J83" s="3" t="str">
        <f t="shared" si="2"/>
        <v/>
      </c>
    </row>
    <row r="84" ht="15.75" customHeight="1">
      <c r="A84" s="2" t="s">
        <v>99</v>
      </c>
      <c r="B84" s="3" t="str">
        <f t="array" ref="B84">_xludf.XLOOKUP(A84,'Rate Only Comparison'!C:C,'Rate Only Comparison'!D:D)</f>
        <v>#NAME?</v>
      </c>
      <c r="C84" s="4" t="str">
        <f t="array" ref="C84">_xludf.XLOOKUP(A84,'Rate Only Comparison'!C:C,'Rate Only Comparison'!E:E)</f>
        <v>#NAME?</v>
      </c>
      <c r="D84" s="4" t="str">
        <f t="array" ref="D84">_xludf.XLOOKUP(A84,'Rate Only Comparison'!C:C,'Rate Only Comparison'!F:F,"N/A")</f>
        <v>#NAME?</v>
      </c>
      <c r="E84" s="5" t="str">
        <f t="array" ref="E84">_xludf.XLOOKUP(A84,'Rate Only Comparison'!C:C,'Rate Only Comparison'!G:G,"N/A")</f>
        <v>#NAME?</v>
      </c>
      <c r="F84" s="2" t="str">
        <f t="shared" si="1"/>
        <v>N/A</v>
      </c>
      <c r="G84" s="4" t="str">
        <f t="array" ref="G84">_xludf.XLOOKUP(A84,'Rate Only Comparison'!C:C,'Rate Only Comparison'!M:M)</f>
        <v>#NAME?</v>
      </c>
      <c r="H84" s="5" t="str">
        <f t="array" ref="H84">_xludf.XLOOKUP(A84,'Rate Only Comparison'!C:C,'Rate Only Comparison'!N:N)</f>
        <v>#NAME?</v>
      </c>
      <c r="I84" s="2" t="s">
        <v>11</v>
      </c>
      <c r="J84" s="3" t="str">
        <f t="shared" si="2"/>
        <v/>
      </c>
    </row>
    <row r="85" ht="15.75" customHeight="1">
      <c r="A85" s="2" t="s">
        <v>100</v>
      </c>
      <c r="B85" s="3" t="str">
        <f t="array" ref="B85">_xludf.XLOOKUP(A85,'Rate Only Comparison'!C:C,'Rate Only Comparison'!D:D)</f>
        <v>#NAME?</v>
      </c>
      <c r="C85" s="4" t="str">
        <f t="array" ref="C85">_xludf.XLOOKUP(A85,'Rate Only Comparison'!C:C,'Rate Only Comparison'!E:E)</f>
        <v>#NAME?</v>
      </c>
      <c r="D85" s="4" t="str">
        <f t="array" ref="D85">_xludf.XLOOKUP(A85,'Rate Only Comparison'!C:C,'Rate Only Comparison'!F:F,"N/A")</f>
        <v>#NAME?</v>
      </c>
      <c r="E85" s="5" t="str">
        <f t="array" ref="E85">_xludf.XLOOKUP(A85,'Rate Only Comparison'!C:C,'Rate Only Comparison'!G:G,"N/A")</f>
        <v>#NAME?</v>
      </c>
      <c r="F85" s="2" t="str">
        <f t="shared" si="1"/>
        <v>N/A</v>
      </c>
      <c r="G85" s="4" t="str">
        <f t="array" ref="G85">_xludf.XLOOKUP(A85,'Rate Only Comparison'!C:C,'Rate Only Comparison'!M:M)</f>
        <v>#NAME?</v>
      </c>
      <c r="H85" s="5" t="str">
        <f t="array" ref="H85">_xludf.XLOOKUP(A85,'Rate Only Comparison'!C:C,'Rate Only Comparison'!N:N)</f>
        <v>#NAME?</v>
      </c>
      <c r="I85" s="2" t="s">
        <v>11</v>
      </c>
      <c r="J85" s="3" t="str">
        <f t="shared" si="2"/>
        <v/>
      </c>
    </row>
    <row r="86" ht="15.75" customHeight="1">
      <c r="A86" s="2" t="s">
        <v>101</v>
      </c>
      <c r="B86" s="3" t="str">
        <f t="array" ref="B86">_xludf.XLOOKUP(A86,'Rate Only Comparison'!C:C,'Rate Only Comparison'!D:D)</f>
        <v>#NAME?</v>
      </c>
      <c r="C86" s="4" t="str">
        <f t="array" ref="C86">_xludf.XLOOKUP(A86,'Rate Only Comparison'!C:C,'Rate Only Comparison'!E:E)</f>
        <v>#NAME?</v>
      </c>
      <c r="D86" s="4" t="str">
        <f t="array" ref="D86">_xludf.XLOOKUP(A86,'Rate Only Comparison'!C:C,'Rate Only Comparison'!F:F,"N/A")</f>
        <v>#NAME?</v>
      </c>
      <c r="E86" s="5" t="str">
        <f t="array" ref="E86">_xludf.XLOOKUP(A86,'Rate Only Comparison'!C:C,'Rate Only Comparison'!G:G,"N/A")</f>
        <v>#NAME?</v>
      </c>
      <c r="F86" s="2" t="str">
        <f t="shared" si="1"/>
        <v>N/A</v>
      </c>
      <c r="G86" s="4" t="str">
        <f t="array" ref="G86">_xludf.XLOOKUP(A86,'Rate Only Comparison'!C:C,'Rate Only Comparison'!M:M)</f>
        <v>#NAME?</v>
      </c>
      <c r="H86" s="5" t="str">
        <f t="array" ref="H86">_xludf.XLOOKUP(A86,'Rate Only Comparison'!C:C,'Rate Only Comparison'!N:N)</f>
        <v>#NAME?</v>
      </c>
      <c r="I86" s="2" t="s">
        <v>11</v>
      </c>
      <c r="J86" s="3" t="str">
        <f t="shared" si="2"/>
        <v/>
      </c>
    </row>
    <row r="87" ht="15.75" customHeight="1">
      <c r="A87" s="2" t="s">
        <v>102</v>
      </c>
      <c r="B87" s="3" t="str">
        <f t="array" ref="B87">_xludf.XLOOKUP(A87,'Rate Only Comparison'!C:C,'Rate Only Comparison'!D:D)</f>
        <v>#NAME?</v>
      </c>
      <c r="C87" s="4" t="str">
        <f t="array" ref="C87">_xludf.XLOOKUP(A87,'Rate Only Comparison'!C:C,'Rate Only Comparison'!E:E)</f>
        <v>#NAME?</v>
      </c>
      <c r="D87" s="4" t="str">
        <f t="array" ref="D87">_xludf.XLOOKUP(A87,'Rate Only Comparison'!C:C,'Rate Only Comparison'!F:F,"N/A")</f>
        <v>#NAME?</v>
      </c>
      <c r="E87" s="5" t="str">
        <f t="array" ref="E87">_xludf.XLOOKUP(A87,'Rate Only Comparison'!C:C,'Rate Only Comparison'!G:G,"N/A")</f>
        <v>#NAME?</v>
      </c>
      <c r="F87" s="2" t="str">
        <f t="shared" si="1"/>
        <v>N/A</v>
      </c>
      <c r="G87" s="4" t="str">
        <f t="array" ref="G87">_xludf.XLOOKUP(A87,'Rate Only Comparison'!C:C,'Rate Only Comparison'!M:M)</f>
        <v>#NAME?</v>
      </c>
      <c r="H87" s="5" t="str">
        <f t="array" ref="H87">_xludf.XLOOKUP(A87,'Rate Only Comparison'!C:C,'Rate Only Comparison'!N:N)</f>
        <v>#NAME?</v>
      </c>
      <c r="I87" s="2" t="s">
        <v>11</v>
      </c>
      <c r="J87" s="3" t="str">
        <f t="shared" si="2"/>
        <v/>
      </c>
    </row>
    <row r="88" ht="15.75" customHeight="1">
      <c r="A88" s="2" t="s">
        <v>103</v>
      </c>
      <c r="B88" s="3" t="str">
        <f t="array" ref="B88">_xludf.XLOOKUP(A88,'Rate Only Comparison'!C:C,'Rate Only Comparison'!D:D)</f>
        <v>#NAME?</v>
      </c>
      <c r="C88" s="4" t="str">
        <f t="array" ref="C88">_xludf.XLOOKUP(A88,'Rate Only Comparison'!C:C,'Rate Only Comparison'!E:E)</f>
        <v>#NAME?</v>
      </c>
      <c r="D88" s="4" t="str">
        <f t="array" ref="D88">_xludf.XLOOKUP(A88,'Rate Only Comparison'!C:C,'Rate Only Comparison'!F:F,"N/A")</f>
        <v>#NAME?</v>
      </c>
      <c r="E88" s="5" t="str">
        <f t="array" ref="E88">_xludf.XLOOKUP(A88,'Rate Only Comparison'!C:C,'Rate Only Comparison'!G:G,"N/A")</f>
        <v>#NAME?</v>
      </c>
      <c r="F88" s="2" t="str">
        <f t="shared" si="1"/>
        <v>N/A</v>
      </c>
      <c r="G88" s="4" t="str">
        <f t="array" ref="G88">_xludf.XLOOKUP(A88,'Rate Only Comparison'!C:C,'Rate Only Comparison'!M:M)</f>
        <v>#NAME?</v>
      </c>
      <c r="H88" s="5" t="str">
        <f t="array" ref="H88">_xludf.XLOOKUP(A88,'Rate Only Comparison'!C:C,'Rate Only Comparison'!N:N)</f>
        <v>#NAME?</v>
      </c>
      <c r="I88" s="2" t="s">
        <v>11</v>
      </c>
      <c r="J88" s="3" t="str">
        <f t="shared" si="2"/>
        <v/>
      </c>
    </row>
    <row r="89" ht="15.75" customHeight="1">
      <c r="A89" s="2" t="s">
        <v>104</v>
      </c>
      <c r="B89" s="3" t="str">
        <f t="array" ref="B89">_xludf.XLOOKUP(A89,'Rate Only Comparison'!C:C,'Rate Only Comparison'!D:D)</f>
        <v>#NAME?</v>
      </c>
      <c r="C89" s="4" t="str">
        <f t="array" ref="C89">_xludf.XLOOKUP(A89,'Rate Only Comparison'!C:C,'Rate Only Comparison'!E:E)</f>
        <v>#NAME?</v>
      </c>
      <c r="D89" s="4" t="str">
        <f t="array" ref="D89">_xludf.XLOOKUP(A89,'Rate Only Comparison'!C:C,'Rate Only Comparison'!F:F,"N/A")</f>
        <v>#NAME?</v>
      </c>
      <c r="E89" s="5" t="str">
        <f t="array" ref="E89">_xludf.XLOOKUP(A89,'Rate Only Comparison'!C:C,'Rate Only Comparison'!G:G,"N/A")</f>
        <v>#NAME?</v>
      </c>
      <c r="F89" s="2" t="str">
        <f t="shared" si="1"/>
        <v>N/A</v>
      </c>
      <c r="G89" s="4" t="str">
        <f t="array" ref="G89">_xludf.XLOOKUP(A89,'Rate Only Comparison'!C:C,'Rate Only Comparison'!M:M)</f>
        <v>#NAME?</v>
      </c>
      <c r="H89" s="5" t="str">
        <f t="array" ref="H89">_xludf.XLOOKUP(A89,'Rate Only Comparison'!C:C,'Rate Only Comparison'!N:N)</f>
        <v>#NAME?</v>
      </c>
      <c r="I89" s="2" t="s">
        <v>11</v>
      </c>
      <c r="J89" s="3" t="str">
        <f t="shared" si="2"/>
        <v/>
      </c>
    </row>
    <row r="90" ht="15.75" customHeight="1">
      <c r="A90" s="2" t="s">
        <v>105</v>
      </c>
      <c r="B90" s="3" t="str">
        <f t="array" ref="B90">_xludf.XLOOKUP(A90,'Rate Only Comparison'!C:C,'Rate Only Comparison'!D:D)</f>
        <v>#NAME?</v>
      </c>
      <c r="C90" s="4" t="str">
        <f t="array" ref="C90">_xludf.XLOOKUP(A90,'Rate Only Comparison'!C:C,'Rate Only Comparison'!E:E)</f>
        <v>#NAME?</v>
      </c>
      <c r="D90" s="4" t="str">
        <f t="array" ref="D90">_xludf.XLOOKUP(A90,'Rate Only Comparison'!C:C,'Rate Only Comparison'!F:F,"N/A")</f>
        <v>#NAME?</v>
      </c>
      <c r="E90" s="5" t="str">
        <f t="array" ref="E90">_xludf.XLOOKUP(A90,'Rate Only Comparison'!C:C,'Rate Only Comparison'!G:G,"N/A")</f>
        <v>#NAME?</v>
      </c>
      <c r="F90" s="2" t="str">
        <f t="shared" si="1"/>
        <v>N/A</v>
      </c>
      <c r="G90" s="4" t="str">
        <f t="array" ref="G90">_xludf.XLOOKUP(A90,'Rate Only Comparison'!C:C,'Rate Only Comparison'!M:M)</f>
        <v>#NAME?</v>
      </c>
      <c r="H90" s="5" t="str">
        <f t="array" ref="H90">_xludf.XLOOKUP(A90,'Rate Only Comparison'!C:C,'Rate Only Comparison'!N:N)</f>
        <v>#NAME?</v>
      </c>
      <c r="I90" s="2" t="s">
        <v>11</v>
      </c>
      <c r="J90" s="3" t="str">
        <f t="shared" si="2"/>
        <v/>
      </c>
    </row>
    <row r="91" ht="15.75" customHeight="1">
      <c r="A91" s="2" t="s">
        <v>106</v>
      </c>
      <c r="B91" s="3" t="str">
        <f t="array" ref="B91">_xludf.XLOOKUP(A91,'Rate Only Comparison'!C:C,'Rate Only Comparison'!D:D)</f>
        <v>#NAME?</v>
      </c>
      <c r="C91" s="4" t="str">
        <f t="array" ref="C91">_xludf.XLOOKUP(A91,'Rate Only Comparison'!C:C,'Rate Only Comparison'!E:E)</f>
        <v>#NAME?</v>
      </c>
      <c r="D91" s="4" t="str">
        <f t="array" ref="D91">_xludf.XLOOKUP(A91,'Rate Only Comparison'!C:C,'Rate Only Comparison'!F:F,"N/A")</f>
        <v>#NAME?</v>
      </c>
      <c r="E91" s="5" t="str">
        <f t="array" ref="E91">_xludf.XLOOKUP(A91,'Rate Only Comparison'!C:C,'Rate Only Comparison'!G:G,"N/A")</f>
        <v>#NAME?</v>
      </c>
      <c r="F91" s="2" t="str">
        <f t="shared" si="1"/>
        <v>N/A</v>
      </c>
      <c r="G91" s="4" t="str">
        <f t="array" ref="G91">_xludf.XLOOKUP(A91,'Rate Only Comparison'!C:C,'Rate Only Comparison'!M:M)</f>
        <v>#NAME?</v>
      </c>
      <c r="H91" s="5" t="str">
        <f t="array" ref="H91">_xludf.XLOOKUP(A91,'Rate Only Comparison'!C:C,'Rate Only Comparison'!N:N)</f>
        <v>#NAME?</v>
      </c>
      <c r="I91" s="2" t="s">
        <v>11</v>
      </c>
      <c r="J91" s="3" t="str">
        <f t="shared" si="2"/>
        <v/>
      </c>
    </row>
    <row r="92" ht="15.75" customHeight="1">
      <c r="A92" s="2" t="s">
        <v>107</v>
      </c>
      <c r="B92" s="3" t="str">
        <f t="array" ref="B92">_xludf.XLOOKUP(A92,'Rate Only Comparison'!C:C,'Rate Only Comparison'!D:D)</f>
        <v>#NAME?</v>
      </c>
      <c r="C92" s="4" t="str">
        <f t="array" ref="C92">_xludf.XLOOKUP(A92,'Rate Only Comparison'!C:C,'Rate Only Comparison'!E:E)</f>
        <v>#NAME?</v>
      </c>
      <c r="D92" s="4" t="str">
        <f t="array" ref="D92">_xludf.XLOOKUP(A92,'Rate Only Comparison'!C:C,'Rate Only Comparison'!F:F,"N/A")</f>
        <v>#NAME?</v>
      </c>
      <c r="E92" s="5" t="str">
        <f t="array" ref="E92">_xludf.XLOOKUP(A92,'Rate Only Comparison'!C:C,'Rate Only Comparison'!G:G,"N/A")</f>
        <v>#NAME?</v>
      </c>
      <c r="F92" s="2" t="str">
        <f t="shared" si="1"/>
        <v>N/A</v>
      </c>
      <c r="G92" s="4" t="str">
        <f t="array" ref="G92">_xludf.XLOOKUP(A92,'Rate Only Comparison'!C:C,'Rate Only Comparison'!M:M)</f>
        <v>#NAME?</v>
      </c>
      <c r="H92" s="5" t="str">
        <f t="array" ref="H92">_xludf.XLOOKUP(A92,'Rate Only Comparison'!C:C,'Rate Only Comparison'!N:N)</f>
        <v>#NAME?</v>
      </c>
      <c r="I92" s="2" t="s">
        <v>16</v>
      </c>
      <c r="J92" s="3" t="str">
        <f t="shared" si="2"/>
        <v/>
      </c>
    </row>
    <row r="93" ht="15.75" customHeight="1">
      <c r="A93" s="2" t="s">
        <v>108</v>
      </c>
      <c r="B93" s="3" t="str">
        <f t="array" ref="B93">_xludf.XLOOKUP(A93,'Rate Only Comparison'!C:C,'Rate Only Comparison'!D:D)</f>
        <v>#NAME?</v>
      </c>
      <c r="C93" s="4" t="str">
        <f t="array" ref="C93">_xludf.XLOOKUP(A93,'Rate Only Comparison'!C:C,'Rate Only Comparison'!E:E)</f>
        <v>#NAME?</v>
      </c>
      <c r="D93" s="4" t="str">
        <f t="array" ref="D93">_xludf.XLOOKUP(A93,'Rate Only Comparison'!C:C,'Rate Only Comparison'!F:F,"N/A")</f>
        <v>#NAME?</v>
      </c>
      <c r="E93" s="5" t="str">
        <f t="array" ref="E93">_xludf.XLOOKUP(A93,'Rate Only Comparison'!C:C,'Rate Only Comparison'!G:G,"N/A")</f>
        <v>#NAME?</v>
      </c>
      <c r="F93" s="2" t="str">
        <f t="shared" si="1"/>
        <v>N/A</v>
      </c>
      <c r="G93" s="4" t="str">
        <f t="array" ref="G93">_xludf.XLOOKUP(A93,'Rate Only Comparison'!C:C,'Rate Only Comparison'!M:M)</f>
        <v>#NAME?</v>
      </c>
      <c r="H93" s="5" t="str">
        <f t="array" ref="H93">_xludf.XLOOKUP(A93,'Rate Only Comparison'!C:C,'Rate Only Comparison'!N:N)</f>
        <v>#NAME?</v>
      </c>
      <c r="I93" s="2" t="s">
        <v>11</v>
      </c>
      <c r="J93" s="3" t="str">
        <f t="shared" si="2"/>
        <v/>
      </c>
    </row>
    <row r="94" ht="15.75" customHeight="1">
      <c r="A94" s="2" t="s">
        <v>109</v>
      </c>
      <c r="B94" s="3" t="str">
        <f t="array" ref="B94">_xludf.XLOOKUP(A94,'Rate Only Comparison'!C:C,'Rate Only Comparison'!D:D)</f>
        <v>#NAME?</v>
      </c>
      <c r="C94" s="4" t="str">
        <f t="array" ref="C94">_xludf.XLOOKUP(A94,'Rate Only Comparison'!C:C,'Rate Only Comparison'!E:E)</f>
        <v>#NAME?</v>
      </c>
      <c r="D94" s="4" t="str">
        <f t="array" ref="D94">_xludf.XLOOKUP(A94,'Rate Only Comparison'!C:C,'Rate Only Comparison'!F:F,"N/A")</f>
        <v>#NAME?</v>
      </c>
      <c r="E94" s="5" t="str">
        <f t="array" ref="E94">_xludf.XLOOKUP(A94,'Rate Only Comparison'!C:C,'Rate Only Comparison'!G:G,"N/A")</f>
        <v>#NAME?</v>
      </c>
      <c r="F94" s="2" t="str">
        <f t="shared" si="1"/>
        <v>N/A</v>
      </c>
      <c r="G94" s="4" t="str">
        <f t="array" ref="G94">_xludf.XLOOKUP(A94,'Rate Only Comparison'!C:C,'Rate Only Comparison'!M:M)</f>
        <v>#NAME?</v>
      </c>
      <c r="H94" s="5" t="str">
        <f t="array" ref="H94">_xludf.XLOOKUP(A94,'Rate Only Comparison'!C:C,'Rate Only Comparison'!N:N)</f>
        <v>#NAME?</v>
      </c>
      <c r="I94" s="2" t="s">
        <v>16</v>
      </c>
      <c r="J94" s="3" t="str">
        <f t="shared" si="2"/>
        <v/>
      </c>
    </row>
    <row r="95" ht="15.75" customHeight="1">
      <c r="A95" s="2" t="s">
        <v>110</v>
      </c>
      <c r="B95" s="3" t="str">
        <f t="array" ref="B95">_xludf.XLOOKUP(A95,'Rate Only Comparison'!C:C,'Rate Only Comparison'!D:D)</f>
        <v>#NAME?</v>
      </c>
      <c r="C95" s="4" t="str">
        <f t="array" ref="C95">_xludf.XLOOKUP(A95,'Rate Only Comparison'!C:C,'Rate Only Comparison'!E:E)</f>
        <v>#NAME?</v>
      </c>
      <c r="D95" s="4" t="str">
        <f t="array" ref="D95">_xludf.XLOOKUP(A95,'Rate Only Comparison'!C:C,'Rate Only Comparison'!F:F,"N/A")</f>
        <v>#NAME?</v>
      </c>
      <c r="E95" s="5" t="str">
        <f t="array" ref="E95">_xludf.XLOOKUP(A95,'Rate Only Comparison'!C:C,'Rate Only Comparison'!G:G,"N/A")</f>
        <v>#NAME?</v>
      </c>
      <c r="F95" s="2" t="str">
        <f t="shared" si="1"/>
        <v>N/A</v>
      </c>
      <c r="G95" s="4" t="str">
        <f t="array" ref="G95">_xludf.XLOOKUP(A95,'Rate Only Comparison'!C:C,'Rate Only Comparison'!M:M)</f>
        <v>#NAME?</v>
      </c>
      <c r="H95" s="5" t="str">
        <f t="array" ref="H95">_xludf.XLOOKUP(A95,'Rate Only Comparison'!C:C,'Rate Only Comparison'!N:N)</f>
        <v>#NAME?</v>
      </c>
      <c r="I95" s="2" t="s">
        <v>11</v>
      </c>
      <c r="J95" s="3" t="str">
        <f t="shared" si="2"/>
        <v/>
      </c>
    </row>
    <row r="96" ht="15.75" customHeight="1">
      <c r="A96" s="2" t="s">
        <v>111</v>
      </c>
      <c r="B96" s="3" t="str">
        <f t="array" ref="B96">_xludf.XLOOKUP(A96,'Rate Only Comparison'!C:C,'Rate Only Comparison'!D:D)</f>
        <v>#NAME?</v>
      </c>
      <c r="C96" s="4" t="str">
        <f t="array" ref="C96">_xludf.XLOOKUP(A96,'Rate Only Comparison'!C:C,'Rate Only Comparison'!E:E)</f>
        <v>#NAME?</v>
      </c>
      <c r="D96" s="4" t="str">
        <f t="array" ref="D96">_xludf.XLOOKUP(A96,'Rate Only Comparison'!C:C,'Rate Only Comparison'!F:F,"N/A")</f>
        <v>#NAME?</v>
      </c>
      <c r="E96" s="5" t="str">
        <f t="array" ref="E96">_xludf.XLOOKUP(A96,'Rate Only Comparison'!C:C,'Rate Only Comparison'!G:G,"N/A")</f>
        <v>#NAME?</v>
      </c>
      <c r="F96" s="2" t="str">
        <f t="shared" si="1"/>
        <v>N/A</v>
      </c>
      <c r="G96" s="4" t="str">
        <f t="array" ref="G96">_xludf.XLOOKUP(A96,'Rate Only Comparison'!C:C,'Rate Only Comparison'!M:M)</f>
        <v>#NAME?</v>
      </c>
      <c r="H96" s="5" t="str">
        <f t="array" ref="H96">_xludf.XLOOKUP(A96,'Rate Only Comparison'!C:C,'Rate Only Comparison'!N:N)</f>
        <v>#NAME?</v>
      </c>
      <c r="I96" s="2" t="s">
        <v>11</v>
      </c>
      <c r="J96" s="3" t="str">
        <f t="shared" si="2"/>
        <v/>
      </c>
    </row>
    <row r="97" ht="15.75" customHeight="1">
      <c r="A97" s="2" t="s">
        <v>112</v>
      </c>
      <c r="B97" s="3" t="str">
        <f t="array" ref="B97">_xludf.XLOOKUP(A97,'Rate Only Comparison'!C:C,'Rate Only Comparison'!D:D)</f>
        <v>#NAME?</v>
      </c>
      <c r="C97" s="4" t="str">
        <f t="array" ref="C97">_xludf.XLOOKUP(A97,'Rate Only Comparison'!C:C,'Rate Only Comparison'!E:E)</f>
        <v>#NAME?</v>
      </c>
      <c r="D97" s="4" t="str">
        <f t="array" ref="D97">_xludf.XLOOKUP(A97,'Rate Only Comparison'!C:C,'Rate Only Comparison'!F:F,"N/A")</f>
        <v>#NAME?</v>
      </c>
      <c r="E97" s="5" t="str">
        <f t="array" ref="E97">_xludf.XLOOKUP(A97,'Rate Only Comparison'!C:C,'Rate Only Comparison'!G:G,"N/A")</f>
        <v>#NAME?</v>
      </c>
      <c r="F97" s="2" t="str">
        <f t="shared" si="1"/>
        <v>N/A</v>
      </c>
      <c r="G97" s="4" t="str">
        <f t="array" ref="G97">_xludf.XLOOKUP(A97,'Rate Only Comparison'!C:C,'Rate Only Comparison'!M:M)</f>
        <v>#NAME?</v>
      </c>
      <c r="H97" s="5" t="str">
        <f t="array" ref="H97">_xludf.XLOOKUP(A97,'Rate Only Comparison'!C:C,'Rate Only Comparison'!N:N)</f>
        <v>#NAME?</v>
      </c>
      <c r="I97" s="2" t="s">
        <v>11</v>
      </c>
      <c r="J97" s="3" t="str">
        <f t="shared" si="2"/>
        <v/>
      </c>
    </row>
    <row r="98" ht="15.75" customHeight="1">
      <c r="A98" s="2" t="s">
        <v>113</v>
      </c>
      <c r="B98" s="3" t="str">
        <f t="array" ref="B98">_xludf.XLOOKUP(A98,'Rate Only Comparison'!C:C,'Rate Only Comparison'!D:D)</f>
        <v>#NAME?</v>
      </c>
      <c r="C98" s="4" t="str">
        <f t="array" ref="C98">_xludf.XLOOKUP(A98,'Rate Only Comparison'!C:C,'Rate Only Comparison'!E:E)</f>
        <v>#NAME?</v>
      </c>
      <c r="D98" s="4" t="str">
        <f t="array" ref="D98">_xludf.XLOOKUP(A98,'Rate Only Comparison'!C:C,'Rate Only Comparison'!F:F,"N/A")</f>
        <v>#NAME?</v>
      </c>
      <c r="E98" s="5" t="str">
        <f t="array" ref="E98">_xludf.XLOOKUP(A98,'Rate Only Comparison'!C:C,'Rate Only Comparison'!G:G,"N/A")</f>
        <v>#NAME?</v>
      </c>
      <c r="F98" s="2" t="str">
        <f t="shared" si="1"/>
        <v>N/A</v>
      </c>
      <c r="G98" s="4" t="str">
        <f t="array" ref="G98">_xludf.XLOOKUP(A98,'Rate Only Comparison'!C:C,'Rate Only Comparison'!M:M)</f>
        <v>#NAME?</v>
      </c>
      <c r="H98" s="5" t="str">
        <f t="array" ref="H98">_xludf.XLOOKUP(A98,'Rate Only Comparison'!C:C,'Rate Only Comparison'!N:N)</f>
        <v>#NAME?</v>
      </c>
      <c r="I98" s="2" t="s">
        <v>11</v>
      </c>
      <c r="J98" s="3" t="str">
        <f t="shared" si="2"/>
        <v/>
      </c>
    </row>
    <row r="99" ht="15.75" customHeight="1">
      <c r="A99" s="2" t="s">
        <v>114</v>
      </c>
      <c r="B99" s="3" t="str">
        <f t="array" ref="B99">_xludf.XLOOKUP(A99,'Rate Only Comparison'!C:C,'Rate Only Comparison'!D:D)</f>
        <v>#NAME?</v>
      </c>
      <c r="C99" s="4" t="str">
        <f t="array" ref="C99">_xludf.XLOOKUP(A99,'Rate Only Comparison'!C:C,'Rate Only Comparison'!E:E)</f>
        <v>#NAME?</v>
      </c>
      <c r="D99" s="4" t="str">
        <f t="array" ref="D99">_xludf.XLOOKUP(A99,'Rate Only Comparison'!C:C,'Rate Only Comparison'!F:F,"N/A")</f>
        <v>#NAME?</v>
      </c>
      <c r="E99" s="5" t="str">
        <f t="array" ref="E99">_xludf.XLOOKUP(A99,'Rate Only Comparison'!C:C,'Rate Only Comparison'!G:G,"N/A")</f>
        <v>#NAME?</v>
      </c>
      <c r="F99" s="2" t="str">
        <f t="shared" si="1"/>
        <v>N/A</v>
      </c>
      <c r="G99" s="4" t="str">
        <f t="array" ref="G99">_xludf.XLOOKUP(A99,'Rate Only Comparison'!C:C,'Rate Only Comparison'!M:M)</f>
        <v>#NAME?</v>
      </c>
      <c r="H99" s="5" t="str">
        <f t="array" ref="H99">_xludf.XLOOKUP(A99,'Rate Only Comparison'!C:C,'Rate Only Comparison'!N:N)</f>
        <v>#NAME?</v>
      </c>
      <c r="I99" s="2" t="s">
        <v>16</v>
      </c>
      <c r="J99" s="3" t="str">
        <f t="shared" si="2"/>
        <v/>
      </c>
    </row>
    <row r="100" ht="15.75" customHeight="1">
      <c r="A100" s="2" t="s">
        <v>115</v>
      </c>
      <c r="B100" s="3" t="str">
        <f t="array" ref="B100">_xludf.XLOOKUP(A100,'Rate Only Comparison'!C:C,'Rate Only Comparison'!D:D)</f>
        <v>#NAME?</v>
      </c>
      <c r="C100" s="4" t="str">
        <f t="array" ref="C100">_xludf.XLOOKUP(A100,'Rate Only Comparison'!C:C,'Rate Only Comparison'!E:E)</f>
        <v>#NAME?</v>
      </c>
      <c r="D100" s="4" t="str">
        <f t="array" ref="D100">_xludf.XLOOKUP(A100,'Rate Only Comparison'!C:C,'Rate Only Comparison'!F:F,"N/A")</f>
        <v>#NAME?</v>
      </c>
      <c r="E100" s="5" t="str">
        <f t="array" ref="E100">_xludf.XLOOKUP(A100,'Rate Only Comparison'!C:C,'Rate Only Comparison'!G:G,"N/A")</f>
        <v>#NAME?</v>
      </c>
      <c r="F100" s="2" t="str">
        <f t="shared" si="1"/>
        <v>N/A</v>
      </c>
      <c r="G100" s="4" t="str">
        <f t="array" ref="G100">_xludf.XLOOKUP(A100,'Rate Only Comparison'!C:C,'Rate Only Comparison'!M:M)</f>
        <v>#NAME?</v>
      </c>
      <c r="H100" s="5" t="str">
        <f t="array" ref="H100">_xludf.XLOOKUP(A100,'Rate Only Comparison'!C:C,'Rate Only Comparison'!N:N)</f>
        <v>#NAME?</v>
      </c>
      <c r="I100" s="2" t="s">
        <v>11</v>
      </c>
      <c r="J100" s="3" t="str">
        <f t="shared" si="2"/>
        <v/>
      </c>
    </row>
    <row r="101" ht="15.75" customHeight="1">
      <c r="A101" s="2" t="s">
        <v>116</v>
      </c>
      <c r="B101" s="3" t="str">
        <f t="array" ref="B101">_xludf.XLOOKUP(A101,'Rate Only Comparison'!C:C,'Rate Only Comparison'!D:D)</f>
        <v>#NAME?</v>
      </c>
      <c r="C101" s="4" t="str">
        <f t="array" ref="C101">_xludf.XLOOKUP(A101,'Rate Only Comparison'!C:C,'Rate Only Comparison'!E:E)</f>
        <v>#NAME?</v>
      </c>
      <c r="D101" s="4" t="str">
        <f t="array" ref="D101">_xludf.XLOOKUP(A101,'Rate Only Comparison'!C:C,'Rate Only Comparison'!F:F,"N/A")</f>
        <v>#NAME?</v>
      </c>
      <c r="E101" s="5" t="str">
        <f t="array" ref="E101">_xludf.XLOOKUP(A101,'Rate Only Comparison'!C:C,'Rate Only Comparison'!G:G,"N/A")</f>
        <v>#NAME?</v>
      </c>
      <c r="F101" s="2" t="str">
        <f t="shared" si="1"/>
        <v>N/A</v>
      </c>
      <c r="G101" s="4" t="str">
        <f t="array" ref="G101">_xludf.XLOOKUP(A101,'Rate Only Comparison'!C:C,'Rate Only Comparison'!M:M)</f>
        <v>#NAME?</v>
      </c>
      <c r="H101" s="5" t="str">
        <f t="array" ref="H101">_xludf.XLOOKUP(A101,'Rate Only Comparison'!C:C,'Rate Only Comparison'!N:N)</f>
        <v>#NAME?</v>
      </c>
      <c r="I101" s="2" t="s">
        <v>16</v>
      </c>
      <c r="J101" s="3" t="str">
        <f t="shared" si="2"/>
        <v/>
      </c>
    </row>
    <row r="102" ht="15.75" customHeight="1">
      <c r="A102" s="2" t="s">
        <v>117</v>
      </c>
      <c r="B102" s="3" t="str">
        <f t="array" ref="B102">_xludf.XLOOKUP(A102,'Rate Only Comparison'!C:C,'Rate Only Comparison'!D:D)</f>
        <v>#NAME?</v>
      </c>
      <c r="C102" s="4" t="str">
        <f t="array" ref="C102">_xludf.XLOOKUP(A102,'Rate Only Comparison'!C:C,'Rate Only Comparison'!E:E)</f>
        <v>#NAME?</v>
      </c>
      <c r="D102" s="4" t="str">
        <f t="array" ref="D102">_xludf.XLOOKUP(A102,'Rate Only Comparison'!C:C,'Rate Only Comparison'!F:F,"N/A")</f>
        <v>#NAME?</v>
      </c>
      <c r="E102" s="5" t="str">
        <f t="array" ref="E102">_xludf.XLOOKUP(A102,'Rate Only Comparison'!C:C,'Rate Only Comparison'!G:G,"N/A")</f>
        <v>#NAME?</v>
      </c>
      <c r="F102" s="2" t="str">
        <f t="shared" si="1"/>
        <v>N/A</v>
      </c>
      <c r="G102" s="4" t="str">
        <f t="array" ref="G102">_xludf.XLOOKUP(A102,'Rate Only Comparison'!C:C,'Rate Only Comparison'!M:M)</f>
        <v>#NAME?</v>
      </c>
      <c r="H102" s="5" t="str">
        <f t="array" ref="H102">_xludf.XLOOKUP(A102,'Rate Only Comparison'!C:C,'Rate Only Comparison'!N:N)</f>
        <v>#NAME?</v>
      </c>
      <c r="I102" s="2" t="s">
        <v>16</v>
      </c>
      <c r="J102" s="3" t="str">
        <f t="shared" si="2"/>
        <v/>
      </c>
    </row>
    <row r="103" ht="15.75" customHeight="1">
      <c r="A103" s="2" t="s">
        <v>118</v>
      </c>
      <c r="B103" s="3" t="str">
        <f t="array" ref="B103">_xludf.XLOOKUP(A103,'Rate Only Comparison'!C:C,'Rate Only Comparison'!D:D)</f>
        <v>#NAME?</v>
      </c>
      <c r="C103" s="4" t="str">
        <f t="array" ref="C103">_xludf.XLOOKUP(A103,'Rate Only Comparison'!C:C,'Rate Only Comparison'!E:E)</f>
        <v>#NAME?</v>
      </c>
      <c r="D103" s="4" t="str">
        <f t="array" ref="D103">_xludf.XLOOKUP(A103,'Rate Only Comparison'!C:C,'Rate Only Comparison'!F:F,"N/A")</f>
        <v>#NAME?</v>
      </c>
      <c r="E103" s="5" t="str">
        <f t="array" ref="E103">_xludf.XLOOKUP(A103,'Rate Only Comparison'!C:C,'Rate Only Comparison'!G:G,"N/A")</f>
        <v>#NAME?</v>
      </c>
      <c r="F103" s="2" t="str">
        <f t="shared" si="1"/>
        <v>N/A</v>
      </c>
      <c r="G103" s="4" t="str">
        <f t="array" ref="G103">_xludf.XLOOKUP(A103,'Rate Only Comparison'!C:C,'Rate Only Comparison'!M:M)</f>
        <v>#NAME?</v>
      </c>
      <c r="H103" s="5" t="str">
        <f t="array" ref="H103">_xludf.XLOOKUP(A103,'Rate Only Comparison'!C:C,'Rate Only Comparison'!N:N)</f>
        <v>#NAME?</v>
      </c>
      <c r="I103" s="2" t="s">
        <v>16</v>
      </c>
      <c r="J103" s="3" t="str">
        <f t="shared" si="2"/>
        <v/>
      </c>
    </row>
    <row r="104" ht="15.75" customHeight="1">
      <c r="A104" s="2" t="s">
        <v>119</v>
      </c>
      <c r="B104" s="3" t="str">
        <f t="array" ref="B104">_xludf.XLOOKUP(A104,'Rate Only Comparison'!C:C,'Rate Only Comparison'!D:D)</f>
        <v>#NAME?</v>
      </c>
      <c r="C104" s="4" t="str">
        <f t="array" ref="C104">_xludf.XLOOKUP(A104,'Rate Only Comparison'!C:C,'Rate Only Comparison'!E:E)</f>
        <v>#NAME?</v>
      </c>
      <c r="D104" s="4" t="str">
        <f t="array" ref="D104">_xludf.XLOOKUP(A104,'Rate Only Comparison'!C:C,'Rate Only Comparison'!F:F,"N/A")</f>
        <v>#NAME?</v>
      </c>
      <c r="E104" s="5" t="str">
        <f t="array" ref="E104">_xludf.XLOOKUP(A104,'Rate Only Comparison'!C:C,'Rate Only Comparison'!G:G,"N/A")</f>
        <v>#NAME?</v>
      </c>
      <c r="F104" s="2" t="str">
        <f t="shared" si="1"/>
        <v>N/A</v>
      </c>
      <c r="G104" s="4" t="str">
        <f t="array" ref="G104">_xludf.XLOOKUP(A104,'Rate Only Comparison'!C:C,'Rate Only Comparison'!M:M)</f>
        <v>#NAME?</v>
      </c>
      <c r="H104" s="5" t="str">
        <f t="array" ref="H104">_xludf.XLOOKUP(A104,'Rate Only Comparison'!C:C,'Rate Only Comparison'!N:N)</f>
        <v>#NAME?</v>
      </c>
      <c r="I104" s="2"/>
      <c r="J104" s="3" t="str">
        <f t="shared" si="2"/>
        <v/>
      </c>
    </row>
    <row r="105" ht="15.75" customHeight="1">
      <c r="A105" s="2" t="s">
        <v>120</v>
      </c>
      <c r="B105" s="3" t="str">
        <f t="array" ref="B105">_xludf.XLOOKUP(A105,'Rate Only Comparison'!C:C,'Rate Only Comparison'!D:D)</f>
        <v>#NAME?</v>
      </c>
      <c r="C105" s="4" t="str">
        <f t="array" ref="C105">_xludf.XLOOKUP(A105,'Rate Only Comparison'!C:C,'Rate Only Comparison'!E:E)</f>
        <v>#NAME?</v>
      </c>
      <c r="D105" s="4" t="str">
        <f t="array" ref="D105">_xludf.XLOOKUP(A105,'Rate Only Comparison'!C:C,'Rate Only Comparison'!F:F,"N/A")</f>
        <v>#NAME?</v>
      </c>
      <c r="E105" s="5" t="str">
        <f t="array" ref="E105">_xludf.XLOOKUP(A105,'Rate Only Comparison'!C:C,'Rate Only Comparison'!G:G,"N/A")</f>
        <v>#NAME?</v>
      </c>
      <c r="F105" s="2" t="str">
        <f t="shared" si="1"/>
        <v>N/A</v>
      </c>
      <c r="G105" s="4" t="str">
        <f t="array" ref="G105">_xludf.XLOOKUP(A105,'Rate Only Comparison'!C:C,'Rate Only Comparison'!M:M)</f>
        <v>#NAME?</v>
      </c>
      <c r="H105" s="5" t="str">
        <f t="array" ref="H105">_xludf.XLOOKUP(A105,'Rate Only Comparison'!C:C,'Rate Only Comparison'!N:N)</f>
        <v>#NAME?</v>
      </c>
      <c r="I105" s="2"/>
      <c r="J105" s="3" t="str">
        <f t="shared" si="2"/>
        <v/>
      </c>
    </row>
    <row r="106" ht="15.75" customHeight="1">
      <c r="A106" s="2" t="s">
        <v>121</v>
      </c>
      <c r="B106" s="3" t="str">
        <f t="array" ref="B106">_xludf.XLOOKUP(A106,'Rate Only Comparison'!C:C,'Rate Only Comparison'!D:D)</f>
        <v>#NAME?</v>
      </c>
      <c r="C106" s="4" t="str">
        <f t="array" ref="C106">_xludf.XLOOKUP(A106,'Rate Only Comparison'!C:C,'Rate Only Comparison'!E:E)</f>
        <v>#NAME?</v>
      </c>
      <c r="D106" s="4" t="str">
        <f t="array" ref="D106">_xludf.XLOOKUP(A106,'Rate Only Comparison'!C:C,'Rate Only Comparison'!F:F,"N/A")</f>
        <v>#NAME?</v>
      </c>
      <c r="E106" s="5" t="str">
        <f t="array" ref="E106">_xludf.XLOOKUP(A106,'Rate Only Comparison'!C:C,'Rate Only Comparison'!G:G,"N/A")</f>
        <v>#NAME?</v>
      </c>
      <c r="F106" s="2" t="str">
        <f t="shared" si="1"/>
        <v>N/A</v>
      </c>
      <c r="G106" s="4" t="str">
        <f t="array" ref="G106">_xludf.XLOOKUP(A106,'Rate Only Comparison'!C:C,'Rate Only Comparison'!M:M)</f>
        <v>#NAME?</v>
      </c>
      <c r="H106" s="5" t="str">
        <f t="array" ref="H106">_xludf.XLOOKUP(A106,'Rate Only Comparison'!C:C,'Rate Only Comparison'!N:N)</f>
        <v>#NAME?</v>
      </c>
      <c r="I106" s="2"/>
      <c r="J106" s="3" t="str">
        <f t="shared" si="2"/>
        <v/>
      </c>
    </row>
    <row r="107" ht="15.75" customHeight="1">
      <c r="A107" s="2" t="s">
        <v>122</v>
      </c>
      <c r="B107" s="3" t="str">
        <f t="array" ref="B107">_xludf.XLOOKUP(A107,'Rate Only Comparison'!C:C,'Rate Only Comparison'!D:D)</f>
        <v>#NAME?</v>
      </c>
      <c r="C107" s="4" t="str">
        <f t="array" ref="C107">_xludf.XLOOKUP(A107,'Rate Only Comparison'!C:C,'Rate Only Comparison'!E:E)</f>
        <v>#NAME?</v>
      </c>
      <c r="D107" s="4" t="str">
        <f t="array" ref="D107">_xludf.XLOOKUP(A107,'Rate Only Comparison'!C:C,'Rate Only Comparison'!F:F,"N/A")</f>
        <v>#NAME?</v>
      </c>
      <c r="E107" s="5" t="str">
        <f t="array" ref="E107">_xludf.XLOOKUP(A107,'Rate Only Comparison'!C:C,'Rate Only Comparison'!G:G,"N/A")</f>
        <v>#NAME?</v>
      </c>
      <c r="F107" s="2" t="str">
        <f t="shared" si="1"/>
        <v>N/A</v>
      </c>
      <c r="G107" s="4" t="str">
        <f t="array" ref="G107">_xludf.XLOOKUP(A107,'Rate Only Comparison'!C:C,'Rate Only Comparison'!M:M)</f>
        <v>#NAME?</v>
      </c>
      <c r="H107" s="5" t="str">
        <f t="array" ref="H107">_xludf.XLOOKUP(A107,'Rate Only Comparison'!C:C,'Rate Only Comparison'!N:N)</f>
        <v>#NAME?</v>
      </c>
      <c r="I107" s="2"/>
      <c r="J107" s="3" t="str">
        <f t="shared" si="2"/>
        <v/>
      </c>
    </row>
    <row r="108" ht="15.75" customHeight="1">
      <c r="A108" s="2" t="s">
        <v>123</v>
      </c>
      <c r="B108" s="3" t="str">
        <f t="array" ref="B108">_xludf.XLOOKUP(A108,'Rate Only Comparison'!C:C,'Rate Only Comparison'!D:D)</f>
        <v>#NAME?</v>
      </c>
      <c r="C108" s="4" t="str">
        <f t="array" ref="C108">_xludf.XLOOKUP(A108,'Rate Only Comparison'!C:C,'Rate Only Comparison'!E:E)</f>
        <v>#NAME?</v>
      </c>
      <c r="D108" s="4" t="str">
        <f t="array" ref="D108">_xludf.XLOOKUP(A108,'Rate Only Comparison'!C:C,'Rate Only Comparison'!F:F,"N/A")</f>
        <v>#NAME?</v>
      </c>
      <c r="E108" s="5" t="str">
        <f t="array" ref="E108">_xludf.XLOOKUP(A108,'Rate Only Comparison'!C:C,'Rate Only Comparison'!G:G,"N/A")</f>
        <v>#NAME?</v>
      </c>
      <c r="F108" s="2" t="str">
        <f t="shared" si="1"/>
        <v>N/A</v>
      </c>
      <c r="G108" s="4" t="str">
        <f t="array" ref="G108">_xludf.XLOOKUP(A108,'Rate Only Comparison'!C:C,'Rate Only Comparison'!M:M)</f>
        <v>#NAME?</v>
      </c>
      <c r="H108" s="5" t="str">
        <f t="array" ref="H108">_xludf.XLOOKUP(A108,'Rate Only Comparison'!C:C,'Rate Only Comparison'!N:N)</f>
        <v>#NAME?</v>
      </c>
      <c r="I108" s="2"/>
      <c r="J108" s="3" t="str">
        <f t="shared" si="2"/>
        <v/>
      </c>
    </row>
    <row r="109" ht="15.75" customHeight="1">
      <c r="A109" s="2" t="s">
        <v>124</v>
      </c>
      <c r="B109" s="3" t="str">
        <f t="array" ref="B109">_xludf.XLOOKUP(A109,'Rate Only Comparison'!C:C,'Rate Only Comparison'!D:D)</f>
        <v>#NAME?</v>
      </c>
      <c r="C109" s="4" t="str">
        <f t="array" ref="C109">_xludf.XLOOKUP(A109,'Rate Only Comparison'!C:C,'Rate Only Comparison'!E:E)</f>
        <v>#NAME?</v>
      </c>
      <c r="D109" s="4" t="str">
        <f t="array" ref="D109">_xludf.XLOOKUP(A109,'Rate Only Comparison'!C:C,'Rate Only Comparison'!F:F,"N/A")</f>
        <v>#NAME?</v>
      </c>
      <c r="E109" s="5" t="str">
        <f t="array" ref="E109">_xludf.XLOOKUP(A109,'Rate Only Comparison'!C:C,'Rate Only Comparison'!G:G,"N/A")</f>
        <v>#NAME?</v>
      </c>
      <c r="F109" s="2" t="str">
        <f t="shared" si="1"/>
        <v>N/A</v>
      </c>
      <c r="G109" s="4" t="str">
        <f t="array" ref="G109">_xludf.XLOOKUP(A109,'Rate Only Comparison'!C:C,'Rate Only Comparison'!M:M)</f>
        <v>#NAME?</v>
      </c>
      <c r="H109" s="5" t="str">
        <f t="array" ref="H109">_xludf.XLOOKUP(A109,'Rate Only Comparison'!C:C,'Rate Only Comparison'!N:N)</f>
        <v>#NAME?</v>
      </c>
      <c r="I109" s="2"/>
      <c r="J109" s="3" t="str">
        <f t="shared" si="2"/>
        <v/>
      </c>
    </row>
    <row r="110" ht="15.75" customHeight="1">
      <c r="A110" s="2" t="s">
        <v>125</v>
      </c>
      <c r="B110" s="3" t="str">
        <f t="array" ref="B110">_xludf.XLOOKUP(A110,'Rate Only Comparison'!C:C,'Rate Only Comparison'!D:D)</f>
        <v>#NAME?</v>
      </c>
      <c r="C110" s="4" t="str">
        <f t="array" ref="C110">_xludf.XLOOKUP(A110,'Rate Only Comparison'!C:C,'Rate Only Comparison'!E:E)</f>
        <v>#NAME?</v>
      </c>
      <c r="D110" s="4" t="str">
        <f t="array" ref="D110">_xludf.XLOOKUP(A110,'Rate Only Comparison'!C:C,'Rate Only Comparison'!F:F,"N/A")</f>
        <v>#NAME?</v>
      </c>
      <c r="E110" s="5" t="str">
        <f t="array" ref="E110">_xludf.XLOOKUP(A110,'Rate Only Comparison'!C:C,'Rate Only Comparison'!G:G,"N/A")</f>
        <v>#NAME?</v>
      </c>
      <c r="F110" s="2" t="str">
        <f t="shared" si="1"/>
        <v>N/A</v>
      </c>
      <c r="G110" s="4" t="str">
        <f t="array" ref="G110">_xludf.XLOOKUP(A110,'Rate Only Comparison'!C:C,'Rate Only Comparison'!M:M)</f>
        <v>#NAME?</v>
      </c>
      <c r="H110" s="5" t="str">
        <f t="array" ref="H110">_xludf.XLOOKUP(A110,'Rate Only Comparison'!C:C,'Rate Only Comparison'!N:N)</f>
        <v>#NAME?</v>
      </c>
      <c r="I110" s="2"/>
      <c r="J110" s="3" t="str">
        <f t="shared" si="2"/>
        <v/>
      </c>
    </row>
    <row r="111" ht="15.75" customHeight="1">
      <c r="A111" s="2" t="s">
        <v>126</v>
      </c>
      <c r="B111" s="3" t="str">
        <f t="array" ref="B111">_xludf.XLOOKUP(A111,'Rate Only Comparison'!C:C,'Rate Only Comparison'!D:D)</f>
        <v>#NAME?</v>
      </c>
      <c r="C111" s="4" t="str">
        <f t="array" ref="C111">_xludf.XLOOKUP(A111,'Rate Only Comparison'!C:C,'Rate Only Comparison'!E:E)</f>
        <v>#NAME?</v>
      </c>
      <c r="D111" s="4" t="str">
        <f t="array" ref="D111">_xludf.XLOOKUP(A111,'Rate Only Comparison'!C:C,'Rate Only Comparison'!F:F,"N/A")</f>
        <v>#NAME?</v>
      </c>
      <c r="E111" s="5" t="str">
        <f t="array" ref="E111">_xludf.XLOOKUP(A111,'Rate Only Comparison'!C:C,'Rate Only Comparison'!G:G,"N/A")</f>
        <v>#NAME?</v>
      </c>
      <c r="F111" s="2" t="str">
        <f t="shared" si="1"/>
        <v>N/A</v>
      </c>
      <c r="G111" s="4" t="str">
        <f t="array" ref="G111">_xludf.XLOOKUP(A111,'Rate Only Comparison'!C:C,'Rate Only Comparison'!M:M)</f>
        <v>#NAME?</v>
      </c>
      <c r="H111" s="5" t="str">
        <f t="array" ref="H111">_xludf.XLOOKUP(A111,'Rate Only Comparison'!C:C,'Rate Only Comparison'!N:N)</f>
        <v>#NAME?</v>
      </c>
      <c r="I111" s="2"/>
      <c r="J111" s="3" t="str">
        <f t="shared" si="2"/>
        <v/>
      </c>
    </row>
    <row r="112" ht="15.75" customHeight="1">
      <c r="A112" s="2" t="s">
        <v>127</v>
      </c>
      <c r="B112" s="3" t="str">
        <f t="array" ref="B112">_xludf.XLOOKUP(A112,'Rate Only Comparison'!C:C,'Rate Only Comparison'!D:D)</f>
        <v>#NAME?</v>
      </c>
      <c r="C112" s="4" t="str">
        <f t="array" ref="C112">_xludf.XLOOKUP(A112,'Rate Only Comparison'!C:C,'Rate Only Comparison'!E:E)</f>
        <v>#NAME?</v>
      </c>
      <c r="D112" s="4" t="str">
        <f t="array" ref="D112">_xludf.XLOOKUP(A112,'Rate Only Comparison'!C:C,'Rate Only Comparison'!F:F,"N/A")</f>
        <v>#NAME?</v>
      </c>
      <c r="E112" s="5" t="str">
        <f t="array" ref="E112">_xludf.XLOOKUP(A112,'Rate Only Comparison'!C:C,'Rate Only Comparison'!G:G,"N/A")</f>
        <v>#NAME?</v>
      </c>
      <c r="F112" s="2" t="str">
        <f t="shared" si="1"/>
        <v>N/A</v>
      </c>
      <c r="G112" s="4" t="str">
        <f t="array" ref="G112">_xludf.XLOOKUP(A112,'Rate Only Comparison'!C:C,'Rate Only Comparison'!M:M)</f>
        <v>#NAME?</v>
      </c>
      <c r="H112" s="5" t="str">
        <f t="array" ref="H112">_xludf.XLOOKUP(A112,'Rate Only Comparison'!C:C,'Rate Only Comparison'!N:N)</f>
        <v>#NAME?</v>
      </c>
      <c r="I112" s="2"/>
      <c r="J112" s="3" t="str">
        <f t="shared" si="2"/>
        <v/>
      </c>
    </row>
    <row r="113" ht="15.75" customHeight="1">
      <c r="A113" s="2" t="s">
        <v>128</v>
      </c>
      <c r="B113" s="3" t="str">
        <f t="array" ref="B113">_xludf.XLOOKUP(A113,'Rate Only Comparison'!C:C,'Rate Only Comparison'!D:D)</f>
        <v>#NAME?</v>
      </c>
      <c r="C113" s="4" t="str">
        <f t="array" ref="C113">_xludf.XLOOKUP(A113,'Rate Only Comparison'!C:C,'Rate Only Comparison'!E:E)</f>
        <v>#NAME?</v>
      </c>
      <c r="D113" s="4" t="str">
        <f t="array" ref="D113">_xludf.XLOOKUP(A113,'Rate Only Comparison'!C:C,'Rate Only Comparison'!F:F,"N/A")</f>
        <v>#NAME?</v>
      </c>
      <c r="E113" s="5" t="str">
        <f t="array" ref="E113">_xludf.XLOOKUP(A113,'Rate Only Comparison'!C:C,'Rate Only Comparison'!G:G,"N/A")</f>
        <v>#NAME?</v>
      </c>
      <c r="F113" s="2" t="str">
        <f t="shared" si="1"/>
        <v>N/A</v>
      </c>
      <c r="G113" s="4" t="str">
        <f t="array" ref="G113">_xludf.XLOOKUP(A113,'Rate Only Comparison'!C:C,'Rate Only Comparison'!M:M)</f>
        <v>#NAME?</v>
      </c>
      <c r="H113" s="5" t="str">
        <f t="array" ref="H113">_xludf.XLOOKUP(A113,'Rate Only Comparison'!C:C,'Rate Only Comparison'!N:N)</f>
        <v>#NAME?</v>
      </c>
      <c r="I113" s="2"/>
      <c r="J113" s="3" t="str">
        <f t="shared" si="2"/>
        <v/>
      </c>
    </row>
    <row r="114" ht="15.75" customHeight="1">
      <c r="A114" s="2" t="s">
        <v>129</v>
      </c>
      <c r="B114" s="3" t="str">
        <f t="array" ref="B114">_xludf.XLOOKUP(A114,'Rate Only Comparison'!C:C,'Rate Only Comparison'!D:D)</f>
        <v>#NAME?</v>
      </c>
      <c r="C114" s="4" t="str">
        <f t="array" ref="C114">_xludf.XLOOKUP(A114,'Rate Only Comparison'!C:C,'Rate Only Comparison'!E:E)</f>
        <v>#NAME?</v>
      </c>
      <c r="D114" s="4" t="str">
        <f t="array" ref="D114">_xludf.XLOOKUP(A114,'Rate Only Comparison'!C:C,'Rate Only Comparison'!F:F,"N/A")</f>
        <v>#NAME?</v>
      </c>
      <c r="E114" s="5" t="str">
        <f t="array" ref="E114">_xludf.XLOOKUP(A114,'Rate Only Comparison'!C:C,'Rate Only Comparison'!G:G,"N/A")</f>
        <v>#NAME?</v>
      </c>
      <c r="F114" s="2" t="str">
        <f t="shared" si="1"/>
        <v>N/A</v>
      </c>
      <c r="G114" s="4" t="str">
        <f t="array" ref="G114">_xludf.XLOOKUP(A114,'Rate Only Comparison'!C:C,'Rate Only Comparison'!M:M)</f>
        <v>#NAME?</v>
      </c>
      <c r="H114" s="5" t="str">
        <f t="array" ref="H114">_xludf.XLOOKUP(A114,'Rate Only Comparison'!C:C,'Rate Only Comparison'!N:N)</f>
        <v>#NAME?</v>
      </c>
      <c r="I114" s="2"/>
      <c r="J114" s="3" t="str">
        <f t="shared" si="2"/>
        <v/>
      </c>
    </row>
    <row r="115" ht="15.75" customHeight="1">
      <c r="A115" s="2" t="s">
        <v>130</v>
      </c>
      <c r="B115" s="3" t="str">
        <f t="array" ref="B115">_xludf.XLOOKUP(A115,'Rate Only Comparison'!C:C,'Rate Only Comparison'!D:D)</f>
        <v>#NAME?</v>
      </c>
      <c r="C115" s="4" t="str">
        <f t="array" ref="C115">_xludf.XLOOKUP(A115,'Rate Only Comparison'!C:C,'Rate Only Comparison'!E:E)</f>
        <v>#NAME?</v>
      </c>
      <c r="D115" s="4" t="str">
        <f t="array" ref="D115">_xludf.XLOOKUP(A115,'Rate Only Comparison'!C:C,'Rate Only Comparison'!F:F,"N/A")</f>
        <v>#NAME?</v>
      </c>
      <c r="E115" s="5" t="str">
        <f t="array" ref="E115">_xludf.XLOOKUP(A115,'Rate Only Comparison'!C:C,'Rate Only Comparison'!G:G,"N/A")</f>
        <v>#NAME?</v>
      </c>
      <c r="F115" s="2" t="str">
        <f t="shared" si="1"/>
        <v>N/A</v>
      </c>
      <c r="G115" s="4" t="str">
        <f t="array" ref="G115">_xludf.XLOOKUP(A115,'Rate Only Comparison'!C:C,'Rate Only Comparison'!M:M)</f>
        <v>#NAME?</v>
      </c>
      <c r="H115" s="5" t="str">
        <f t="array" ref="H115">_xludf.XLOOKUP(A115,'Rate Only Comparison'!C:C,'Rate Only Comparison'!N:N)</f>
        <v>#NAME?</v>
      </c>
      <c r="I115" s="2" t="s">
        <v>16</v>
      </c>
      <c r="J115" s="3" t="str">
        <f t="shared" si="2"/>
        <v/>
      </c>
    </row>
    <row r="116" ht="15.75" customHeight="1">
      <c r="A116" s="2" t="s">
        <v>131</v>
      </c>
      <c r="B116" s="3" t="str">
        <f t="array" ref="B116">_xludf.XLOOKUP(A116,'Rate Only Comparison'!C:C,'Rate Only Comparison'!D:D)</f>
        <v>#NAME?</v>
      </c>
      <c r="C116" s="4" t="str">
        <f t="array" ref="C116">_xludf.XLOOKUP(A116,'Rate Only Comparison'!C:C,'Rate Only Comparison'!E:E)</f>
        <v>#NAME?</v>
      </c>
      <c r="D116" s="4" t="str">
        <f t="array" ref="D116">_xludf.XLOOKUP(A116,'Rate Only Comparison'!C:C,'Rate Only Comparison'!F:F,"N/A")</f>
        <v>#NAME?</v>
      </c>
      <c r="E116" s="5" t="str">
        <f t="array" ref="E116">_xludf.XLOOKUP(A116,'Rate Only Comparison'!C:C,'Rate Only Comparison'!G:G,"N/A")</f>
        <v>#NAME?</v>
      </c>
      <c r="F116" s="2" t="str">
        <f t="shared" si="1"/>
        <v>N/A</v>
      </c>
      <c r="G116" s="4" t="str">
        <f t="array" ref="G116">_xludf.XLOOKUP(A116,'Rate Only Comparison'!C:C,'Rate Only Comparison'!M:M)</f>
        <v>#NAME?</v>
      </c>
      <c r="H116" s="5" t="str">
        <f t="array" ref="H116">_xludf.XLOOKUP(A116,'Rate Only Comparison'!C:C,'Rate Only Comparison'!N:N)</f>
        <v>#NAME?</v>
      </c>
      <c r="I116" s="2" t="s">
        <v>16</v>
      </c>
      <c r="J116" s="3" t="str">
        <f t="shared" si="2"/>
        <v/>
      </c>
    </row>
    <row r="117" ht="15.75" customHeight="1">
      <c r="A117" s="2" t="s">
        <v>132</v>
      </c>
      <c r="B117" s="3" t="str">
        <f t="array" ref="B117">_xludf.XLOOKUP(A117,'Rate Only Comparison'!C:C,'Rate Only Comparison'!D:D)</f>
        <v>#NAME?</v>
      </c>
      <c r="C117" s="4" t="str">
        <f t="array" ref="C117">_xludf.XLOOKUP(A117,'Rate Only Comparison'!C:C,'Rate Only Comparison'!E:E)</f>
        <v>#NAME?</v>
      </c>
      <c r="D117" s="4" t="str">
        <f t="array" ref="D117">_xludf.XLOOKUP(A117,'Rate Only Comparison'!C:C,'Rate Only Comparison'!F:F,"N/A")</f>
        <v>#NAME?</v>
      </c>
      <c r="E117" s="5" t="str">
        <f t="array" ref="E117">_xludf.XLOOKUP(A117,'Rate Only Comparison'!C:C,'Rate Only Comparison'!G:G,"N/A")</f>
        <v>#NAME?</v>
      </c>
      <c r="F117" s="2" t="str">
        <f t="shared" si="1"/>
        <v>N/A</v>
      </c>
      <c r="G117" s="4" t="str">
        <f t="array" ref="G117">_xludf.XLOOKUP(A117,'Rate Only Comparison'!C:C,'Rate Only Comparison'!M:M)</f>
        <v>#NAME?</v>
      </c>
      <c r="H117" s="5" t="str">
        <f t="array" ref="H117">_xludf.XLOOKUP(A117,'Rate Only Comparison'!C:C,'Rate Only Comparison'!N:N)</f>
        <v>#NAME?</v>
      </c>
      <c r="I117" s="2"/>
      <c r="J117" s="3" t="str">
        <f t="shared" si="2"/>
        <v/>
      </c>
    </row>
    <row r="118" ht="15.75" customHeight="1">
      <c r="A118" s="2" t="s">
        <v>133</v>
      </c>
      <c r="B118" s="3" t="str">
        <f t="array" ref="B118">_xludf.XLOOKUP(A118,'Rate Only Comparison'!C:C,'Rate Only Comparison'!D:D)</f>
        <v>#NAME?</v>
      </c>
      <c r="C118" s="4" t="str">
        <f t="array" ref="C118">_xludf.XLOOKUP(A118,'Rate Only Comparison'!C:C,'Rate Only Comparison'!E:E)</f>
        <v>#NAME?</v>
      </c>
      <c r="D118" s="4" t="str">
        <f t="array" ref="D118">_xludf.XLOOKUP(A118,'Rate Only Comparison'!C:C,'Rate Only Comparison'!F:F,"N/A")</f>
        <v>#NAME?</v>
      </c>
      <c r="E118" s="5" t="str">
        <f t="array" ref="E118">_xludf.XLOOKUP(A118,'Rate Only Comparison'!C:C,'Rate Only Comparison'!G:G,"N/A")</f>
        <v>#NAME?</v>
      </c>
      <c r="F118" s="2" t="str">
        <f t="shared" si="1"/>
        <v>N/A</v>
      </c>
      <c r="G118" s="4" t="str">
        <f t="array" ref="G118">_xludf.XLOOKUP(A118,'Rate Only Comparison'!C:C,'Rate Only Comparison'!M:M)</f>
        <v>#NAME?</v>
      </c>
      <c r="H118" s="5" t="str">
        <f t="array" ref="H118">_xludf.XLOOKUP(A118,'Rate Only Comparison'!C:C,'Rate Only Comparison'!N:N)</f>
        <v>#NAME?</v>
      </c>
      <c r="I118" s="2"/>
      <c r="J118" s="3" t="str">
        <f t="shared" si="2"/>
        <v/>
      </c>
    </row>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J$118"/>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BFBFBF"/>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9.14"/>
    <col customWidth="1" min="2" max="2" width="19.0"/>
    <col customWidth="1" min="3" max="3" width="9.14"/>
    <col customWidth="1" min="4" max="8" width="20.86"/>
    <col customWidth="1" min="9" max="9" width="32.0"/>
    <col customWidth="1" min="10" max="10" width="78.86"/>
  </cols>
  <sheetData>
    <row r="1">
      <c r="A1" s="1" t="s">
        <v>0</v>
      </c>
      <c r="B1" s="1" t="s">
        <v>1</v>
      </c>
      <c r="C1" s="1" t="s">
        <v>2</v>
      </c>
      <c r="D1" s="1" t="s">
        <v>3</v>
      </c>
      <c r="E1" s="1" t="s">
        <v>4</v>
      </c>
      <c r="F1" s="1" t="s">
        <v>5</v>
      </c>
      <c r="G1" s="1" t="s">
        <v>6</v>
      </c>
      <c r="H1" s="1" t="s">
        <v>7</v>
      </c>
      <c r="I1" s="1" t="s">
        <v>8</v>
      </c>
      <c r="J1" s="6" t="s">
        <v>9</v>
      </c>
    </row>
    <row r="2">
      <c r="A2" s="2" t="s">
        <v>134</v>
      </c>
      <c r="B2" s="3" t="str">
        <f t="array" ref="B2">_xludf.XLOOKUP(A2,'DIDD All Codes'!A:A,'DIDD All Codes'!B:B)</f>
        <v>#NAME?</v>
      </c>
      <c r="C2" s="4" t="str">
        <f t="array" ref="C2">_xludf.XLOOKUP(A2,'DIDD All Codes'!A:A,'DIDD All Codes'!C:C)</f>
        <v>#NAME?</v>
      </c>
      <c r="D2" s="4" t="s">
        <v>135</v>
      </c>
      <c r="E2" s="4" t="s">
        <v>135</v>
      </c>
      <c r="F2" s="4" t="s">
        <v>135</v>
      </c>
      <c r="G2" s="4" t="s">
        <v>135</v>
      </c>
      <c r="H2" s="4" t="s">
        <v>135</v>
      </c>
      <c r="I2" s="4" t="s">
        <v>135</v>
      </c>
      <c r="J2" s="7" t="s">
        <v>136</v>
      </c>
    </row>
    <row r="3">
      <c r="A3" s="2" t="s">
        <v>137</v>
      </c>
      <c r="B3" s="3" t="str">
        <f t="array" ref="B3">_xludf.XLOOKUP(A3,'DIDD All Codes'!A:A,'DIDD All Codes'!B:B)</f>
        <v>#NAME?</v>
      </c>
      <c r="C3" s="4" t="str">
        <f t="array" ref="C3">_xludf.XLOOKUP(A3,'DIDD All Codes'!A:A,'DIDD All Codes'!C:C)</f>
        <v>#NAME?</v>
      </c>
      <c r="D3" s="4" t="s">
        <v>135</v>
      </c>
      <c r="E3" s="4" t="s">
        <v>135</v>
      </c>
      <c r="F3" s="4" t="s">
        <v>135</v>
      </c>
      <c r="G3" s="4" t="s">
        <v>135</v>
      </c>
      <c r="H3" s="4" t="s">
        <v>135</v>
      </c>
      <c r="I3" s="4" t="s">
        <v>135</v>
      </c>
      <c r="J3" s="3" t="s">
        <v>138</v>
      </c>
    </row>
    <row r="4">
      <c r="A4" s="2" t="s">
        <v>139</v>
      </c>
      <c r="B4" s="3" t="str">
        <f t="array" ref="B4">_xludf.XLOOKUP(A4,'DIDD All Codes'!A:A,'DIDD All Codes'!B:B)</f>
        <v>#NAME?</v>
      </c>
      <c r="C4" s="4" t="str">
        <f t="array" ref="C4">_xludf.XLOOKUP(A4,'DIDD All Codes'!A:A,'DIDD All Codes'!C:C)</f>
        <v>#NAME?</v>
      </c>
      <c r="D4" s="4" t="s">
        <v>135</v>
      </c>
      <c r="E4" s="4" t="s">
        <v>135</v>
      </c>
      <c r="F4" s="4" t="s">
        <v>135</v>
      </c>
      <c r="G4" s="4" t="s">
        <v>135</v>
      </c>
      <c r="H4" s="4" t="s">
        <v>135</v>
      </c>
      <c r="I4" s="4" t="s">
        <v>135</v>
      </c>
      <c r="J4" s="3" t="s">
        <v>138</v>
      </c>
    </row>
    <row r="5">
      <c r="A5" s="2" t="s">
        <v>140</v>
      </c>
      <c r="B5" s="3" t="str">
        <f t="array" ref="B5">_xludf.XLOOKUP(A5,'DIDD All Codes'!A:A,'DIDD All Codes'!B:B)</f>
        <v>#NAME?</v>
      </c>
      <c r="C5" s="4" t="str">
        <f t="array" ref="C5">_xludf.XLOOKUP(A5,'DIDD All Codes'!A:A,'DIDD All Codes'!C:C)</f>
        <v>#NAME?</v>
      </c>
      <c r="D5" s="4" t="s">
        <v>135</v>
      </c>
      <c r="E5" s="4" t="s">
        <v>135</v>
      </c>
      <c r="F5" s="4" t="s">
        <v>135</v>
      </c>
      <c r="G5" s="4" t="s">
        <v>135</v>
      </c>
      <c r="H5" s="4" t="s">
        <v>135</v>
      </c>
      <c r="I5" s="4" t="s">
        <v>135</v>
      </c>
      <c r="J5" s="3" t="s">
        <v>138</v>
      </c>
    </row>
    <row r="6">
      <c r="A6" s="2" t="s">
        <v>141</v>
      </c>
      <c r="B6" s="3" t="str">
        <f t="array" ref="B6">_xludf.XLOOKUP(A6,'DIDD All Codes'!A:A,'DIDD All Codes'!B:B)</f>
        <v>#NAME?</v>
      </c>
      <c r="C6" s="4" t="str">
        <f t="array" ref="C6">_xludf.XLOOKUP(A6,'DIDD All Codes'!A:A,'DIDD All Codes'!C:C)</f>
        <v>#NAME?</v>
      </c>
      <c r="D6" s="4" t="s">
        <v>135</v>
      </c>
      <c r="E6" s="4" t="s">
        <v>135</v>
      </c>
      <c r="F6" s="4" t="s">
        <v>135</v>
      </c>
      <c r="G6" s="4" t="s">
        <v>135</v>
      </c>
      <c r="H6" s="4" t="s">
        <v>135</v>
      </c>
      <c r="I6" s="4" t="s">
        <v>135</v>
      </c>
      <c r="J6" s="3" t="s">
        <v>138</v>
      </c>
    </row>
    <row r="7">
      <c r="A7" s="2" t="s">
        <v>142</v>
      </c>
      <c r="B7" s="3" t="str">
        <f t="array" ref="B7">_xludf.XLOOKUP(A7,'DIDD All Codes'!A:A,'DIDD All Codes'!B:B)</f>
        <v>#NAME?</v>
      </c>
      <c r="C7" s="4" t="str">
        <f t="array" ref="C7">_xludf.XLOOKUP(A7,'DIDD All Codes'!A:A,'DIDD All Codes'!C:C)</f>
        <v>#NAME?</v>
      </c>
      <c r="D7" s="4" t="s">
        <v>135</v>
      </c>
      <c r="E7" s="4" t="s">
        <v>135</v>
      </c>
      <c r="F7" s="4" t="s">
        <v>135</v>
      </c>
      <c r="G7" s="4" t="s">
        <v>135</v>
      </c>
      <c r="H7" s="4" t="s">
        <v>135</v>
      </c>
      <c r="I7" s="4" t="s">
        <v>135</v>
      </c>
      <c r="J7" s="3" t="s">
        <v>138</v>
      </c>
    </row>
    <row r="8">
      <c r="A8" s="2" t="s">
        <v>143</v>
      </c>
      <c r="B8" s="3" t="str">
        <f t="array" ref="B8">_xludf.XLOOKUP(A8,'DIDD All Codes'!A:A,'DIDD All Codes'!B:B)</f>
        <v>#NAME?</v>
      </c>
      <c r="C8" s="4" t="str">
        <f t="array" ref="C8">_xludf.XLOOKUP(A8,'DIDD All Codes'!A:A,'DIDD All Codes'!C:C)</f>
        <v>#NAME?</v>
      </c>
      <c r="D8" s="4" t="s">
        <v>135</v>
      </c>
      <c r="E8" s="4" t="s">
        <v>135</v>
      </c>
      <c r="F8" s="4" t="s">
        <v>135</v>
      </c>
      <c r="G8" s="4" t="s">
        <v>135</v>
      </c>
      <c r="H8" s="4" t="s">
        <v>135</v>
      </c>
      <c r="I8" s="4" t="s">
        <v>135</v>
      </c>
      <c r="J8" s="3" t="s">
        <v>138</v>
      </c>
    </row>
    <row r="9">
      <c r="A9" s="2" t="s">
        <v>144</v>
      </c>
      <c r="B9" s="3" t="str">
        <f t="array" ref="B9">_xludf.XLOOKUP(A9,'DIDD All Codes'!A:A,'DIDD All Codes'!B:B)</f>
        <v>#NAME?</v>
      </c>
      <c r="C9" s="4" t="str">
        <f t="array" ref="C9">_xludf.XLOOKUP(A9,'DIDD All Codes'!A:A,'DIDD All Codes'!C:C)</f>
        <v>#NAME?</v>
      </c>
      <c r="D9" s="4" t="s">
        <v>135</v>
      </c>
      <c r="E9" s="4" t="s">
        <v>135</v>
      </c>
      <c r="F9" s="4" t="s">
        <v>135</v>
      </c>
      <c r="G9" s="4" t="s">
        <v>135</v>
      </c>
      <c r="H9" s="4" t="s">
        <v>135</v>
      </c>
      <c r="I9" s="4" t="s">
        <v>135</v>
      </c>
      <c r="J9" s="3" t="s">
        <v>138</v>
      </c>
    </row>
    <row r="10">
      <c r="A10" s="2" t="s">
        <v>145</v>
      </c>
      <c r="B10" s="3" t="str">
        <f t="array" ref="B10">_xludf.XLOOKUP(A10,'DIDD All Codes'!A:A,'DIDD All Codes'!B:B)</f>
        <v>#NAME?</v>
      </c>
      <c r="C10" s="4" t="str">
        <f t="array" ref="C10">_xludf.XLOOKUP(A10,'DIDD All Codes'!A:A,'DIDD All Codes'!C:C)</f>
        <v>#NAME?</v>
      </c>
      <c r="D10" s="4" t="s">
        <v>135</v>
      </c>
      <c r="E10" s="4" t="s">
        <v>135</v>
      </c>
      <c r="F10" s="4" t="s">
        <v>135</v>
      </c>
      <c r="G10" s="4" t="s">
        <v>135</v>
      </c>
      <c r="H10" s="4" t="s">
        <v>135</v>
      </c>
      <c r="I10" s="4" t="s">
        <v>135</v>
      </c>
      <c r="J10" s="3" t="s">
        <v>138</v>
      </c>
    </row>
    <row r="11">
      <c r="A11" s="2" t="s">
        <v>146</v>
      </c>
      <c r="B11" s="3" t="str">
        <f t="array" ref="B11">_xludf.XLOOKUP(A11,'DIDD All Codes'!A:A,'DIDD All Codes'!B:B)</f>
        <v>#NAME?</v>
      </c>
      <c r="C11" s="4" t="str">
        <f t="array" ref="C11">_xludf.XLOOKUP(A11,'DIDD All Codes'!A:A,'DIDD All Codes'!C:C)</f>
        <v>#NAME?</v>
      </c>
      <c r="D11" s="4" t="s">
        <v>135</v>
      </c>
      <c r="E11" s="4" t="s">
        <v>135</v>
      </c>
      <c r="F11" s="4" t="s">
        <v>135</v>
      </c>
      <c r="G11" s="4" t="s">
        <v>135</v>
      </c>
      <c r="H11" s="4" t="s">
        <v>135</v>
      </c>
      <c r="I11" s="4" t="s">
        <v>135</v>
      </c>
      <c r="J11" s="3" t="s">
        <v>138</v>
      </c>
    </row>
    <row r="12">
      <c r="A12" s="2" t="s">
        <v>147</v>
      </c>
      <c r="B12" s="3" t="str">
        <f t="array" ref="B12">_xludf.XLOOKUP(A12,'DIDD All Codes'!A:A,'DIDD All Codes'!B:B)</f>
        <v>#NAME?</v>
      </c>
      <c r="C12" s="4" t="str">
        <f t="array" ref="C12">_xludf.XLOOKUP(A12,'DIDD All Codes'!A:A,'DIDD All Codes'!C:C)</f>
        <v>#NAME?</v>
      </c>
      <c r="D12" s="4" t="s">
        <v>135</v>
      </c>
      <c r="E12" s="4" t="s">
        <v>135</v>
      </c>
      <c r="F12" s="4" t="s">
        <v>135</v>
      </c>
      <c r="G12" s="4" t="s">
        <v>135</v>
      </c>
      <c r="H12" s="4" t="s">
        <v>135</v>
      </c>
      <c r="I12" s="4" t="s">
        <v>135</v>
      </c>
      <c r="J12" s="3" t="s">
        <v>138</v>
      </c>
    </row>
    <row r="13">
      <c r="A13" s="2" t="s">
        <v>148</v>
      </c>
      <c r="B13" s="3" t="str">
        <f t="array" ref="B13">_xludf.XLOOKUP(A13,'DIDD All Codes'!A:A,'DIDD All Codes'!B:B)</f>
        <v>#NAME?</v>
      </c>
      <c r="C13" s="4" t="str">
        <f t="array" ref="C13">_xludf.XLOOKUP(A13,'DIDD All Codes'!A:A,'DIDD All Codes'!C:C)</f>
        <v>#NAME?</v>
      </c>
      <c r="D13" s="4" t="s">
        <v>135</v>
      </c>
      <c r="E13" s="4" t="s">
        <v>135</v>
      </c>
      <c r="F13" s="4" t="s">
        <v>135</v>
      </c>
      <c r="G13" s="4" t="s">
        <v>135</v>
      </c>
      <c r="H13" s="4" t="s">
        <v>135</v>
      </c>
      <c r="I13" s="4" t="s">
        <v>135</v>
      </c>
      <c r="J13" s="3" t="s">
        <v>138</v>
      </c>
    </row>
    <row r="14">
      <c r="A14" s="2" t="s">
        <v>149</v>
      </c>
      <c r="B14" s="3" t="str">
        <f t="array" ref="B14">_xludf.XLOOKUP(A14,'DIDD All Codes'!A:A,'DIDD All Codes'!B:B)</f>
        <v>#NAME?</v>
      </c>
      <c r="C14" s="4" t="str">
        <f t="array" ref="C14">_xludf.XLOOKUP(A14,'DIDD All Codes'!A:A,'DIDD All Codes'!C:C)</f>
        <v>#NAME?</v>
      </c>
      <c r="D14" s="4" t="s">
        <v>135</v>
      </c>
      <c r="E14" s="4" t="s">
        <v>135</v>
      </c>
      <c r="F14" s="4" t="s">
        <v>135</v>
      </c>
      <c r="G14" s="4" t="s">
        <v>135</v>
      </c>
      <c r="H14" s="4" t="s">
        <v>135</v>
      </c>
      <c r="I14" s="4" t="s">
        <v>135</v>
      </c>
      <c r="J14" s="3" t="s">
        <v>138</v>
      </c>
    </row>
    <row r="15">
      <c r="A15" s="2" t="s">
        <v>150</v>
      </c>
      <c r="B15" s="3" t="str">
        <f t="array" ref="B15">_xludf.XLOOKUP(A15,'DIDD All Codes'!A:A,'DIDD All Codes'!B:B)</f>
        <v>#NAME?</v>
      </c>
      <c r="C15" s="4" t="str">
        <f t="array" ref="C15">_xludf.XLOOKUP(A15,'DIDD All Codes'!A:A,'DIDD All Codes'!C:C)</f>
        <v>#NAME?</v>
      </c>
      <c r="D15" s="4" t="s">
        <v>135</v>
      </c>
      <c r="E15" s="4" t="s">
        <v>135</v>
      </c>
      <c r="F15" s="4" t="s">
        <v>135</v>
      </c>
      <c r="G15" s="4" t="s">
        <v>135</v>
      </c>
      <c r="H15" s="4" t="s">
        <v>135</v>
      </c>
      <c r="I15" s="4" t="s">
        <v>135</v>
      </c>
      <c r="J15" s="3" t="s">
        <v>138</v>
      </c>
    </row>
    <row r="16">
      <c r="A16" s="2" t="s">
        <v>151</v>
      </c>
      <c r="B16" s="3" t="str">
        <f t="array" ref="B16">_xludf.XLOOKUP(A16,'DIDD All Codes'!A:A,'DIDD All Codes'!B:B)</f>
        <v>#NAME?</v>
      </c>
      <c r="C16" s="4" t="str">
        <f t="array" ref="C16">_xludf.XLOOKUP(A16,'DIDD All Codes'!A:A,'DIDD All Codes'!C:C)</f>
        <v>#NAME?</v>
      </c>
      <c r="D16" s="4" t="s">
        <v>135</v>
      </c>
      <c r="E16" s="4" t="s">
        <v>135</v>
      </c>
      <c r="F16" s="4" t="s">
        <v>135</v>
      </c>
      <c r="G16" s="4" t="s">
        <v>135</v>
      </c>
      <c r="H16" s="4" t="s">
        <v>135</v>
      </c>
      <c r="I16" s="4" t="s">
        <v>135</v>
      </c>
      <c r="J16" s="3" t="s">
        <v>138</v>
      </c>
    </row>
    <row r="17">
      <c r="A17" s="2" t="s">
        <v>152</v>
      </c>
      <c r="B17" s="3" t="str">
        <f t="array" ref="B17">_xludf.XLOOKUP(A17,'DIDD All Codes'!A:A,'DIDD All Codes'!B:B)</f>
        <v>#NAME?</v>
      </c>
      <c r="C17" s="4" t="str">
        <f t="array" ref="C17">_xludf.XLOOKUP(A17,'DIDD All Codes'!A:A,'DIDD All Codes'!C:C)</f>
        <v>#NAME?</v>
      </c>
      <c r="D17" s="4" t="s">
        <v>135</v>
      </c>
      <c r="E17" s="4" t="s">
        <v>135</v>
      </c>
      <c r="F17" s="4" t="s">
        <v>135</v>
      </c>
      <c r="G17" s="4" t="s">
        <v>135</v>
      </c>
      <c r="H17" s="4" t="s">
        <v>135</v>
      </c>
      <c r="I17" s="4" t="s">
        <v>135</v>
      </c>
      <c r="J17" s="3" t="s">
        <v>138</v>
      </c>
    </row>
    <row r="18">
      <c r="A18" s="2" t="s">
        <v>153</v>
      </c>
      <c r="B18" s="3" t="str">
        <f t="array" ref="B18">_xludf.XLOOKUP(A18,'DIDD All Codes'!A:A,'DIDD All Codes'!B:B)</f>
        <v>#NAME?</v>
      </c>
      <c r="C18" s="4" t="str">
        <f t="array" ref="C18">_xludf.XLOOKUP(A18,'DIDD All Codes'!A:A,'DIDD All Codes'!C:C)</f>
        <v>#NAME?</v>
      </c>
      <c r="D18" s="4" t="s">
        <v>135</v>
      </c>
      <c r="E18" s="4" t="s">
        <v>135</v>
      </c>
      <c r="F18" s="4" t="s">
        <v>135</v>
      </c>
      <c r="G18" s="4" t="s">
        <v>135</v>
      </c>
      <c r="H18" s="4" t="s">
        <v>135</v>
      </c>
      <c r="I18" s="4" t="s">
        <v>135</v>
      </c>
      <c r="J18" s="3" t="s">
        <v>138</v>
      </c>
    </row>
    <row r="19">
      <c r="A19" s="2" t="s">
        <v>154</v>
      </c>
      <c r="B19" s="3" t="str">
        <f t="array" ref="B19">_xludf.XLOOKUP(A19,'DIDD All Codes'!A:A,'DIDD All Codes'!B:B)</f>
        <v>#NAME?</v>
      </c>
      <c r="C19" s="4" t="str">
        <f t="array" ref="C19">_xludf.XLOOKUP(A19,'DIDD All Codes'!A:A,'DIDD All Codes'!C:C)</f>
        <v>#NAME?</v>
      </c>
      <c r="D19" s="4" t="s">
        <v>135</v>
      </c>
      <c r="E19" s="4" t="s">
        <v>135</v>
      </c>
      <c r="F19" s="4" t="s">
        <v>135</v>
      </c>
      <c r="G19" s="4" t="s">
        <v>135</v>
      </c>
      <c r="H19" s="4" t="s">
        <v>135</v>
      </c>
      <c r="I19" s="4" t="s">
        <v>135</v>
      </c>
      <c r="J19" s="3" t="s">
        <v>138</v>
      </c>
    </row>
    <row r="20">
      <c r="A20" s="2" t="s">
        <v>155</v>
      </c>
      <c r="B20" s="3" t="str">
        <f t="array" ref="B20">_xludf.XLOOKUP(A20,'DIDD All Codes'!A:A,'DIDD All Codes'!B:B)</f>
        <v>#NAME?</v>
      </c>
      <c r="C20" s="4" t="str">
        <f t="array" ref="C20">_xludf.XLOOKUP(A20,'DIDD All Codes'!A:A,'DIDD All Codes'!C:C)</f>
        <v>#NAME?</v>
      </c>
      <c r="D20" s="4" t="s">
        <v>135</v>
      </c>
      <c r="E20" s="4" t="s">
        <v>135</v>
      </c>
      <c r="F20" s="4" t="s">
        <v>135</v>
      </c>
      <c r="G20" s="4" t="s">
        <v>135</v>
      </c>
      <c r="H20" s="4" t="s">
        <v>135</v>
      </c>
      <c r="I20" s="4" t="s">
        <v>135</v>
      </c>
      <c r="J20" s="3" t="s">
        <v>138</v>
      </c>
    </row>
    <row r="21" ht="15.75" customHeight="1">
      <c r="A21" s="2" t="s">
        <v>156</v>
      </c>
      <c r="B21" s="3" t="str">
        <f t="array" ref="B21">_xludf.XLOOKUP(A21,'DIDD All Codes'!A:A,'DIDD All Codes'!B:B)</f>
        <v>#NAME?</v>
      </c>
      <c r="C21" s="4" t="str">
        <f t="array" ref="C21">_xludf.XLOOKUP(A21,'DIDD All Codes'!A:A,'DIDD All Codes'!C:C)</f>
        <v>#NAME?</v>
      </c>
      <c r="D21" s="4" t="s">
        <v>135</v>
      </c>
      <c r="E21" s="4" t="s">
        <v>135</v>
      </c>
      <c r="F21" s="4" t="s">
        <v>135</v>
      </c>
      <c r="G21" s="4" t="s">
        <v>135</v>
      </c>
      <c r="H21" s="4" t="s">
        <v>135</v>
      </c>
      <c r="I21" s="4" t="s">
        <v>135</v>
      </c>
      <c r="J21" s="3" t="s">
        <v>138</v>
      </c>
    </row>
    <row r="22" ht="15.75" customHeight="1">
      <c r="A22" s="2" t="s">
        <v>157</v>
      </c>
      <c r="B22" s="3" t="str">
        <f t="array" ref="B22">_xludf.XLOOKUP(A22,'DIDD All Codes'!A:A,'DIDD All Codes'!B:B)</f>
        <v>#NAME?</v>
      </c>
      <c r="C22" s="4" t="str">
        <f t="array" ref="C22">_xludf.XLOOKUP(A22,'DIDD All Codes'!A:A,'DIDD All Codes'!C:C)</f>
        <v>#NAME?</v>
      </c>
      <c r="D22" s="4" t="s">
        <v>135</v>
      </c>
      <c r="E22" s="4" t="s">
        <v>135</v>
      </c>
      <c r="F22" s="4" t="s">
        <v>135</v>
      </c>
      <c r="G22" s="4" t="s">
        <v>135</v>
      </c>
      <c r="H22" s="4" t="s">
        <v>135</v>
      </c>
      <c r="I22" s="4" t="s">
        <v>135</v>
      </c>
      <c r="J22" s="3" t="s">
        <v>138</v>
      </c>
    </row>
    <row r="23" ht="15.75" customHeight="1">
      <c r="A23" s="2" t="s">
        <v>158</v>
      </c>
      <c r="B23" s="3" t="str">
        <f t="array" ref="B23">_xludf.XLOOKUP(A23,'DIDD All Codes'!A:A,'DIDD All Codes'!B:B)</f>
        <v>#NAME?</v>
      </c>
      <c r="C23" s="4" t="str">
        <f t="array" ref="C23">_xludf.XLOOKUP(A23,'DIDD All Codes'!A:A,'DIDD All Codes'!C:C)</f>
        <v>#NAME?</v>
      </c>
      <c r="D23" s="4" t="s">
        <v>135</v>
      </c>
      <c r="E23" s="4" t="s">
        <v>135</v>
      </c>
      <c r="F23" s="4" t="s">
        <v>135</v>
      </c>
      <c r="G23" s="4" t="s">
        <v>135</v>
      </c>
      <c r="H23" s="4" t="s">
        <v>135</v>
      </c>
      <c r="I23" s="4" t="s">
        <v>135</v>
      </c>
      <c r="J23" s="3" t="s">
        <v>138</v>
      </c>
    </row>
    <row r="24" ht="15.75" customHeight="1">
      <c r="A24" s="2" t="s">
        <v>159</v>
      </c>
      <c r="B24" s="3" t="str">
        <f t="array" ref="B24">_xludf.XLOOKUP(A24,'DIDD All Codes'!A:A,'DIDD All Codes'!B:B)</f>
        <v>#NAME?</v>
      </c>
      <c r="C24" s="4" t="str">
        <f t="array" ref="C24">_xludf.XLOOKUP(A24,'DIDD All Codes'!A:A,'DIDD All Codes'!C:C)</f>
        <v>#NAME?</v>
      </c>
      <c r="D24" s="4" t="s">
        <v>135</v>
      </c>
      <c r="E24" s="4" t="s">
        <v>135</v>
      </c>
      <c r="F24" s="4" t="s">
        <v>135</v>
      </c>
      <c r="G24" s="4" t="s">
        <v>135</v>
      </c>
      <c r="H24" s="4" t="s">
        <v>135</v>
      </c>
      <c r="I24" s="4" t="s">
        <v>135</v>
      </c>
      <c r="J24" s="3" t="s">
        <v>138</v>
      </c>
    </row>
    <row r="25" ht="15.75" customHeight="1">
      <c r="A25" s="2" t="s">
        <v>160</v>
      </c>
      <c r="B25" s="3" t="str">
        <f t="array" ref="B25">_xludf.XLOOKUP(A25,'DIDD All Codes'!A:A,'DIDD All Codes'!B:B)</f>
        <v>#NAME?</v>
      </c>
      <c r="C25" s="4" t="str">
        <f t="array" ref="C25">_xludf.XLOOKUP(A25,'DIDD All Codes'!A:A,'DIDD All Codes'!C:C)</f>
        <v>#NAME?</v>
      </c>
      <c r="D25" s="4" t="s">
        <v>135</v>
      </c>
      <c r="E25" s="4" t="s">
        <v>135</v>
      </c>
      <c r="F25" s="4" t="s">
        <v>135</v>
      </c>
      <c r="G25" s="4" t="s">
        <v>135</v>
      </c>
      <c r="H25" s="4" t="s">
        <v>135</v>
      </c>
      <c r="I25" s="4" t="s">
        <v>135</v>
      </c>
      <c r="J25" s="3" t="s">
        <v>138</v>
      </c>
    </row>
    <row r="26" ht="15.75" customHeight="1">
      <c r="A26" s="2" t="s">
        <v>161</v>
      </c>
      <c r="B26" s="3" t="str">
        <f t="array" ref="B26">_xludf.XLOOKUP(A26,'DIDD All Codes'!A:A,'DIDD All Codes'!B:B)</f>
        <v>#NAME?</v>
      </c>
      <c r="C26" s="4" t="str">
        <f t="array" ref="C26">_xludf.XLOOKUP(A26,'DIDD All Codes'!A:A,'DIDD All Codes'!C:C)</f>
        <v>#NAME?</v>
      </c>
      <c r="D26" s="4" t="s">
        <v>135</v>
      </c>
      <c r="E26" s="4" t="s">
        <v>135</v>
      </c>
      <c r="F26" s="4" t="s">
        <v>135</v>
      </c>
      <c r="G26" s="4" t="s">
        <v>135</v>
      </c>
      <c r="H26" s="4" t="s">
        <v>135</v>
      </c>
      <c r="I26" s="4" t="s">
        <v>135</v>
      </c>
      <c r="J26" s="3" t="s">
        <v>138</v>
      </c>
    </row>
    <row r="27" ht="15.75" customHeight="1">
      <c r="A27" s="2" t="s">
        <v>162</v>
      </c>
      <c r="B27" s="3" t="str">
        <f t="array" ref="B27">_xludf.XLOOKUP(A27,'DIDD All Codes'!A:A,'DIDD All Codes'!B:B)</f>
        <v>#NAME?</v>
      </c>
      <c r="C27" s="4" t="str">
        <f t="array" ref="C27">_xludf.XLOOKUP(A27,'DIDD All Codes'!A:A,'DIDD All Codes'!C:C)</f>
        <v>#NAME?</v>
      </c>
      <c r="D27" s="4" t="s">
        <v>135</v>
      </c>
      <c r="E27" s="4" t="s">
        <v>135</v>
      </c>
      <c r="F27" s="4" t="s">
        <v>135</v>
      </c>
      <c r="G27" s="4" t="s">
        <v>135</v>
      </c>
      <c r="H27" s="4" t="s">
        <v>135</v>
      </c>
      <c r="I27" s="4" t="s">
        <v>135</v>
      </c>
      <c r="J27" s="3" t="s">
        <v>163</v>
      </c>
    </row>
    <row r="28" ht="15.75" customHeight="1">
      <c r="A28" s="2" t="s">
        <v>164</v>
      </c>
      <c r="B28" s="3" t="str">
        <f t="array" ref="B28">_xludf.XLOOKUP(A28,'DIDD All Codes'!A:A,'DIDD All Codes'!B:B)</f>
        <v>#NAME?</v>
      </c>
      <c r="C28" s="4" t="str">
        <f t="array" ref="C28">_xludf.XLOOKUP(A28,'DIDD All Codes'!A:A,'DIDD All Codes'!C:C)</f>
        <v>#NAME?</v>
      </c>
      <c r="D28" s="4" t="s">
        <v>135</v>
      </c>
      <c r="E28" s="4" t="s">
        <v>135</v>
      </c>
      <c r="F28" s="4" t="s">
        <v>135</v>
      </c>
      <c r="G28" s="4" t="s">
        <v>135</v>
      </c>
      <c r="H28" s="4" t="s">
        <v>135</v>
      </c>
      <c r="I28" s="4" t="s">
        <v>135</v>
      </c>
      <c r="J28" s="3" t="s">
        <v>163</v>
      </c>
    </row>
    <row r="29" ht="15.75" customHeight="1">
      <c r="A29" s="2" t="s">
        <v>165</v>
      </c>
      <c r="B29" s="3" t="str">
        <f t="array" ref="B29">_xludf.XLOOKUP(A29,'DIDD All Codes'!A:A,'DIDD All Codes'!B:B)</f>
        <v>#NAME?</v>
      </c>
      <c r="C29" s="4" t="str">
        <f t="array" ref="C29">_xludf.XLOOKUP(A29,'DIDD All Codes'!A:A,'DIDD All Codes'!C:C)</f>
        <v>#NAME?</v>
      </c>
      <c r="D29" s="4" t="s">
        <v>135</v>
      </c>
      <c r="E29" s="4" t="s">
        <v>135</v>
      </c>
      <c r="F29" s="4" t="s">
        <v>135</v>
      </c>
      <c r="G29" s="4" t="s">
        <v>135</v>
      </c>
      <c r="H29" s="4" t="s">
        <v>135</v>
      </c>
      <c r="I29" s="4" t="s">
        <v>135</v>
      </c>
      <c r="J29" s="3" t="s">
        <v>163</v>
      </c>
    </row>
    <row r="30" ht="15.75" customHeight="1">
      <c r="A30" s="2" t="s">
        <v>166</v>
      </c>
      <c r="B30" s="3" t="str">
        <f t="array" ref="B30">_xludf.XLOOKUP(A30,'DIDD All Codes'!A:A,'DIDD All Codes'!B:B)</f>
        <v>#NAME?</v>
      </c>
      <c r="C30" s="4" t="str">
        <f t="array" ref="C30">_xludf.XLOOKUP(A30,'DIDD All Codes'!A:A,'DIDD All Codes'!C:C)</f>
        <v>#NAME?</v>
      </c>
      <c r="D30" s="4" t="s">
        <v>135</v>
      </c>
      <c r="E30" s="4" t="s">
        <v>135</v>
      </c>
      <c r="F30" s="4" t="s">
        <v>135</v>
      </c>
      <c r="G30" s="4" t="s">
        <v>135</v>
      </c>
      <c r="H30" s="4" t="s">
        <v>135</v>
      </c>
      <c r="I30" s="4" t="s">
        <v>135</v>
      </c>
      <c r="J30" s="3" t="s">
        <v>163</v>
      </c>
    </row>
    <row r="31" ht="15.75" customHeight="1">
      <c r="A31" s="2" t="s">
        <v>167</v>
      </c>
      <c r="B31" s="3" t="str">
        <f t="array" ref="B31">_xludf.XLOOKUP(A31,'DIDD All Codes'!A:A,'DIDD All Codes'!B:B)</f>
        <v>#NAME?</v>
      </c>
      <c r="C31" s="4" t="str">
        <f t="array" ref="C31">_xludf.XLOOKUP(A31,'DIDD All Codes'!A:A,'DIDD All Codes'!C:C)</f>
        <v>#NAME?</v>
      </c>
      <c r="D31" s="4" t="s">
        <v>135</v>
      </c>
      <c r="E31" s="4" t="s">
        <v>135</v>
      </c>
      <c r="F31" s="4" t="s">
        <v>135</v>
      </c>
      <c r="G31" s="4" t="s">
        <v>135</v>
      </c>
      <c r="H31" s="4" t="s">
        <v>135</v>
      </c>
      <c r="I31" s="4" t="s">
        <v>135</v>
      </c>
      <c r="J31" s="3" t="s">
        <v>163</v>
      </c>
    </row>
    <row r="32" ht="15.75" customHeight="1">
      <c r="A32" s="2" t="s">
        <v>168</v>
      </c>
      <c r="B32" s="3" t="str">
        <f t="array" ref="B32">_xludf.XLOOKUP(A32,'DIDD All Codes'!A:A,'DIDD All Codes'!B:B)</f>
        <v>#NAME?</v>
      </c>
      <c r="C32" s="4" t="str">
        <f t="array" ref="C32">_xludf.XLOOKUP(A32,'DIDD All Codes'!A:A,'DIDD All Codes'!C:C)</f>
        <v>#NAME?</v>
      </c>
      <c r="D32" s="4" t="s">
        <v>135</v>
      </c>
      <c r="E32" s="4" t="s">
        <v>135</v>
      </c>
      <c r="F32" s="4" t="s">
        <v>135</v>
      </c>
      <c r="G32" s="4" t="s">
        <v>135</v>
      </c>
      <c r="H32" s="4" t="s">
        <v>135</v>
      </c>
      <c r="I32" s="4" t="s">
        <v>135</v>
      </c>
      <c r="J32" s="3" t="s">
        <v>163</v>
      </c>
    </row>
    <row r="33" ht="15.75" customHeight="1">
      <c r="A33" s="2" t="s">
        <v>169</v>
      </c>
      <c r="B33" s="3" t="str">
        <f t="array" ref="B33">_xludf.XLOOKUP(A33,'DIDD All Codes'!A:A,'DIDD All Codes'!B:B)</f>
        <v>#NAME?</v>
      </c>
      <c r="C33" s="4" t="str">
        <f t="array" ref="C33">_xludf.XLOOKUP(A33,'DIDD All Codes'!A:A,'DIDD All Codes'!C:C)</f>
        <v>#NAME?</v>
      </c>
      <c r="D33" s="4" t="s">
        <v>135</v>
      </c>
      <c r="E33" s="4" t="s">
        <v>135</v>
      </c>
      <c r="F33" s="4" t="s">
        <v>135</v>
      </c>
      <c r="G33" s="4" t="s">
        <v>135</v>
      </c>
      <c r="H33" s="4" t="s">
        <v>135</v>
      </c>
      <c r="I33" s="4" t="s">
        <v>135</v>
      </c>
      <c r="J33" s="3" t="s">
        <v>163</v>
      </c>
    </row>
    <row r="34" ht="15.75" customHeight="1">
      <c r="A34" s="2" t="s">
        <v>170</v>
      </c>
      <c r="B34" s="3" t="str">
        <f t="array" ref="B34">_xludf.XLOOKUP(A34,'DIDD All Codes'!A:A,'DIDD All Codes'!B:B)</f>
        <v>#NAME?</v>
      </c>
      <c r="C34" s="4" t="str">
        <f t="array" ref="C34">_xludf.XLOOKUP(A34,'DIDD All Codes'!A:A,'DIDD All Codes'!C:C)</f>
        <v>#NAME?</v>
      </c>
      <c r="D34" s="4" t="s">
        <v>135</v>
      </c>
      <c r="E34" s="4" t="s">
        <v>135</v>
      </c>
      <c r="F34" s="4" t="s">
        <v>135</v>
      </c>
      <c r="G34" s="4" t="s">
        <v>135</v>
      </c>
      <c r="H34" s="4" t="s">
        <v>135</v>
      </c>
      <c r="I34" s="4" t="s">
        <v>135</v>
      </c>
      <c r="J34" s="3" t="s">
        <v>163</v>
      </c>
    </row>
    <row r="35" ht="15.75" customHeight="1">
      <c r="A35" s="2" t="s">
        <v>171</v>
      </c>
      <c r="B35" s="3" t="str">
        <f t="array" ref="B35">_xludf.XLOOKUP(A35,'DIDD All Codes'!A:A,'DIDD All Codes'!B:B)</f>
        <v>#NAME?</v>
      </c>
      <c r="C35" s="4" t="str">
        <f t="array" ref="C35">_xludf.XLOOKUP(A35,'DIDD All Codes'!A:A,'DIDD All Codes'!C:C)</f>
        <v>#NAME?</v>
      </c>
      <c r="D35" s="4" t="s">
        <v>135</v>
      </c>
      <c r="E35" s="4" t="s">
        <v>135</v>
      </c>
      <c r="F35" s="4" t="s">
        <v>135</v>
      </c>
      <c r="G35" s="4" t="s">
        <v>135</v>
      </c>
      <c r="H35" s="4" t="s">
        <v>135</v>
      </c>
      <c r="I35" s="4" t="s">
        <v>135</v>
      </c>
      <c r="J35" s="3" t="s">
        <v>163</v>
      </c>
    </row>
    <row r="36" ht="15.75" customHeight="1">
      <c r="A36" s="2" t="s">
        <v>172</v>
      </c>
      <c r="B36" s="3" t="str">
        <f t="array" ref="B36">_xludf.XLOOKUP(A36,'DIDD All Codes'!A:A,'DIDD All Codes'!B:B)</f>
        <v>#NAME?</v>
      </c>
      <c r="C36" s="4" t="str">
        <f t="array" ref="C36">_xludf.XLOOKUP(A36,'DIDD All Codes'!A:A,'DIDD All Codes'!C:C)</f>
        <v>#NAME?</v>
      </c>
      <c r="D36" s="4" t="s">
        <v>135</v>
      </c>
      <c r="E36" s="4" t="s">
        <v>135</v>
      </c>
      <c r="F36" s="4" t="s">
        <v>135</v>
      </c>
      <c r="G36" s="4" t="s">
        <v>135</v>
      </c>
      <c r="H36" s="4" t="s">
        <v>135</v>
      </c>
      <c r="I36" s="4" t="s">
        <v>135</v>
      </c>
      <c r="J36" s="3" t="s">
        <v>163</v>
      </c>
    </row>
    <row r="37" ht="15.75" customHeight="1">
      <c r="A37" s="2" t="s">
        <v>173</v>
      </c>
      <c r="B37" s="3" t="str">
        <f t="array" ref="B37">_xludf.XLOOKUP(A37,'DIDD All Codes'!A:A,'DIDD All Codes'!B:B)</f>
        <v>#NAME?</v>
      </c>
      <c r="C37" s="4" t="str">
        <f t="array" ref="C37">_xludf.XLOOKUP(A37,'DIDD All Codes'!A:A,'DIDD All Codes'!C:C)</f>
        <v>#NAME?</v>
      </c>
      <c r="D37" s="4" t="s">
        <v>135</v>
      </c>
      <c r="E37" s="4" t="s">
        <v>135</v>
      </c>
      <c r="F37" s="4" t="s">
        <v>135</v>
      </c>
      <c r="G37" s="4" t="s">
        <v>135</v>
      </c>
      <c r="H37" s="4" t="s">
        <v>135</v>
      </c>
      <c r="I37" s="4" t="s">
        <v>135</v>
      </c>
      <c r="J37" s="3" t="s">
        <v>163</v>
      </c>
    </row>
    <row r="38" ht="15.75" customHeight="1">
      <c r="A38" s="2" t="s">
        <v>174</v>
      </c>
      <c r="B38" s="3" t="str">
        <f t="array" ref="B38">_xludf.XLOOKUP(A38,'DIDD All Codes'!A:A,'DIDD All Codes'!B:B)</f>
        <v>#NAME?</v>
      </c>
      <c r="C38" s="4" t="str">
        <f t="array" ref="C38">_xludf.XLOOKUP(A38,'DIDD All Codes'!A:A,'DIDD All Codes'!C:C)</f>
        <v>#NAME?</v>
      </c>
      <c r="D38" s="4" t="s">
        <v>135</v>
      </c>
      <c r="E38" s="4" t="s">
        <v>135</v>
      </c>
      <c r="F38" s="4" t="s">
        <v>135</v>
      </c>
      <c r="G38" s="4" t="s">
        <v>135</v>
      </c>
      <c r="H38" s="4" t="s">
        <v>135</v>
      </c>
      <c r="I38" s="4" t="s">
        <v>135</v>
      </c>
      <c r="J38" s="3" t="s">
        <v>163</v>
      </c>
    </row>
    <row r="39" ht="15.75" customHeight="1">
      <c r="A39" s="2" t="s">
        <v>175</v>
      </c>
      <c r="B39" s="3" t="str">
        <f t="array" ref="B39">_xludf.XLOOKUP(A39,'DIDD All Codes'!A:A,'DIDD All Codes'!B:B)</f>
        <v>#NAME?</v>
      </c>
      <c r="C39" s="4" t="str">
        <f t="array" ref="C39">_xludf.XLOOKUP(A39,'DIDD All Codes'!A:A,'DIDD All Codes'!C:C)</f>
        <v>#NAME?</v>
      </c>
      <c r="D39" s="4" t="s">
        <v>135</v>
      </c>
      <c r="E39" s="4" t="s">
        <v>135</v>
      </c>
      <c r="F39" s="4" t="s">
        <v>135</v>
      </c>
      <c r="G39" s="4" t="s">
        <v>135</v>
      </c>
      <c r="H39" s="4" t="s">
        <v>135</v>
      </c>
      <c r="I39" s="4" t="s">
        <v>135</v>
      </c>
      <c r="J39" s="3" t="s">
        <v>163</v>
      </c>
    </row>
    <row r="40" ht="15.75" customHeight="1">
      <c r="A40" s="2" t="s">
        <v>176</v>
      </c>
      <c r="B40" s="3" t="str">
        <f t="array" ref="B40">_xludf.XLOOKUP(A40,'DIDD All Codes'!A:A,'DIDD All Codes'!B:B)</f>
        <v>#NAME?</v>
      </c>
      <c r="C40" s="4" t="str">
        <f t="array" ref="C40">_xludf.XLOOKUP(A40,'DIDD All Codes'!A:A,'DIDD All Codes'!C:C)</f>
        <v>#NAME?</v>
      </c>
      <c r="D40" s="4" t="s">
        <v>135</v>
      </c>
      <c r="E40" s="4" t="s">
        <v>135</v>
      </c>
      <c r="F40" s="4" t="s">
        <v>135</v>
      </c>
      <c r="G40" s="4" t="s">
        <v>135</v>
      </c>
      <c r="H40" s="4" t="s">
        <v>135</v>
      </c>
      <c r="I40" s="4" t="s">
        <v>135</v>
      </c>
      <c r="J40" s="3" t="s">
        <v>163</v>
      </c>
    </row>
    <row r="41" ht="15.75" customHeight="1">
      <c r="A41" s="2" t="s">
        <v>177</v>
      </c>
      <c r="B41" s="3" t="str">
        <f t="array" ref="B41">_xludf.XLOOKUP(A41,'DIDD All Codes'!A:A,'DIDD All Codes'!B:B)</f>
        <v>#NAME?</v>
      </c>
      <c r="C41" s="4" t="str">
        <f t="array" ref="C41">_xludf.XLOOKUP(A41,'DIDD All Codes'!A:A,'DIDD All Codes'!C:C)</f>
        <v>#NAME?</v>
      </c>
      <c r="D41" s="4" t="s">
        <v>135</v>
      </c>
      <c r="E41" s="4" t="s">
        <v>135</v>
      </c>
      <c r="F41" s="4" t="s">
        <v>135</v>
      </c>
      <c r="G41" s="4" t="s">
        <v>135</v>
      </c>
      <c r="H41" s="4" t="s">
        <v>135</v>
      </c>
      <c r="I41" s="4" t="s">
        <v>135</v>
      </c>
      <c r="J41" s="3" t="s">
        <v>163</v>
      </c>
    </row>
    <row r="42" ht="15.75" customHeight="1">
      <c r="A42" s="2" t="s">
        <v>178</v>
      </c>
      <c r="B42" s="3" t="str">
        <f t="array" ref="B42">_xludf.XLOOKUP(A42,'DIDD All Codes'!A:A,'DIDD All Codes'!B:B)</f>
        <v>#NAME?</v>
      </c>
      <c r="C42" s="4" t="str">
        <f t="array" ref="C42">_xludf.XLOOKUP(A42,'DIDD All Codes'!A:A,'DIDD All Codes'!C:C)</f>
        <v>#NAME?</v>
      </c>
      <c r="D42" s="4" t="s">
        <v>135</v>
      </c>
      <c r="E42" s="4" t="s">
        <v>135</v>
      </c>
      <c r="F42" s="4" t="s">
        <v>135</v>
      </c>
      <c r="G42" s="4" t="s">
        <v>135</v>
      </c>
      <c r="H42" s="4" t="s">
        <v>135</v>
      </c>
      <c r="I42" s="4" t="s">
        <v>135</v>
      </c>
      <c r="J42" s="3" t="s">
        <v>163</v>
      </c>
    </row>
    <row r="43" ht="15.75" customHeight="1">
      <c r="A43" s="2" t="s">
        <v>179</v>
      </c>
      <c r="B43" s="3" t="str">
        <f t="array" ref="B43">_xludf.XLOOKUP(A43,'DIDD All Codes'!A:A,'DIDD All Codes'!B:B)</f>
        <v>#NAME?</v>
      </c>
      <c r="C43" s="4" t="str">
        <f t="array" ref="C43">_xludf.XLOOKUP(A43,'DIDD All Codes'!A:A,'DIDD All Codes'!C:C)</f>
        <v>#NAME?</v>
      </c>
      <c r="D43" s="4" t="s">
        <v>135</v>
      </c>
      <c r="E43" s="4" t="s">
        <v>135</v>
      </c>
      <c r="F43" s="4" t="s">
        <v>135</v>
      </c>
      <c r="G43" s="4" t="s">
        <v>135</v>
      </c>
      <c r="H43" s="4" t="s">
        <v>135</v>
      </c>
      <c r="I43" s="4" t="s">
        <v>135</v>
      </c>
      <c r="J43" s="3" t="s">
        <v>163</v>
      </c>
    </row>
    <row r="44" ht="15.75" customHeight="1">
      <c r="A44" s="2" t="s">
        <v>180</v>
      </c>
      <c r="B44" s="3" t="str">
        <f t="array" ref="B44">_xludf.XLOOKUP(A44,'DIDD All Codes'!A:A,'DIDD All Codes'!B:B)</f>
        <v>#NAME?</v>
      </c>
      <c r="C44" s="4" t="str">
        <f t="array" ref="C44">_xludf.XLOOKUP(A44,'DIDD All Codes'!A:A,'DIDD All Codes'!C:C)</f>
        <v>#NAME?</v>
      </c>
      <c r="D44" s="4" t="s">
        <v>135</v>
      </c>
      <c r="E44" s="4" t="s">
        <v>135</v>
      </c>
      <c r="F44" s="4" t="s">
        <v>135</v>
      </c>
      <c r="G44" s="4" t="s">
        <v>135</v>
      </c>
      <c r="H44" s="4" t="s">
        <v>135</v>
      </c>
      <c r="I44" s="4" t="s">
        <v>135</v>
      </c>
      <c r="J44" s="3" t="s">
        <v>163</v>
      </c>
    </row>
    <row r="45" ht="15.75" customHeight="1">
      <c r="A45" s="2" t="s">
        <v>181</v>
      </c>
      <c r="B45" s="3" t="str">
        <f t="array" ref="B45">_xludf.XLOOKUP(A45,'DIDD All Codes'!A:A,'DIDD All Codes'!B:B)</f>
        <v>#NAME?</v>
      </c>
      <c r="C45" s="4" t="str">
        <f t="array" ref="C45">_xludf.XLOOKUP(A45,'DIDD All Codes'!A:A,'DIDD All Codes'!C:C)</f>
        <v>#NAME?</v>
      </c>
      <c r="D45" s="4" t="s">
        <v>135</v>
      </c>
      <c r="E45" s="4" t="s">
        <v>135</v>
      </c>
      <c r="F45" s="4" t="s">
        <v>135</v>
      </c>
      <c r="G45" s="4" t="s">
        <v>135</v>
      </c>
      <c r="H45" s="4" t="s">
        <v>135</v>
      </c>
      <c r="I45" s="4" t="s">
        <v>135</v>
      </c>
      <c r="J45" s="3" t="s">
        <v>163</v>
      </c>
    </row>
    <row r="46" ht="15.75" customHeight="1">
      <c r="A46" s="2" t="s">
        <v>182</v>
      </c>
      <c r="B46" s="3" t="str">
        <f t="array" ref="B46">_xludf.XLOOKUP(A46,'DIDD All Codes'!A:A,'DIDD All Codes'!B:B)</f>
        <v>#NAME?</v>
      </c>
      <c r="C46" s="4" t="str">
        <f t="array" ref="C46">_xludf.XLOOKUP(A46,'DIDD All Codes'!A:A,'DIDD All Codes'!C:C)</f>
        <v>#NAME?</v>
      </c>
      <c r="D46" s="4" t="s">
        <v>135</v>
      </c>
      <c r="E46" s="4" t="s">
        <v>135</v>
      </c>
      <c r="F46" s="4" t="s">
        <v>135</v>
      </c>
      <c r="G46" s="4" t="s">
        <v>135</v>
      </c>
      <c r="H46" s="4" t="s">
        <v>135</v>
      </c>
      <c r="I46" s="4" t="s">
        <v>135</v>
      </c>
      <c r="J46" s="3" t="s">
        <v>163</v>
      </c>
    </row>
    <row r="47" ht="15.75" customHeight="1">
      <c r="A47" s="2" t="s">
        <v>183</v>
      </c>
      <c r="B47" s="3" t="str">
        <f t="array" ref="B47">_xludf.XLOOKUP(A47,'DIDD All Codes'!A:A,'DIDD All Codes'!B:B)</f>
        <v>#NAME?</v>
      </c>
      <c r="C47" s="4" t="str">
        <f t="array" ref="C47">_xludf.XLOOKUP(A47,'DIDD All Codes'!A:A,'DIDD All Codes'!C:C)</f>
        <v>#NAME?</v>
      </c>
      <c r="D47" s="4" t="s">
        <v>135</v>
      </c>
      <c r="E47" s="4" t="s">
        <v>135</v>
      </c>
      <c r="F47" s="4" t="s">
        <v>135</v>
      </c>
      <c r="G47" s="4" t="s">
        <v>135</v>
      </c>
      <c r="H47" s="4" t="s">
        <v>135</v>
      </c>
      <c r="I47" s="4" t="s">
        <v>135</v>
      </c>
      <c r="J47" s="3" t="s">
        <v>163</v>
      </c>
    </row>
    <row r="48" ht="15.75" customHeight="1">
      <c r="A48" s="2" t="s">
        <v>184</v>
      </c>
      <c r="B48" s="3" t="str">
        <f t="array" ref="B48">_xludf.XLOOKUP(A48,'DIDD All Codes'!A:A,'DIDD All Codes'!B:B)</f>
        <v>#NAME?</v>
      </c>
      <c r="C48" s="4" t="str">
        <f t="array" ref="C48">_xludf.XLOOKUP(A48,'DIDD All Codes'!A:A,'DIDD All Codes'!C:C)</f>
        <v>#NAME?</v>
      </c>
      <c r="D48" s="4" t="s">
        <v>135</v>
      </c>
      <c r="E48" s="4" t="s">
        <v>135</v>
      </c>
      <c r="F48" s="4" t="s">
        <v>135</v>
      </c>
      <c r="G48" s="4" t="s">
        <v>135</v>
      </c>
      <c r="H48" s="4" t="s">
        <v>135</v>
      </c>
      <c r="I48" s="4" t="s">
        <v>135</v>
      </c>
      <c r="J48" s="3" t="s">
        <v>163</v>
      </c>
    </row>
    <row r="49" ht="15.75" customHeight="1">
      <c r="A49" s="2" t="s">
        <v>185</v>
      </c>
      <c r="B49" s="3" t="str">
        <f t="array" ref="B49">_xludf.XLOOKUP(A49,'DIDD All Codes'!A:A,'DIDD All Codes'!B:B)</f>
        <v>#NAME?</v>
      </c>
      <c r="C49" s="4" t="str">
        <f t="array" ref="C49">_xludf.XLOOKUP(A49,'DIDD All Codes'!A:A,'DIDD All Codes'!C:C)</f>
        <v>#NAME?</v>
      </c>
      <c r="D49" s="4" t="s">
        <v>135</v>
      </c>
      <c r="E49" s="4" t="s">
        <v>135</v>
      </c>
      <c r="F49" s="4" t="s">
        <v>135</v>
      </c>
      <c r="G49" s="4" t="s">
        <v>135</v>
      </c>
      <c r="H49" s="4" t="s">
        <v>135</v>
      </c>
      <c r="I49" s="4" t="s">
        <v>135</v>
      </c>
      <c r="J49" s="3" t="s">
        <v>163</v>
      </c>
    </row>
    <row r="50" ht="15.75" customHeight="1">
      <c r="A50" s="2" t="s">
        <v>186</v>
      </c>
      <c r="B50" s="3" t="str">
        <f t="array" ref="B50">_xludf.XLOOKUP(A50,'DIDD All Codes'!A:A,'DIDD All Codes'!B:B)</f>
        <v>#NAME?</v>
      </c>
      <c r="C50" s="4" t="str">
        <f t="array" ref="C50">_xludf.XLOOKUP(A50,'DIDD All Codes'!A:A,'DIDD All Codes'!C:C)</f>
        <v>#NAME?</v>
      </c>
      <c r="D50" s="4" t="s">
        <v>135</v>
      </c>
      <c r="E50" s="4" t="s">
        <v>135</v>
      </c>
      <c r="F50" s="4" t="s">
        <v>135</v>
      </c>
      <c r="G50" s="4" t="s">
        <v>135</v>
      </c>
      <c r="H50" s="4" t="s">
        <v>135</v>
      </c>
      <c r="I50" s="4" t="s">
        <v>135</v>
      </c>
      <c r="J50" s="3" t="s">
        <v>163</v>
      </c>
    </row>
    <row r="51" ht="15.75" customHeight="1">
      <c r="A51" s="2" t="s">
        <v>187</v>
      </c>
      <c r="B51" s="3" t="str">
        <f t="array" ref="B51">_xludf.XLOOKUP(A51,'DIDD All Codes'!A:A,'DIDD All Codes'!B:B)</f>
        <v>#NAME?</v>
      </c>
      <c r="C51" s="4" t="str">
        <f t="array" ref="C51">_xludf.XLOOKUP(A51,'DIDD All Codes'!A:A,'DIDD All Codes'!C:C)</f>
        <v>#NAME?</v>
      </c>
      <c r="D51" s="4" t="s">
        <v>135</v>
      </c>
      <c r="E51" s="4" t="s">
        <v>135</v>
      </c>
      <c r="F51" s="4" t="s">
        <v>135</v>
      </c>
      <c r="G51" s="4" t="s">
        <v>135</v>
      </c>
      <c r="H51" s="4" t="s">
        <v>135</v>
      </c>
      <c r="I51" s="4" t="s">
        <v>135</v>
      </c>
      <c r="J51" s="3" t="s">
        <v>163</v>
      </c>
    </row>
    <row r="52" ht="15.75" customHeight="1">
      <c r="A52" s="2" t="s">
        <v>188</v>
      </c>
      <c r="B52" s="3" t="str">
        <f t="array" ref="B52">_xludf.XLOOKUP(A52,'DIDD All Codes'!A:A,'DIDD All Codes'!B:B)</f>
        <v>#NAME?</v>
      </c>
      <c r="C52" s="4" t="str">
        <f t="array" ref="C52">_xludf.XLOOKUP(A52,'DIDD All Codes'!A:A,'DIDD All Codes'!C:C)</f>
        <v>#NAME?</v>
      </c>
      <c r="D52" s="4" t="s">
        <v>135</v>
      </c>
      <c r="E52" s="4" t="s">
        <v>135</v>
      </c>
      <c r="F52" s="4" t="s">
        <v>135</v>
      </c>
      <c r="G52" s="4" t="s">
        <v>135</v>
      </c>
      <c r="H52" s="4" t="s">
        <v>135</v>
      </c>
      <c r="I52" s="4" t="s">
        <v>135</v>
      </c>
      <c r="J52" s="3" t="s">
        <v>163</v>
      </c>
    </row>
    <row r="53" ht="15.75" customHeight="1">
      <c r="A53" s="2" t="s">
        <v>189</v>
      </c>
      <c r="B53" s="3" t="str">
        <f t="array" ref="B53">_xludf.XLOOKUP(A53,'DIDD All Codes'!A:A,'DIDD All Codes'!B:B)</f>
        <v>#NAME?</v>
      </c>
      <c r="C53" s="4" t="str">
        <f t="array" ref="C53">_xludf.XLOOKUP(A53,'DIDD All Codes'!A:A,'DIDD All Codes'!C:C)</f>
        <v>#NAME?</v>
      </c>
      <c r="D53" s="4" t="s">
        <v>135</v>
      </c>
      <c r="E53" s="4" t="s">
        <v>135</v>
      </c>
      <c r="F53" s="4" t="s">
        <v>135</v>
      </c>
      <c r="G53" s="4" t="s">
        <v>135</v>
      </c>
      <c r="H53" s="4" t="s">
        <v>135</v>
      </c>
      <c r="I53" s="4" t="s">
        <v>135</v>
      </c>
      <c r="J53" s="3" t="s">
        <v>163</v>
      </c>
    </row>
    <row r="54" ht="15.75" customHeight="1">
      <c r="A54" s="2" t="s">
        <v>190</v>
      </c>
      <c r="B54" s="3" t="str">
        <f t="array" ref="B54">_xludf.XLOOKUP(A54,'DIDD All Codes'!A:A,'DIDD All Codes'!B:B)</f>
        <v>#NAME?</v>
      </c>
      <c r="C54" s="4" t="str">
        <f t="array" ref="C54">_xludf.XLOOKUP(A54,'DIDD All Codes'!A:A,'DIDD All Codes'!C:C)</f>
        <v>#NAME?</v>
      </c>
      <c r="D54" s="4" t="s">
        <v>135</v>
      </c>
      <c r="E54" s="4" t="s">
        <v>135</v>
      </c>
      <c r="F54" s="4" t="s">
        <v>135</v>
      </c>
      <c r="G54" s="4" t="s">
        <v>135</v>
      </c>
      <c r="H54" s="4" t="s">
        <v>135</v>
      </c>
      <c r="I54" s="4" t="s">
        <v>135</v>
      </c>
      <c r="J54" s="3" t="s">
        <v>163</v>
      </c>
    </row>
    <row r="55" ht="15.75" customHeight="1">
      <c r="A55" s="2" t="s">
        <v>191</v>
      </c>
      <c r="B55" s="3" t="str">
        <f t="array" ref="B55">_xludf.XLOOKUP(A55,'DIDD All Codes'!A:A,'DIDD All Codes'!B:B)</f>
        <v>#NAME?</v>
      </c>
      <c r="C55" s="4" t="str">
        <f t="array" ref="C55">_xludf.XLOOKUP(A55,'DIDD All Codes'!A:A,'DIDD All Codes'!C:C)</f>
        <v>#NAME?</v>
      </c>
      <c r="D55" s="4" t="s">
        <v>135</v>
      </c>
      <c r="E55" s="4" t="s">
        <v>135</v>
      </c>
      <c r="F55" s="4" t="s">
        <v>135</v>
      </c>
      <c r="G55" s="4" t="s">
        <v>135</v>
      </c>
      <c r="H55" s="4" t="s">
        <v>135</v>
      </c>
      <c r="I55" s="4" t="s">
        <v>135</v>
      </c>
      <c r="J55" s="3" t="s">
        <v>163</v>
      </c>
    </row>
    <row r="56" ht="15.75" customHeight="1">
      <c r="A56" s="2" t="s">
        <v>192</v>
      </c>
      <c r="B56" s="3" t="str">
        <f t="array" ref="B56">_xludf.XLOOKUP(A56,'DIDD All Codes'!A:A,'DIDD All Codes'!B:B)</f>
        <v>#NAME?</v>
      </c>
      <c r="C56" s="4" t="str">
        <f t="array" ref="C56">_xludf.XLOOKUP(A56,'DIDD All Codes'!A:A,'DIDD All Codes'!C:C)</f>
        <v>#NAME?</v>
      </c>
      <c r="D56" s="4" t="s">
        <v>135</v>
      </c>
      <c r="E56" s="4" t="s">
        <v>135</v>
      </c>
      <c r="F56" s="4" t="s">
        <v>135</v>
      </c>
      <c r="G56" s="4" t="s">
        <v>135</v>
      </c>
      <c r="H56" s="4" t="s">
        <v>135</v>
      </c>
      <c r="I56" s="4" t="s">
        <v>135</v>
      </c>
      <c r="J56" s="3" t="s">
        <v>163</v>
      </c>
    </row>
    <row r="57" ht="15.75" customHeight="1">
      <c r="A57" s="2" t="s">
        <v>193</v>
      </c>
      <c r="B57" s="3" t="str">
        <f t="array" ref="B57">_xludf.XLOOKUP(A57,'DIDD All Codes'!A:A,'DIDD All Codes'!B:B)</f>
        <v>#NAME?</v>
      </c>
      <c r="C57" s="4" t="str">
        <f t="array" ref="C57">_xludf.XLOOKUP(A57,'DIDD All Codes'!A:A,'DIDD All Codes'!C:C)</f>
        <v>#NAME?</v>
      </c>
      <c r="D57" s="4" t="s">
        <v>135</v>
      </c>
      <c r="E57" s="4" t="s">
        <v>135</v>
      </c>
      <c r="F57" s="4" t="s">
        <v>135</v>
      </c>
      <c r="G57" s="4" t="s">
        <v>135</v>
      </c>
      <c r="H57" s="4" t="s">
        <v>135</v>
      </c>
      <c r="I57" s="4" t="s">
        <v>135</v>
      </c>
      <c r="J57" s="3" t="s">
        <v>163</v>
      </c>
    </row>
    <row r="58" ht="15.75" customHeight="1">
      <c r="A58" s="2" t="s">
        <v>194</v>
      </c>
      <c r="B58" s="3" t="str">
        <f t="array" ref="B58">_xludf.XLOOKUP(A58,'DIDD All Codes'!A:A,'DIDD All Codes'!B:B)</f>
        <v>#NAME?</v>
      </c>
      <c r="C58" s="4" t="str">
        <f t="array" ref="C58">_xludf.XLOOKUP(A58,'DIDD All Codes'!A:A,'DIDD All Codes'!C:C)</f>
        <v>#NAME?</v>
      </c>
      <c r="D58" s="4" t="s">
        <v>135</v>
      </c>
      <c r="E58" s="4" t="s">
        <v>135</v>
      </c>
      <c r="F58" s="4" t="s">
        <v>135</v>
      </c>
      <c r="G58" s="4" t="s">
        <v>135</v>
      </c>
      <c r="H58" s="4" t="s">
        <v>135</v>
      </c>
      <c r="I58" s="4" t="s">
        <v>135</v>
      </c>
      <c r="J58" s="3" t="s">
        <v>163</v>
      </c>
    </row>
    <row r="59" ht="15.75" customHeight="1">
      <c r="A59" s="2" t="s">
        <v>195</v>
      </c>
      <c r="B59" s="3" t="str">
        <f t="array" ref="B59">_xludf.XLOOKUP(A59,'DIDD All Codes'!A:A,'DIDD All Codes'!B:B)</f>
        <v>#NAME?</v>
      </c>
      <c r="C59" s="4" t="str">
        <f t="array" ref="C59">_xludf.XLOOKUP(A59,'DIDD All Codes'!A:A,'DIDD All Codes'!C:C)</f>
        <v>#NAME?</v>
      </c>
      <c r="D59" s="4" t="s">
        <v>135</v>
      </c>
      <c r="E59" s="4" t="s">
        <v>135</v>
      </c>
      <c r="F59" s="4" t="s">
        <v>135</v>
      </c>
      <c r="G59" s="4" t="s">
        <v>135</v>
      </c>
      <c r="H59" s="4" t="s">
        <v>135</v>
      </c>
      <c r="I59" s="4" t="s">
        <v>135</v>
      </c>
      <c r="J59" s="3" t="s">
        <v>163</v>
      </c>
    </row>
    <row r="60" ht="15.75" customHeight="1">
      <c r="A60" s="2" t="s">
        <v>196</v>
      </c>
      <c r="B60" s="3" t="str">
        <f t="array" ref="B60">_xludf.XLOOKUP(A60,'DIDD All Codes'!A:A,'DIDD All Codes'!B:B)</f>
        <v>#NAME?</v>
      </c>
      <c r="C60" s="4" t="str">
        <f t="array" ref="C60">_xludf.XLOOKUP(A60,'DIDD All Codes'!A:A,'DIDD All Codes'!C:C)</f>
        <v>#NAME?</v>
      </c>
      <c r="D60" s="4" t="s">
        <v>135</v>
      </c>
      <c r="E60" s="4" t="s">
        <v>135</v>
      </c>
      <c r="F60" s="4" t="s">
        <v>135</v>
      </c>
      <c r="G60" s="4" t="s">
        <v>135</v>
      </c>
      <c r="H60" s="4" t="s">
        <v>135</v>
      </c>
      <c r="I60" s="4" t="s">
        <v>135</v>
      </c>
      <c r="J60" s="3" t="s">
        <v>163</v>
      </c>
    </row>
    <row r="61" ht="15.75" customHeight="1">
      <c r="A61" s="2" t="s">
        <v>197</v>
      </c>
      <c r="B61" s="3" t="str">
        <f t="array" ref="B61">_xludf.XLOOKUP(A61,'DIDD All Codes'!A:A,'DIDD All Codes'!B:B)</f>
        <v>#NAME?</v>
      </c>
      <c r="C61" s="4" t="str">
        <f t="array" ref="C61">_xludf.XLOOKUP(A61,'DIDD All Codes'!A:A,'DIDD All Codes'!C:C)</f>
        <v>#NAME?</v>
      </c>
      <c r="D61" s="4" t="s">
        <v>135</v>
      </c>
      <c r="E61" s="4" t="s">
        <v>135</v>
      </c>
      <c r="F61" s="4" t="s">
        <v>135</v>
      </c>
      <c r="G61" s="4" t="s">
        <v>135</v>
      </c>
      <c r="H61" s="4" t="s">
        <v>135</v>
      </c>
      <c r="I61" s="4" t="s">
        <v>135</v>
      </c>
      <c r="J61" s="3" t="s">
        <v>163</v>
      </c>
    </row>
    <row r="62" ht="15.75" customHeight="1">
      <c r="A62" s="2" t="s">
        <v>198</v>
      </c>
      <c r="B62" s="3" t="str">
        <f t="array" ref="B62">_xludf.XLOOKUP(A62,'DIDD All Codes'!A:A,'DIDD All Codes'!B:B)</f>
        <v>#NAME?</v>
      </c>
      <c r="C62" s="4" t="str">
        <f t="array" ref="C62">_xludf.XLOOKUP(A62,'DIDD All Codes'!A:A,'DIDD All Codes'!C:C)</f>
        <v>#NAME?</v>
      </c>
      <c r="D62" s="4" t="s">
        <v>135</v>
      </c>
      <c r="E62" s="4" t="s">
        <v>135</v>
      </c>
      <c r="F62" s="4" t="s">
        <v>135</v>
      </c>
      <c r="G62" s="4" t="s">
        <v>135</v>
      </c>
      <c r="H62" s="4" t="s">
        <v>135</v>
      </c>
      <c r="I62" s="4" t="s">
        <v>135</v>
      </c>
      <c r="J62" s="3" t="s">
        <v>199</v>
      </c>
    </row>
    <row r="63" ht="15.75" customHeight="1">
      <c r="A63" s="2" t="s">
        <v>200</v>
      </c>
      <c r="B63" s="3" t="str">
        <f t="array" ref="B63">_xludf.XLOOKUP(A63,'DIDD All Codes'!A:A,'DIDD All Codes'!B:B)</f>
        <v>#NAME?</v>
      </c>
      <c r="C63" s="4" t="str">
        <f t="array" ref="C63">_xludf.XLOOKUP(A63,'DIDD All Codes'!A:A,'DIDD All Codes'!C:C)</f>
        <v>#NAME?</v>
      </c>
      <c r="D63" s="4" t="s">
        <v>135</v>
      </c>
      <c r="E63" s="4" t="s">
        <v>135</v>
      </c>
      <c r="F63" s="4" t="s">
        <v>135</v>
      </c>
      <c r="G63" s="4" t="s">
        <v>135</v>
      </c>
      <c r="H63" s="4" t="s">
        <v>135</v>
      </c>
      <c r="I63" s="4" t="s">
        <v>135</v>
      </c>
      <c r="J63" s="3" t="s">
        <v>199</v>
      </c>
    </row>
    <row r="64" ht="15.75" customHeight="1">
      <c r="A64" s="2" t="s">
        <v>201</v>
      </c>
      <c r="B64" s="3" t="str">
        <f t="array" ref="B64">_xludf.XLOOKUP(A64,'DIDD All Codes'!A:A,'DIDD All Codes'!B:B)</f>
        <v>#NAME?</v>
      </c>
      <c r="C64" s="4" t="str">
        <f t="array" ref="C64">_xludf.XLOOKUP(A64,'DIDD All Codes'!A:A,'DIDD All Codes'!C:C)</f>
        <v>#NAME?</v>
      </c>
      <c r="D64" s="4" t="s">
        <v>135</v>
      </c>
      <c r="E64" s="4" t="s">
        <v>135</v>
      </c>
      <c r="F64" s="4" t="s">
        <v>135</v>
      </c>
      <c r="G64" s="4" t="s">
        <v>135</v>
      </c>
      <c r="H64" s="4" t="s">
        <v>135</v>
      </c>
      <c r="I64" s="4" t="s">
        <v>135</v>
      </c>
      <c r="J64" s="3" t="s">
        <v>199</v>
      </c>
    </row>
    <row r="65" ht="15.75" customHeight="1">
      <c r="A65" s="2" t="s">
        <v>202</v>
      </c>
      <c r="B65" s="3" t="str">
        <f t="array" ref="B65">_xludf.XLOOKUP(A65,'DIDD All Codes'!A:A,'DIDD All Codes'!B:B)</f>
        <v>#NAME?</v>
      </c>
      <c r="C65" s="4" t="str">
        <f t="array" ref="C65">_xludf.XLOOKUP(A65,'DIDD All Codes'!A:A,'DIDD All Codes'!C:C)</f>
        <v>#NAME?</v>
      </c>
      <c r="D65" s="4" t="s">
        <v>135</v>
      </c>
      <c r="E65" s="4" t="s">
        <v>135</v>
      </c>
      <c r="F65" s="4" t="s">
        <v>135</v>
      </c>
      <c r="G65" s="4" t="s">
        <v>135</v>
      </c>
      <c r="H65" s="4" t="s">
        <v>135</v>
      </c>
      <c r="I65" s="4" t="s">
        <v>135</v>
      </c>
      <c r="J65" s="3" t="s">
        <v>199</v>
      </c>
    </row>
    <row r="66" ht="15.75" customHeight="1">
      <c r="A66" s="2" t="s">
        <v>203</v>
      </c>
      <c r="B66" s="3" t="str">
        <f t="array" ref="B66">_xludf.XLOOKUP(A66,'DIDD All Codes'!A:A,'DIDD All Codes'!B:B)</f>
        <v>#NAME?</v>
      </c>
      <c r="C66" s="4" t="str">
        <f t="array" ref="C66">_xludf.XLOOKUP(A66,'DIDD All Codes'!A:A,'DIDD All Codes'!C:C)</f>
        <v>#NAME?</v>
      </c>
      <c r="D66" s="4" t="s">
        <v>135</v>
      </c>
      <c r="E66" s="4" t="s">
        <v>135</v>
      </c>
      <c r="F66" s="4" t="s">
        <v>135</v>
      </c>
      <c r="G66" s="4" t="s">
        <v>135</v>
      </c>
      <c r="H66" s="4" t="s">
        <v>135</v>
      </c>
      <c r="I66" s="4" t="s">
        <v>135</v>
      </c>
      <c r="J66" s="3" t="s">
        <v>199</v>
      </c>
    </row>
    <row r="67" ht="15.75" customHeight="1">
      <c r="A67" s="2" t="s">
        <v>204</v>
      </c>
      <c r="B67" s="3" t="str">
        <f t="array" ref="B67">_xludf.XLOOKUP(A67,'DIDD All Codes'!A:A,'DIDD All Codes'!B:B)</f>
        <v>#NAME?</v>
      </c>
      <c r="C67" s="4" t="str">
        <f t="array" ref="C67">_xludf.XLOOKUP(A67,'DIDD All Codes'!A:A,'DIDD All Codes'!C:C)</f>
        <v>#NAME?</v>
      </c>
      <c r="D67" s="4" t="s">
        <v>135</v>
      </c>
      <c r="E67" s="4" t="s">
        <v>135</v>
      </c>
      <c r="F67" s="4" t="s">
        <v>135</v>
      </c>
      <c r="G67" s="4" t="s">
        <v>135</v>
      </c>
      <c r="H67" s="4" t="s">
        <v>135</v>
      </c>
      <c r="I67" s="4" t="s">
        <v>135</v>
      </c>
      <c r="J67" s="3" t="s">
        <v>199</v>
      </c>
    </row>
    <row r="68" ht="15.75" customHeight="1">
      <c r="A68" s="2" t="s">
        <v>205</v>
      </c>
      <c r="B68" s="3" t="str">
        <f t="array" ref="B68">_xludf.XLOOKUP(A68,'DIDD All Codes'!A:A,'DIDD All Codes'!B:B)</f>
        <v>#NAME?</v>
      </c>
      <c r="C68" s="4" t="str">
        <f t="array" ref="C68">_xludf.XLOOKUP(A68,'DIDD All Codes'!A:A,'DIDD All Codes'!C:C)</f>
        <v>#NAME?</v>
      </c>
      <c r="D68" s="4" t="s">
        <v>135</v>
      </c>
      <c r="E68" s="4" t="s">
        <v>135</v>
      </c>
      <c r="F68" s="4" t="s">
        <v>135</v>
      </c>
      <c r="G68" s="4" t="s">
        <v>135</v>
      </c>
      <c r="H68" s="4" t="s">
        <v>135</v>
      </c>
      <c r="I68" s="4" t="s">
        <v>135</v>
      </c>
      <c r="J68" s="3" t="s">
        <v>199</v>
      </c>
    </row>
    <row r="69" ht="15.75" customHeight="1">
      <c r="A69" s="2" t="s">
        <v>206</v>
      </c>
      <c r="B69" s="3" t="str">
        <f t="array" ref="B69">_xludf.XLOOKUP(A69,'DIDD All Codes'!A:A,'DIDD All Codes'!B:B)</f>
        <v>#NAME?</v>
      </c>
      <c r="C69" s="4" t="str">
        <f t="array" ref="C69">_xludf.XLOOKUP(A69,'DIDD All Codes'!A:A,'DIDD All Codes'!C:C)</f>
        <v>#NAME?</v>
      </c>
      <c r="D69" s="4" t="s">
        <v>135</v>
      </c>
      <c r="E69" s="4" t="s">
        <v>135</v>
      </c>
      <c r="F69" s="4" t="s">
        <v>135</v>
      </c>
      <c r="G69" s="4" t="s">
        <v>135</v>
      </c>
      <c r="H69" s="4" t="s">
        <v>135</v>
      </c>
      <c r="I69" s="4" t="s">
        <v>135</v>
      </c>
      <c r="J69" s="3" t="s">
        <v>199</v>
      </c>
    </row>
    <row r="70" ht="15.75" customHeight="1">
      <c r="A70" s="2" t="s">
        <v>207</v>
      </c>
      <c r="B70" s="3" t="str">
        <f t="array" ref="B70">_xludf.XLOOKUP(A70,'DIDD All Codes'!A:A,'DIDD All Codes'!B:B)</f>
        <v>#NAME?</v>
      </c>
      <c r="C70" s="4" t="str">
        <f t="array" ref="C70">_xludf.XLOOKUP(A70,'DIDD All Codes'!A:A,'DIDD All Codes'!C:C)</f>
        <v>#NAME?</v>
      </c>
      <c r="D70" s="4" t="s">
        <v>135</v>
      </c>
      <c r="E70" s="4" t="s">
        <v>135</v>
      </c>
      <c r="F70" s="4" t="s">
        <v>135</v>
      </c>
      <c r="G70" s="4" t="s">
        <v>135</v>
      </c>
      <c r="H70" s="4" t="s">
        <v>135</v>
      </c>
      <c r="I70" s="4" t="s">
        <v>135</v>
      </c>
      <c r="J70" s="3" t="s">
        <v>199</v>
      </c>
    </row>
    <row r="71" ht="15.75" customHeight="1">
      <c r="A71" s="2" t="s">
        <v>208</v>
      </c>
      <c r="B71" s="3" t="str">
        <f t="array" ref="B71">_xludf.XLOOKUP(A71,'DIDD All Codes'!A:A,'DIDD All Codes'!B:B)</f>
        <v>#NAME?</v>
      </c>
      <c r="C71" s="4" t="str">
        <f t="array" ref="C71">_xludf.XLOOKUP(A71,'DIDD All Codes'!A:A,'DIDD All Codes'!C:C)</f>
        <v>#NAME?</v>
      </c>
      <c r="D71" s="4" t="s">
        <v>135</v>
      </c>
      <c r="E71" s="4" t="s">
        <v>135</v>
      </c>
      <c r="F71" s="4" t="s">
        <v>135</v>
      </c>
      <c r="G71" s="4" t="s">
        <v>135</v>
      </c>
      <c r="H71" s="4" t="s">
        <v>135</v>
      </c>
      <c r="I71" s="4" t="s">
        <v>135</v>
      </c>
      <c r="J71" s="3" t="s">
        <v>199</v>
      </c>
    </row>
    <row r="72" ht="15.75" customHeight="1">
      <c r="A72" s="2" t="s">
        <v>209</v>
      </c>
      <c r="B72" s="3" t="str">
        <f t="array" ref="B72">_xludf.XLOOKUP(A72,'DIDD All Codes'!A:A,'DIDD All Codes'!B:B)</f>
        <v>#NAME?</v>
      </c>
      <c r="C72" s="4" t="str">
        <f t="array" ref="C72">_xludf.XLOOKUP(A72,'DIDD All Codes'!A:A,'DIDD All Codes'!C:C)</f>
        <v>#NAME?</v>
      </c>
      <c r="D72" s="4" t="s">
        <v>135</v>
      </c>
      <c r="E72" s="4" t="s">
        <v>135</v>
      </c>
      <c r="F72" s="4" t="s">
        <v>135</v>
      </c>
      <c r="G72" s="4" t="s">
        <v>135</v>
      </c>
      <c r="H72" s="4" t="s">
        <v>135</v>
      </c>
      <c r="I72" s="4" t="s">
        <v>135</v>
      </c>
      <c r="J72" s="3" t="s">
        <v>199</v>
      </c>
    </row>
    <row r="73" ht="15.75" customHeight="1">
      <c r="A73" s="2" t="s">
        <v>210</v>
      </c>
      <c r="B73" s="3" t="str">
        <f t="array" ref="B73">_xludf.XLOOKUP(A73,'DIDD All Codes'!A:A,'DIDD All Codes'!B:B)</f>
        <v>#NAME?</v>
      </c>
      <c r="C73" s="4" t="str">
        <f t="array" ref="C73">_xludf.XLOOKUP(A73,'DIDD All Codes'!A:A,'DIDD All Codes'!C:C)</f>
        <v>#NAME?</v>
      </c>
      <c r="D73" s="4" t="s">
        <v>135</v>
      </c>
      <c r="E73" s="4" t="s">
        <v>135</v>
      </c>
      <c r="F73" s="4" t="s">
        <v>135</v>
      </c>
      <c r="G73" s="4" t="s">
        <v>135</v>
      </c>
      <c r="H73" s="4" t="s">
        <v>135</v>
      </c>
      <c r="I73" s="4" t="s">
        <v>135</v>
      </c>
      <c r="J73" s="3" t="s">
        <v>199</v>
      </c>
    </row>
    <row r="74" ht="15.75" customHeight="1">
      <c r="A74" s="2" t="s">
        <v>211</v>
      </c>
      <c r="B74" s="3" t="str">
        <f t="array" ref="B74">_xludf.XLOOKUP(A74,'DIDD All Codes'!A:A,'DIDD All Codes'!B:B)</f>
        <v>#NAME?</v>
      </c>
      <c r="C74" s="4" t="str">
        <f t="array" ref="C74">_xludf.XLOOKUP(A74,'DIDD All Codes'!A:A,'DIDD All Codes'!C:C)</f>
        <v>#NAME?</v>
      </c>
      <c r="D74" s="4" t="s">
        <v>135</v>
      </c>
      <c r="E74" s="4" t="s">
        <v>135</v>
      </c>
      <c r="F74" s="4" t="s">
        <v>135</v>
      </c>
      <c r="G74" s="4" t="s">
        <v>135</v>
      </c>
      <c r="H74" s="4" t="s">
        <v>135</v>
      </c>
      <c r="I74" s="4" t="s">
        <v>135</v>
      </c>
      <c r="J74" s="3" t="s">
        <v>199</v>
      </c>
    </row>
    <row r="75" ht="15.75" customHeight="1">
      <c r="A75" s="2" t="s">
        <v>212</v>
      </c>
      <c r="B75" s="3" t="str">
        <f t="array" ref="B75">_xludf.XLOOKUP(A75,'DIDD All Codes'!A:A,'DIDD All Codes'!B:B)</f>
        <v>#NAME?</v>
      </c>
      <c r="C75" s="4" t="str">
        <f t="array" ref="C75">_xludf.XLOOKUP(A75,'DIDD All Codes'!A:A,'DIDD All Codes'!C:C)</f>
        <v>#NAME?</v>
      </c>
      <c r="D75" s="4" t="s">
        <v>135</v>
      </c>
      <c r="E75" s="4" t="s">
        <v>135</v>
      </c>
      <c r="F75" s="4" t="s">
        <v>135</v>
      </c>
      <c r="G75" s="4" t="s">
        <v>135</v>
      </c>
      <c r="H75" s="4" t="s">
        <v>135</v>
      </c>
      <c r="I75" s="4" t="s">
        <v>135</v>
      </c>
      <c r="J75" s="3" t="s">
        <v>199</v>
      </c>
    </row>
    <row r="76" ht="15.75" customHeight="1">
      <c r="A76" s="2" t="s">
        <v>213</v>
      </c>
      <c r="B76" s="3" t="str">
        <f t="array" ref="B76">_xludf.XLOOKUP(A76,'DIDD All Codes'!A:A,'DIDD All Codes'!B:B)</f>
        <v>#NAME?</v>
      </c>
      <c r="C76" s="4" t="str">
        <f t="array" ref="C76">_xludf.XLOOKUP(A76,'DIDD All Codes'!A:A,'DIDD All Codes'!C:C)</f>
        <v>#NAME?</v>
      </c>
      <c r="D76" s="4" t="s">
        <v>135</v>
      </c>
      <c r="E76" s="4" t="s">
        <v>135</v>
      </c>
      <c r="F76" s="4" t="s">
        <v>135</v>
      </c>
      <c r="G76" s="4" t="s">
        <v>135</v>
      </c>
      <c r="H76" s="4" t="s">
        <v>135</v>
      </c>
      <c r="I76" s="4" t="s">
        <v>135</v>
      </c>
      <c r="J76" s="3" t="s">
        <v>199</v>
      </c>
    </row>
    <row r="77" ht="15.75" customHeight="1">
      <c r="A77" s="2" t="s">
        <v>214</v>
      </c>
      <c r="B77" s="3" t="str">
        <f t="array" ref="B77">_xludf.XLOOKUP(A77,'DIDD All Codes'!A:A,'DIDD All Codes'!B:B)</f>
        <v>#NAME?</v>
      </c>
      <c r="C77" s="4" t="str">
        <f t="array" ref="C77">_xludf.XLOOKUP(A77,'DIDD All Codes'!A:A,'DIDD All Codes'!C:C)</f>
        <v>#NAME?</v>
      </c>
      <c r="D77" s="4" t="s">
        <v>135</v>
      </c>
      <c r="E77" s="4" t="s">
        <v>135</v>
      </c>
      <c r="F77" s="4" t="s">
        <v>135</v>
      </c>
      <c r="G77" s="4" t="s">
        <v>135</v>
      </c>
      <c r="H77" s="4" t="s">
        <v>135</v>
      </c>
      <c r="I77" s="4" t="s">
        <v>135</v>
      </c>
      <c r="J77" s="3" t="s">
        <v>199</v>
      </c>
    </row>
    <row r="78" ht="15.75" customHeight="1">
      <c r="A78" s="2" t="s">
        <v>215</v>
      </c>
      <c r="B78" s="3" t="str">
        <f t="array" ref="B78">_xludf.XLOOKUP(A78,'DIDD All Codes'!A:A,'DIDD All Codes'!B:B)</f>
        <v>#NAME?</v>
      </c>
      <c r="C78" s="4" t="str">
        <f t="array" ref="C78">_xludf.XLOOKUP(A78,'DIDD All Codes'!A:A,'DIDD All Codes'!C:C)</f>
        <v>#NAME?</v>
      </c>
      <c r="D78" s="4" t="s">
        <v>135</v>
      </c>
      <c r="E78" s="4" t="s">
        <v>135</v>
      </c>
      <c r="F78" s="4" t="s">
        <v>135</v>
      </c>
      <c r="G78" s="4" t="s">
        <v>135</v>
      </c>
      <c r="H78" s="4" t="s">
        <v>135</v>
      </c>
      <c r="I78" s="4" t="s">
        <v>135</v>
      </c>
      <c r="J78" s="3" t="s">
        <v>199</v>
      </c>
    </row>
    <row r="79" ht="15.75" customHeight="1">
      <c r="A79" s="2" t="s">
        <v>216</v>
      </c>
      <c r="B79" s="3" t="str">
        <f t="array" ref="B79">_xludf.XLOOKUP(A79,'DIDD All Codes'!A:A,'DIDD All Codes'!B:B)</f>
        <v>#NAME?</v>
      </c>
      <c r="C79" s="4" t="str">
        <f t="array" ref="C79">_xludf.XLOOKUP(A79,'DIDD All Codes'!A:A,'DIDD All Codes'!C:C)</f>
        <v>#NAME?</v>
      </c>
      <c r="D79" s="4" t="s">
        <v>135</v>
      </c>
      <c r="E79" s="4" t="s">
        <v>135</v>
      </c>
      <c r="F79" s="4" t="s">
        <v>135</v>
      </c>
      <c r="G79" s="4" t="s">
        <v>135</v>
      </c>
      <c r="H79" s="4" t="s">
        <v>135</v>
      </c>
      <c r="I79" s="4" t="s">
        <v>135</v>
      </c>
      <c r="J79" s="3" t="s">
        <v>199</v>
      </c>
    </row>
    <row r="80" ht="15.75" customHeight="1">
      <c r="A80" s="2" t="s">
        <v>217</v>
      </c>
      <c r="B80" s="3" t="str">
        <f t="array" ref="B80">_xludf.XLOOKUP(A80,'DIDD All Codes'!A:A,'DIDD All Codes'!B:B)</f>
        <v>#NAME?</v>
      </c>
      <c r="C80" s="4" t="str">
        <f t="array" ref="C80">_xludf.XLOOKUP(A80,'DIDD All Codes'!A:A,'DIDD All Codes'!C:C)</f>
        <v>#NAME?</v>
      </c>
      <c r="D80" s="4" t="s">
        <v>135</v>
      </c>
      <c r="E80" s="4" t="s">
        <v>135</v>
      </c>
      <c r="F80" s="4" t="s">
        <v>135</v>
      </c>
      <c r="G80" s="4" t="s">
        <v>135</v>
      </c>
      <c r="H80" s="4" t="s">
        <v>135</v>
      </c>
      <c r="I80" s="4" t="s">
        <v>135</v>
      </c>
      <c r="J80" s="3" t="s">
        <v>199</v>
      </c>
    </row>
    <row r="81" ht="15.75" customHeight="1">
      <c r="A81" s="2" t="s">
        <v>218</v>
      </c>
      <c r="B81" s="3" t="str">
        <f t="array" ref="B81">_xludf.XLOOKUP(A81,'DIDD All Codes'!A:A,'DIDD All Codes'!B:B)</f>
        <v>#NAME?</v>
      </c>
      <c r="C81" s="4" t="str">
        <f t="array" ref="C81">_xludf.XLOOKUP(A81,'DIDD All Codes'!A:A,'DIDD All Codes'!C:C)</f>
        <v>#NAME?</v>
      </c>
      <c r="D81" s="4" t="s">
        <v>135</v>
      </c>
      <c r="E81" s="4" t="s">
        <v>135</v>
      </c>
      <c r="F81" s="4" t="s">
        <v>135</v>
      </c>
      <c r="G81" s="4" t="s">
        <v>135</v>
      </c>
      <c r="H81" s="4" t="s">
        <v>135</v>
      </c>
      <c r="I81" s="4" t="s">
        <v>135</v>
      </c>
      <c r="J81" s="3" t="s">
        <v>199</v>
      </c>
    </row>
    <row r="82" ht="15.75" customHeight="1">
      <c r="A82" s="2" t="s">
        <v>219</v>
      </c>
      <c r="B82" s="3" t="str">
        <f t="array" ref="B82">_xludf.XLOOKUP(A82,'DIDD All Codes'!A:A,'DIDD All Codes'!B:B)</f>
        <v>#NAME?</v>
      </c>
      <c r="C82" s="4" t="str">
        <f t="array" ref="C82">_xludf.XLOOKUP(A82,'DIDD All Codes'!A:A,'DIDD All Codes'!C:C)</f>
        <v>#NAME?</v>
      </c>
      <c r="D82" s="4" t="s">
        <v>135</v>
      </c>
      <c r="E82" s="4" t="s">
        <v>135</v>
      </c>
      <c r="F82" s="4" t="s">
        <v>135</v>
      </c>
      <c r="G82" s="4" t="s">
        <v>135</v>
      </c>
      <c r="H82" s="4" t="s">
        <v>135</v>
      </c>
      <c r="I82" s="4" t="s">
        <v>135</v>
      </c>
      <c r="J82" s="3" t="s">
        <v>199</v>
      </c>
    </row>
    <row r="83" ht="15.75" customHeight="1">
      <c r="A83" s="2" t="s">
        <v>220</v>
      </c>
      <c r="B83" s="3" t="str">
        <f t="array" ref="B83">_xludf.XLOOKUP(A83,'DIDD All Codes'!A:A,'DIDD All Codes'!B:B)</f>
        <v>#NAME?</v>
      </c>
      <c r="C83" s="4" t="str">
        <f t="array" ref="C83">_xludf.XLOOKUP(A83,'DIDD All Codes'!A:A,'DIDD All Codes'!C:C)</f>
        <v>#NAME?</v>
      </c>
      <c r="D83" s="4" t="s">
        <v>135</v>
      </c>
      <c r="E83" s="4" t="s">
        <v>135</v>
      </c>
      <c r="F83" s="4" t="s">
        <v>135</v>
      </c>
      <c r="G83" s="4" t="s">
        <v>135</v>
      </c>
      <c r="H83" s="4" t="s">
        <v>135</v>
      </c>
      <c r="I83" s="4" t="s">
        <v>135</v>
      </c>
      <c r="J83" s="3" t="s">
        <v>199</v>
      </c>
    </row>
    <row r="84" ht="15.75" customHeight="1">
      <c r="A84" s="2" t="s">
        <v>221</v>
      </c>
      <c r="B84" s="3" t="str">
        <f t="array" ref="B84">_xludf.XLOOKUP(A84,'DIDD All Codes'!A:A,'DIDD All Codes'!B:B)</f>
        <v>#NAME?</v>
      </c>
      <c r="C84" s="4" t="str">
        <f t="array" ref="C84">_xludf.XLOOKUP(A84,'DIDD All Codes'!A:A,'DIDD All Codes'!C:C)</f>
        <v>#NAME?</v>
      </c>
      <c r="D84" s="4" t="s">
        <v>135</v>
      </c>
      <c r="E84" s="4" t="s">
        <v>135</v>
      </c>
      <c r="F84" s="4" t="s">
        <v>135</v>
      </c>
      <c r="G84" s="4" t="s">
        <v>135</v>
      </c>
      <c r="H84" s="4" t="s">
        <v>135</v>
      </c>
      <c r="I84" s="4" t="s">
        <v>135</v>
      </c>
      <c r="J84" s="3" t="s">
        <v>199</v>
      </c>
    </row>
    <row r="85" ht="15.75" customHeight="1">
      <c r="A85" s="2" t="s">
        <v>222</v>
      </c>
      <c r="B85" s="3" t="str">
        <f t="array" ref="B85">_xludf.XLOOKUP(A85,'DIDD All Codes'!A:A,'DIDD All Codes'!B:B)</f>
        <v>#NAME?</v>
      </c>
      <c r="C85" s="4" t="str">
        <f t="array" ref="C85">_xludf.XLOOKUP(A85,'DIDD All Codes'!A:A,'DIDD All Codes'!C:C)</f>
        <v>#NAME?</v>
      </c>
      <c r="D85" s="4" t="s">
        <v>135</v>
      </c>
      <c r="E85" s="4" t="s">
        <v>135</v>
      </c>
      <c r="F85" s="4" t="s">
        <v>135</v>
      </c>
      <c r="G85" s="4" t="s">
        <v>135</v>
      </c>
      <c r="H85" s="4" t="s">
        <v>135</v>
      </c>
      <c r="I85" s="4" t="s">
        <v>135</v>
      </c>
      <c r="J85" s="3" t="s">
        <v>199</v>
      </c>
    </row>
    <row r="86" ht="15.75" customHeight="1">
      <c r="A86" s="2" t="s">
        <v>223</v>
      </c>
      <c r="B86" s="3" t="str">
        <f t="array" ref="B86">_xludf.XLOOKUP(A86,'DIDD All Codes'!A:A,'DIDD All Codes'!B:B)</f>
        <v>#NAME?</v>
      </c>
      <c r="C86" s="4" t="str">
        <f t="array" ref="C86">_xludf.XLOOKUP(A86,'DIDD All Codes'!A:A,'DIDD All Codes'!C:C)</f>
        <v>#NAME?</v>
      </c>
      <c r="D86" s="4" t="s">
        <v>135</v>
      </c>
      <c r="E86" s="4" t="s">
        <v>135</v>
      </c>
      <c r="F86" s="4" t="s">
        <v>135</v>
      </c>
      <c r="G86" s="4" t="s">
        <v>135</v>
      </c>
      <c r="H86" s="4" t="s">
        <v>135</v>
      </c>
      <c r="I86" s="4" t="s">
        <v>135</v>
      </c>
      <c r="J86" s="3" t="s">
        <v>199</v>
      </c>
    </row>
    <row r="87" ht="15.75" customHeight="1">
      <c r="A87" s="2" t="s">
        <v>224</v>
      </c>
      <c r="B87" s="3" t="str">
        <f t="array" ref="B87">_xludf.XLOOKUP(A87,'DIDD All Codes'!A:A,'DIDD All Codes'!B:B)</f>
        <v>#NAME?</v>
      </c>
      <c r="C87" s="4" t="str">
        <f t="array" ref="C87">_xludf.XLOOKUP(A87,'DIDD All Codes'!A:A,'DIDD All Codes'!C:C)</f>
        <v>#NAME?</v>
      </c>
      <c r="D87" s="4" t="s">
        <v>135</v>
      </c>
      <c r="E87" s="4" t="s">
        <v>135</v>
      </c>
      <c r="F87" s="4" t="s">
        <v>135</v>
      </c>
      <c r="G87" s="4" t="s">
        <v>135</v>
      </c>
      <c r="H87" s="4" t="s">
        <v>135</v>
      </c>
      <c r="I87" s="4" t="s">
        <v>135</v>
      </c>
      <c r="J87" s="3" t="s">
        <v>199</v>
      </c>
    </row>
    <row r="88" ht="15.75" customHeight="1">
      <c r="A88" s="2" t="s">
        <v>225</v>
      </c>
      <c r="B88" s="3" t="str">
        <f t="array" ref="B88">_xludf.XLOOKUP(A88,'DIDD All Codes'!A:A,'DIDD All Codes'!B:B)</f>
        <v>#NAME?</v>
      </c>
      <c r="C88" s="4" t="str">
        <f t="array" ref="C88">_xludf.XLOOKUP(A88,'DIDD All Codes'!A:A,'DIDD All Codes'!C:C)</f>
        <v>#NAME?</v>
      </c>
      <c r="D88" s="4" t="s">
        <v>135</v>
      </c>
      <c r="E88" s="4" t="s">
        <v>135</v>
      </c>
      <c r="F88" s="4" t="s">
        <v>135</v>
      </c>
      <c r="G88" s="4" t="s">
        <v>135</v>
      </c>
      <c r="H88" s="4" t="s">
        <v>135</v>
      </c>
      <c r="I88" s="4" t="s">
        <v>135</v>
      </c>
      <c r="J88" s="3" t="s">
        <v>199</v>
      </c>
    </row>
    <row r="89" ht="15.75" customHeight="1">
      <c r="A89" s="2" t="s">
        <v>226</v>
      </c>
      <c r="B89" s="3" t="str">
        <f t="array" ref="B89">_xludf.XLOOKUP(A89,'DIDD All Codes'!A:A,'DIDD All Codes'!B:B)</f>
        <v>#NAME?</v>
      </c>
      <c r="C89" s="4" t="str">
        <f t="array" ref="C89">_xludf.XLOOKUP(A89,'DIDD All Codes'!A:A,'DIDD All Codes'!C:C)</f>
        <v>#NAME?</v>
      </c>
      <c r="D89" s="4" t="s">
        <v>135</v>
      </c>
      <c r="E89" s="4" t="s">
        <v>135</v>
      </c>
      <c r="F89" s="4" t="s">
        <v>135</v>
      </c>
      <c r="G89" s="4" t="s">
        <v>135</v>
      </c>
      <c r="H89" s="4" t="s">
        <v>135</v>
      </c>
      <c r="I89" s="4" t="s">
        <v>135</v>
      </c>
      <c r="J89" s="3" t="s">
        <v>199</v>
      </c>
    </row>
    <row r="90" ht="15.75" customHeight="1">
      <c r="A90" s="2" t="s">
        <v>227</v>
      </c>
      <c r="B90" s="3" t="str">
        <f t="array" ref="B90">_xludf.XLOOKUP(A90,'DIDD All Codes'!A:A,'DIDD All Codes'!B:B)</f>
        <v>#NAME?</v>
      </c>
      <c r="C90" s="4" t="str">
        <f t="array" ref="C90">_xludf.XLOOKUP(A90,'DIDD All Codes'!A:A,'DIDD All Codes'!C:C)</f>
        <v>#NAME?</v>
      </c>
      <c r="D90" s="4" t="s">
        <v>135</v>
      </c>
      <c r="E90" s="4" t="s">
        <v>135</v>
      </c>
      <c r="F90" s="4" t="s">
        <v>135</v>
      </c>
      <c r="G90" s="4" t="s">
        <v>135</v>
      </c>
      <c r="H90" s="4" t="s">
        <v>135</v>
      </c>
      <c r="I90" s="4" t="s">
        <v>135</v>
      </c>
      <c r="J90" s="3" t="s">
        <v>199</v>
      </c>
    </row>
    <row r="91" ht="15.75" customHeight="1">
      <c r="A91" s="2" t="s">
        <v>228</v>
      </c>
      <c r="B91" s="3" t="str">
        <f t="array" ref="B91">_xludf.XLOOKUP(A91,'DIDD All Codes'!A:A,'DIDD All Codes'!B:B)</f>
        <v>#NAME?</v>
      </c>
      <c r="C91" s="4" t="str">
        <f t="array" ref="C91">_xludf.XLOOKUP(A91,'DIDD All Codes'!A:A,'DIDD All Codes'!C:C)</f>
        <v>#NAME?</v>
      </c>
      <c r="D91" s="4" t="s">
        <v>135</v>
      </c>
      <c r="E91" s="4" t="s">
        <v>135</v>
      </c>
      <c r="F91" s="4" t="s">
        <v>135</v>
      </c>
      <c r="G91" s="4" t="s">
        <v>135</v>
      </c>
      <c r="H91" s="4" t="s">
        <v>135</v>
      </c>
      <c r="I91" s="4" t="s">
        <v>135</v>
      </c>
      <c r="J91" s="3" t="s">
        <v>199</v>
      </c>
    </row>
    <row r="92" ht="15.75" customHeight="1">
      <c r="A92" s="2" t="s">
        <v>229</v>
      </c>
      <c r="B92" s="3" t="str">
        <f t="array" ref="B92">_xludf.XLOOKUP(A92,'DIDD All Codes'!A:A,'DIDD All Codes'!B:B)</f>
        <v>#NAME?</v>
      </c>
      <c r="C92" s="4" t="str">
        <f t="array" ref="C92">_xludf.XLOOKUP(A92,'DIDD All Codes'!A:A,'DIDD All Codes'!C:C)</f>
        <v>#NAME?</v>
      </c>
      <c r="D92" s="4" t="s">
        <v>135</v>
      </c>
      <c r="E92" s="4" t="s">
        <v>135</v>
      </c>
      <c r="F92" s="4" t="s">
        <v>135</v>
      </c>
      <c r="G92" s="4" t="s">
        <v>135</v>
      </c>
      <c r="H92" s="4" t="s">
        <v>135</v>
      </c>
      <c r="I92" s="4" t="s">
        <v>135</v>
      </c>
      <c r="J92" s="3" t="s">
        <v>199</v>
      </c>
    </row>
    <row r="93" ht="15.75" customHeight="1">
      <c r="A93" s="2" t="s">
        <v>230</v>
      </c>
      <c r="B93" s="3" t="str">
        <f t="array" ref="B93">_xludf.XLOOKUP(A93,'DIDD All Codes'!A:A,'DIDD All Codes'!B:B)</f>
        <v>#NAME?</v>
      </c>
      <c r="C93" s="4" t="str">
        <f t="array" ref="C93">_xludf.XLOOKUP(A93,'DIDD All Codes'!A:A,'DIDD All Codes'!C:C)</f>
        <v>#NAME?</v>
      </c>
      <c r="D93" s="4" t="s">
        <v>135</v>
      </c>
      <c r="E93" s="4" t="s">
        <v>135</v>
      </c>
      <c r="F93" s="4" t="s">
        <v>135</v>
      </c>
      <c r="G93" s="4" t="s">
        <v>135</v>
      </c>
      <c r="H93" s="4" t="s">
        <v>135</v>
      </c>
      <c r="I93" s="4" t="s">
        <v>135</v>
      </c>
      <c r="J93" s="3" t="s">
        <v>199</v>
      </c>
    </row>
    <row r="94" ht="15.75" customHeight="1">
      <c r="A94" s="2" t="s">
        <v>231</v>
      </c>
      <c r="B94" s="3" t="str">
        <f t="array" ref="B94">_xludf.XLOOKUP(A94,'DIDD All Codes'!A:A,'DIDD All Codes'!B:B)</f>
        <v>#NAME?</v>
      </c>
      <c r="C94" s="4" t="str">
        <f t="array" ref="C94">_xludf.XLOOKUP(A94,'DIDD All Codes'!A:A,'DIDD All Codes'!C:C)</f>
        <v>#NAME?</v>
      </c>
      <c r="D94" s="4" t="s">
        <v>135</v>
      </c>
      <c r="E94" s="4" t="s">
        <v>135</v>
      </c>
      <c r="F94" s="4" t="s">
        <v>135</v>
      </c>
      <c r="G94" s="4" t="s">
        <v>135</v>
      </c>
      <c r="H94" s="4" t="s">
        <v>135</v>
      </c>
      <c r="I94" s="4" t="s">
        <v>135</v>
      </c>
      <c r="J94" s="3" t="s">
        <v>199</v>
      </c>
    </row>
    <row r="95" ht="15.75" customHeight="1">
      <c r="A95" s="2" t="s">
        <v>232</v>
      </c>
      <c r="B95" s="3" t="str">
        <f t="array" ref="B95">_xludf.XLOOKUP(A95,'DIDD All Codes'!A:A,'DIDD All Codes'!B:B)</f>
        <v>#NAME?</v>
      </c>
      <c r="C95" s="4" t="str">
        <f t="array" ref="C95">_xludf.XLOOKUP(A95,'DIDD All Codes'!A:A,'DIDD All Codes'!C:C)</f>
        <v>#NAME?</v>
      </c>
      <c r="D95" s="4" t="s">
        <v>135</v>
      </c>
      <c r="E95" s="4" t="s">
        <v>135</v>
      </c>
      <c r="F95" s="4" t="s">
        <v>135</v>
      </c>
      <c r="G95" s="4" t="s">
        <v>135</v>
      </c>
      <c r="H95" s="4" t="s">
        <v>135</v>
      </c>
      <c r="I95" s="4" t="s">
        <v>135</v>
      </c>
      <c r="J95" s="3" t="s">
        <v>199</v>
      </c>
    </row>
    <row r="96" ht="15.75" customHeight="1">
      <c r="A96" s="2" t="s">
        <v>233</v>
      </c>
      <c r="B96" s="3" t="str">
        <f t="array" ref="B96">_xludf.XLOOKUP(A96,'DIDD All Codes'!A:A,'DIDD All Codes'!B:B)</f>
        <v>#NAME?</v>
      </c>
      <c r="C96" s="4" t="str">
        <f t="array" ref="C96">_xludf.XLOOKUP(A96,'DIDD All Codes'!A:A,'DIDD All Codes'!C:C)</f>
        <v>#NAME?</v>
      </c>
      <c r="D96" s="4" t="s">
        <v>135</v>
      </c>
      <c r="E96" s="4" t="s">
        <v>135</v>
      </c>
      <c r="F96" s="4" t="s">
        <v>135</v>
      </c>
      <c r="G96" s="4" t="s">
        <v>135</v>
      </c>
      <c r="H96" s="4" t="s">
        <v>135</v>
      </c>
      <c r="I96" s="4" t="s">
        <v>135</v>
      </c>
      <c r="J96" s="3" t="s">
        <v>199</v>
      </c>
    </row>
    <row r="97" ht="15.75" customHeight="1">
      <c r="A97" s="2" t="s">
        <v>234</v>
      </c>
      <c r="B97" s="3" t="str">
        <f t="array" ref="B97">_xludf.XLOOKUP(A97,'DIDD All Codes'!A:A,'DIDD All Codes'!B:B)</f>
        <v>#NAME?</v>
      </c>
      <c r="C97" s="4" t="str">
        <f t="array" ref="C97">_xludf.XLOOKUP(A97,'DIDD All Codes'!A:A,'DIDD All Codes'!C:C)</f>
        <v>#NAME?</v>
      </c>
      <c r="D97" s="4" t="s">
        <v>135</v>
      </c>
      <c r="E97" s="4" t="s">
        <v>135</v>
      </c>
      <c r="F97" s="4" t="s">
        <v>135</v>
      </c>
      <c r="G97" s="4" t="s">
        <v>135</v>
      </c>
      <c r="H97" s="4" t="s">
        <v>135</v>
      </c>
      <c r="I97" s="4" t="s">
        <v>135</v>
      </c>
      <c r="J97" s="3" t="s">
        <v>199</v>
      </c>
    </row>
    <row r="98" ht="15.75" customHeight="1">
      <c r="A98" s="2" t="s">
        <v>235</v>
      </c>
      <c r="B98" s="3" t="str">
        <f t="array" ref="B98">_xludf.XLOOKUP(A98,'DIDD All Codes'!A:A,'DIDD All Codes'!B:B)</f>
        <v>#NAME?</v>
      </c>
      <c r="C98" s="4" t="str">
        <f t="array" ref="C98">_xludf.XLOOKUP(A98,'DIDD All Codes'!A:A,'DIDD All Codes'!C:C)</f>
        <v>#NAME?</v>
      </c>
      <c r="D98" s="4" t="s">
        <v>135</v>
      </c>
      <c r="E98" s="4" t="s">
        <v>135</v>
      </c>
      <c r="F98" s="4" t="s">
        <v>135</v>
      </c>
      <c r="G98" s="4" t="s">
        <v>135</v>
      </c>
      <c r="H98" s="4" t="s">
        <v>135</v>
      </c>
      <c r="I98" s="4" t="s">
        <v>135</v>
      </c>
      <c r="J98" s="3" t="s">
        <v>199</v>
      </c>
    </row>
    <row r="99" ht="15.75" customHeight="1">
      <c r="A99" s="2" t="s">
        <v>236</v>
      </c>
      <c r="B99" s="3" t="str">
        <f t="array" ref="B99">_xludf.XLOOKUP(A99,'DIDD All Codes'!A:A,'DIDD All Codes'!B:B)</f>
        <v>#NAME?</v>
      </c>
      <c r="C99" s="4" t="str">
        <f t="array" ref="C99">_xludf.XLOOKUP(A99,'DIDD All Codes'!A:A,'DIDD All Codes'!C:C)</f>
        <v>#NAME?</v>
      </c>
      <c r="D99" s="4" t="s">
        <v>135</v>
      </c>
      <c r="E99" s="4" t="s">
        <v>135</v>
      </c>
      <c r="F99" s="4" t="s">
        <v>135</v>
      </c>
      <c r="G99" s="4" t="s">
        <v>135</v>
      </c>
      <c r="H99" s="4" t="s">
        <v>135</v>
      </c>
      <c r="I99" s="4" t="s">
        <v>135</v>
      </c>
      <c r="J99" s="3" t="s">
        <v>199</v>
      </c>
    </row>
    <row r="100" ht="15.75" customHeight="1">
      <c r="A100" s="2" t="s">
        <v>237</v>
      </c>
      <c r="B100" s="3" t="str">
        <f t="array" ref="B100">_xludf.XLOOKUP(A100,'DIDD All Codes'!A:A,'DIDD All Codes'!B:B)</f>
        <v>#NAME?</v>
      </c>
      <c r="C100" s="4" t="str">
        <f t="array" ref="C100">_xludf.XLOOKUP(A100,'DIDD All Codes'!A:A,'DIDD All Codes'!C:C)</f>
        <v>#NAME?</v>
      </c>
      <c r="D100" s="4" t="s">
        <v>135</v>
      </c>
      <c r="E100" s="4" t="s">
        <v>135</v>
      </c>
      <c r="F100" s="4" t="s">
        <v>135</v>
      </c>
      <c r="G100" s="4" t="s">
        <v>135</v>
      </c>
      <c r="H100" s="4" t="s">
        <v>135</v>
      </c>
      <c r="I100" s="4" t="s">
        <v>135</v>
      </c>
      <c r="J100" s="3" t="s">
        <v>199</v>
      </c>
    </row>
    <row r="101" ht="15.75" customHeight="1">
      <c r="A101" s="2" t="s">
        <v>238</v>
      </c>
      <c r="B101" s="3" t="str">
        <f t="array" ref="B101">_xludf.XLOOKUP(A101,'DIDD All Codes'!A:A,'DIDD All Codes'!B:B)</f>
        <v>#NAME?</v>
      </c>
      <c r="C101" s="4" t="str">
        <f t="array" ref="C101">_xludf.XLOOKUP(A101,'DIDD All Codes'!A:A,'DIDD All Codes'!C:C)</f>
        <v>#NAME?</v>
      </c>
      <c r="D101" s="4" t="s">
        <v>135</v>
      </c>
      <c r="E101" s="4" t="s">
        <v>135</v>
      </c>
      <c r="F101" s="4" t="s">
        <v>135</v>
      </c>
      <c r="G101" s="4" t="s">
        <v>135</v>
      </c>
      <c r="H101" s="4" t="s">
        <v>135</v>
      </c>
      <c r="I101" s="4" t="s">
        <v>135</v>
      </c>
      <c r="J101" s="3" t="s">
        <v>199</v>
      </c>
    </row>
    <row r="102" ht="15.75" customHeight="1">
      <c r="A102" s="2" t="s">
        <v>239</v>
      </c>
      <c r="B102" s="3" t="str">
        <f t="array" ref="B102">_xludf.XLOOKUP(A102,'DIDD All Codes'!A:A,'DIDD All Codes'!B:B)</f>
        <v>#NAME?</v>
      </c>
      <c r="C102" s="4" t="str">
        <f t="array" ref="C102">_xludf.XLOOKUP(A102,'DIDD All Codes'!A:A,'DIDD All Codes'!C:C)</f>
        <v>#NAME?</v>
      </c>
      <c r="D102" s="4" t="s">
        <v>135</v>
      </c>
      <c r="E102" s="4" t="s">
        <v>135</v>
      </c>
      <c r="F102" s="4" t="s">
        <v>135</v>
      </c>
      <c r="G102" s="4" t="s">
        <v>135</v>
      </c>
      <c r="H102" s="4" t="s">
        <v>135</v>
      </c>
      <c r="I102" s="4" t="s">
        <v>135</v>
      </c>
      <c r="J102" s="3" t="s">
        <v>199</v>
      </c>
    </row>
    <row r="103" ht="15.75" customHeight="1">
      <c r="A103" s="2" t="s">
        <v>240</v>
      </c>
      <c r="B103" s="3" t="str">
        <f t="array" ref="B103">_xludf.XLOOKUP(A103,'DIDD All Codes'!A:A,'DIDD All Codes'!B:B)</f>
        <v>#NAME?</v>
      </c>
      <c r="C103" s="4" t="str">
        <f t="array" ref="C103">_xludf.XLOOKUP(A103,'DIDD All Codes'!A:A,'DIDD All Codes'!C:C)</f>
        <v>#NAME?</v>
      </c>
      <c r="D103" s="4" t="s">
        <v>135</v>
      </c>
      <c r="E103" s="4" t="s">
        <v>135</v>
      </c>
      <c r="F103" s="4" t="s">
        <v>135</v>
      </c>
      <c r="G103" s="4" t="s">
        <v>135</v>
      </c>
      <c r="H103" s="4" t="s">
        <v>135</v>
      </c>
      <c r="I103" s="4" t="s">
        <v>135</v>
      </c>
      <c r="J103" s="3" t="s">
        <v>199</v>
      </c>
    </row>
    <row r="104" ht="15.75" customHeight="1">
      <c r="A104" s="2" t="s">
        <v>241</v>
      </c>
      <c r="B104" s="3" t="str">
        <f t="array" ref="B104">_xludf.XLOOKUP(A104,'DIDD All Codes'!A:A,'DIDD All Codes'!B:B)</f>
        <v>#NAME?</v>
      </c>
      <c r="C104" s="4" t="str">
        <f t="array" ref="C104">_xludf.XLOOKUP(A104,'DIDD All Codes'!A:A,'DIDD All Codes'!C:C)</f>
        <v>#NAME?</v>
      </c>
      <c r="D104" s="4" t="s">
        <v>135</v>
      </c>
      <c r="E104" s="4" t="s">
        <v>135</v>
      </c>
      <c r="F104" s="4" t="s">
        <v>135</v>
      </c>
      <c r="G104" s="4" t="s">
        <v>135</v>
      </c>
      <c r="H104" s="4" t="s">
        <v>135</v>
      </c>
      <c r="I104" s="4" t="s">
        <v>135</v>
      </c>
      <c r="J104" s="3" t="s">
        <v>199</v>
      </c>
    </row>
    <row r="105" ht="15.75" customHeight="1">
      <c r="A105" s="2" t="s">
        <v>242</v>
      </c>
      <c r="B105" s="3" t="str">
        <f t="array" ref="B105">_xludf.XLOOKUP(A105,'DIDD All Codes'!A:A,'DIDD All Codes'!B:B)</f>
        <v>#NAME?</v>
      </c>
      <c r="C105" s="4" t="str">
        <f t="array" ref="C105">_xludf.XLOOKUP(A105,'DIDD All Codes'!A:A,'DIDD All Codes'!C:C)</f>
        <v>#NAME?</v>
      </c>
      <c r="D105" s="4" t="s">
        <v>135</v>
      </c>
      <c r="E105" s="4" t="s">
        <v>135</v>
      </c>
      <c r="F105" s="4" t="s">
        <v>135</v>
      </c>
      <c r="G105" s="4" t="s">
        <v>135</v>
      </c>
      <c r="H105" s="4" t="s">
        <v>135</v>
      </c>
      <c r="I105" s="4" t="s">
        <v>135</v>
      </c>
      <c r="J105" s="3" t="s">
        <v>199</v>
      </c>
    </row>
    <row r="106" ht="15.75" customHeight="1">
      <c r="A106" s="2" t="s">
        <v>243</v>
      </c>
      <c r="B106" s="3" t="str">
        <f t="array" ref="B106">_xludf.XLOOKUP(A106,'DIDD All Codes'!A:A,'DIDD All Codes'!B:B)</f>
        <v>#NAME?</v>
      </c>
      <c r="C106" s="4" t="str">
        <f t="array" ref="C106">_xludf.XLOOKUP(A106,'DIDD All Codes'!A:A,'DIDD All Codes'!C:C)</f>
        <v>#NAME?</v>
      </c>
      <c r="D106" s="4" t="s">
        <v>135</v>
      </c>
      <c r="E106" s="4" t="s">
        <v>135</v>
      </c>
      <c r="F106" s="4" t="s">
        <v>135</v>
      </c>
      <c r="G106" s="4" t="s">
        <v>135</v>
      </c>
      <c r="H106" s="4" t="s">
        <v>135</v>
      </c>
      <c r="I106" s="4" t="s">
        <v>135</v>
      </c>
      <c r="J106" s="3" t="s">
        <v>199</v>
      </c>
    </row>
    <row r="107" ht="15.75" customHeight="1">
      <c r="A107" s="2" t="s">
        <v>244</v>
      </c>
      <c r="B107" s="3" t="str">
        <f t="array" ref="B107">_xludf.XLOOKUP(A107,'DIDD All Codes'!A:A,'DIDD All Codes'!B:B)</f>
        <v>#NAME?</v>
      </c>
      <c r="C107" s="4" t="str">
        <f t="array" ref="C107">_xludf.XLOOKUP(A107,'DIDD All Codes'!A:A,'DIDD All Codes'!C:C)</f>
        <v>#NAME?</v>
      </c>
      <c r="D107" s="4" t="s">
        <v>135</v>
      </c>
      <c r="E107" s="4" t="s">
        <v>135</v>
      </c>
      <c r="F107" s="4" t="s">
        <v>135</v>
      </c>
      <c r="G107" s="4" t="s">
        <v>135</v>
      </c>
      <c r="H107" s="4" t="s">
        <v>135</v>
      </c>
      <c r="I107" s="4" t="s">
        <v>135</v>
      </c>
      <c r="J107" s="3" t="s">
        <v>199</v>
      </c>
    </row>
    <row r="108" ht="15.75" customHeight="1">
      <c r="A108" s="2" t="s">
        <v>245</v>
      </c>
      <c r="B108" s="3" t="str">
        <f t="array" ref="B108">_xludf.XLOOKUP(A108,'DIDD All Codes'!A:A,'DIDD All Codes'!B:B)</f>
        <v>#NAME?</v>
      </c>
      <c r="C108" s="4" t="str">
        <f t="array" ref="C108">_xludf.XLOOKUP(A108,'DIDD All Codes'!A:A,'DIDD All Codes'!C:C)</f>
        <v>#NAME?</v>
      </c>
      <c r="D108" s="4" t="s">
        <v>135</v>
      </c>
      <c r="E108" s="4" t="s">
        <v>135</v>
      </c>
      <c r="F108" s="4" t="s">
        <v>135</v>
      </c>
      <c r="G108" s="4" t="s">
        <v>135</v>
      </c>
      <c r="H108" s="4" t="s">
        <v>135</v>
      </c>
      <c r="I108" s="4" t="s">
        <v>135</v>
      </c>
      <c r="J108" s="3" t="s">
        <v>199</v>
      </c>
    </row>
    <row r="109" ht="15.75" customHeight="1">
      <c r="A109" s="2" t="s">
        <v>246</v>
      </c>
      <c r="B109" s="3" t="str">
        <f t="array" ref="B109">_xludf.XLOOKUP(A109,'DIDD All Codes'!A:A,'DIDD All Codes'!B:B)</f>
        <v>#NAME?</v>
      </c>
      <c r="C109" s="4" t="str">
        <f t="array" ref="C109">_xludf.XLOOKUP(A109,'DIDD All Codes'!A:A,'DIDD All Codes'!C:C)</f>
        <v>#NAME?</v>
      </c>
      <c r="D109" s="4" t="s">
        <v>135</v>
      </c>
      <c r="E109" s="4" t="s">
        <v>135</v>
      </c>
      <c r="F109" s="4" t="s">
        <v>135</v>
      </c>
      <c r="G109" s="4" t="s">
        <v>135</v>
      </c>
      <c r="H109" s="4" t="s">
        <v>135</v>
      </c>
      <c r="I109" s="4" t="s">
        <v>135</v>
      </c>
      <c r="J109" s="3" t="s">
        <v>199</v>
      </c>
    </row>
    <row r="110" ht="15.75" customHeight="1">
      <c r="A110" s="2" t="s">
        <v>247</v>
      </c>
      <c r="B110" s="3" t="str">
        <f t="array" ref="B110">_xludf.XLOOKUP(A110,'DIDD All Codes'!A:A,'DIDD All Codes'!B:B)</f>
        <v>#NAME?</v>
      </c>
      <c r="C110" s="4" t="str">
        <f t="array" ref="C110">_xludf.XLOOKUP(A110,'DIDD All Codes'!A:A,'DIDD All Codes'!C:C)</f>
        <v>#NAME?</v>
      </c>
      <c r="D110" s="4" t="s">
        <v>135</v>
      </c>
      <c r="E110" s="4" t="s">
        <v>135</v>
      </c>
      <c r="F110" s="4" t="s">
        <v>135</v>
      </c>
      <c r="G110" s="4" t="s">
        <v>135</v>
      </c>
      <c r="H110" s="4" t="s">
        <v>135</v>
      </c>
      <c r="I110" s="4" t="s">
        <v>135</v>
      </c>
      <c r="J110" s="3" t="s">
        <v>199</v>
      </c>
    </row>
    <row r="111" ht="15.75" customHeight="1">
      <c r="A111" s="2" t="s">
        <v>248</v>
      </c>
      <c r="B111" s="3" t="str">
        <f t="array" ref="B111">_xludf.XLOOKUP(A111,'DIDD All Codes'!A:A,'DIDD All Codes'!B:B)</f>
        <v>#NAME?</v>
      </c>
      <c r="C111" s="4" t="str">
        <f t="array" ref="C111">_xludf.XLOOKUP(A111,'DIDD All Codes'!A:A,'DIDD All Codes'!C:C)</f>
        <v>#NAME?</v>
      </c>
      <c r="D111" s="4" t="s">
        <v>135</v>
      </c>
      <c r="E111" s="4" t="s">
        <v>135</v>
      </c>
      <c r="F111" s="4" t="s">
        <v>135</v>
      </c>
      <c r="G111" s="4" t="s">
        <v>135</v>
      </c>
      <c r="H111" s="4" t="s">
        <v>135</v>
      </c>
      <c r="I111" s="4" t="s">
        <v>135</v>
      </c>
      <c r="J111" s="3" t="s">
        <v>199</v>
      </c>
    </row>
    <row r="112" ht="15.75" customHeight="1">
      <c r="A112" s="2" t="s">
        <v>249</v>
      </c>
      <c r="B112" s="3" t="str">
        <f t="array" ref="B112">_xludf.XLOOKUP(A112,'DIDD All Codes'!A:A,'DIDD All Codes'!B:B)</f>
        <v>#NAME?</v>
      </c>
      <c r="C112" s="4" t="str">
        <f t="array" ref="C112">_xludf.XLOOKUP(A112,'DIDD All Codes'!A:A,'DIDD All Codes'!C:C)</f>
        <v>#NAME?</v>
      </c>
      <c r="D112" s="4" t="s">
        <v>135</v>
      </c>
      <c r="E112" s="4" t="s">
        <v>135</v>
      </c>
      <c r="F112" s="4" t="s">
        <v>135</v>
      </c>
      <c r="G112" s="4" t="s">
        <v>135</v>
      </c>
      <c r="H112" s="4" t="s">
        <v>135</v>
      </c>
      <c r="I112" s="4" t="s">
        <v>135</v>
      </c>
      <c r="J112" s="3" t="s">
        <v>199</v>
      </c>
    </row>
    <row r="113" ht="15.75" customHeight="1">
      <c r="A113" s="2" t="s">
        <v>250</v>
      </c>
      <c r="B113" s="3" t="str">
        <f t="array" ref="B113">_xludf.XLOOKUP(A113,'DIDD All Codes'!A:A,'DIDD All Codes'!B:B)</f>
        <v>#NAME?</v>
      </c>
      <c r="C113" s="4" t="str">
        <f t="array" ref="C113">_xludf.XLOOKUP(A113,'DIDD All Codes'!A:A,'DIDD All Codes'!C:C)</f>
        <v>#NAME?</v>
      </c>
      <c r="D113" s="4" t="s">
        <v>135</v>
      </c>
      <c r="E113" s="4" t="s">
        <v>135</v>
      </c>
      <c r="F113" s="4" t="s">
        <v>135</v>
      </c>
      <c r="G113" s="4" t="s">
        <v>135</v>
      </c>
      <c r="H113" s="4" t="s">
        <v>135</v>
      </c>
      <c r="I113" s="4" t="s">
        <v>135</v>
      </c>
      <c r="J113" s="3" t="s">
        <v>199</v>
      </c>
    </row>
    <row r="114" ht="15.75" customHeight="1">
      <c r="A114" s="2" t="s">
        <v>251</v>
      </c>
      <c r="B114" s="3" t="str">
        <f t="array" ref="B114">_xludf.XLOOKUP(A114,'DIDD All Codes'!A:A,'DIDD All Codes'!B:B)</f>
        <v>#NAME?</v>
      </c>
      <c r="C114" s="4" t="str">
        <f t="array" ref="C114">_xludf.XLOOKUP(A114,'DIDD All Codes'!A:A,'DIDD All Codes'!C:C)</f>
        <v>#NAME?</v>
      </c>
      <c r="D114" s="4" t="s">
        <v>135</v>
      </c>
      <c r="E114" s="4" t="s">
        <v>135</v>
      </c>
      <c r="F114" s="4" t="s">
        <v>135</v>
      </c>
      <c r="G114" s="4" t="s">
        <v>135</v>
      </c>
      <c r="H114" s="4" t="s">
        <v>135</v>
      </c>
      <c r="I114" s="4" t="s">
        <v>135</v>
      </c>
      <c r="J114" s="3" t="s">
        <v>199</v>
      </c>
    </row>
    <row r="115" ht="15.75" customHeight="1">
      <c r="A115" s="2" t="s">
        <v>252</v>
      </c>
      <c r="B115" s="3" t="str">
        <f t="array" ref="B115">_xludf.XLOOKUP(A115,'DIDD All Codes'!A:A,'DIDD All Codes'!B:B)</f>
        <v>#NAME?</v>
      </c>
      <c r="C115" s="4" t="str">
        <f t="array" ref="C115">_xludf.XLOOKUP(A115,'DIDD All Codes'!A:A,'DIDD All Codes'!C:C)</f>
        <v>#NAME?</v>
      </c>
      <c r="D115" s="4" t="s">
        <v>135</v>
      </c>
      <c r="E115" s="4" t="s">
        <v>135</v>
      </c>
      <c r="F115" s="4" t="s">
        <v>135</v>
      </c>
      <c r="G115" s="4" t="s">
        <v>135</v>
      </c>
      <c r="H115" s="4" t="s">
        <v>135</v>
      </c>
      <c r="I115" s="4" t="s">
        <v>135</v>
      </c>
      <c r="J115" s="3" t="s">
        <v>199</v>
      </c>
    </row>
    <row r="116" ht="15.75" customHeight="1">
      <c r="A116" s="2" t="s">
        <v>253</v>
      </c>
      <c r="B116" s="3" t="str">
        <f t="array" ref="B116">_xludf.XLOOKUP(A116,'DIDD All Codes'!A:A,'DIDD All Codes'!B:B)</f>
        <v>#NAME?</v>
      </c>
      <c r="C116" s="4" t="str">
        <f t="array" ref="C116">_xludf.XLOOKUP(A116,'DIDD All Codes'!A:A,'DIDD All Codes'!C:C)</f>
        <v>#NAME?</v>
      </c>
      <c r="D116" s="4" t="s">
        <v>135</v>
      </c>
      <c r="E116" s="4" t="s">
        <v>135</v>
      </c>
      <c r="F116" s="4" t="s">
        <v>135</v>
      </c>
      <c r="G116" s="4" t="s">
        <v>135</v>
      </c>
      <c r="H116" s="4" t="s">
        <v>135</v>
      </c>
      <c r="I116" s="4" t="s">
        <v>135</v>
      </c>
      <c r="J116" s="3" t="s">
        <v>199</v>
      </c>
    </row>
    <row r="117" ht="15.75" customHeight="1">
      <c r="A117" s="2" t="s">
        <v>254</v>
      </c>
      <c r="B117" s="3" t="str">
        <f t="array" ref="B117">_xludf.XLOOKUP(A117,'DIDD All Codes'!A:A,'DIDD All Codes'!B:B)</f>
        <v>#NAME?</v>
      </c>
      <c r="C117" s="4" t="str">
        <f t="array" ref="C117">_xludf.XLOOKUP(A117,'DIDD All Codes'!A:A,'DIDD All Codes'!C:C)</f>
        <v>#NAME?</v>
      </c>
      <c r="D117" s="4" t="s">
        <v>135</v>
      </c>
      <c r="E117" s="4" t="s">
        <v>135</v>
      </c>
      <c r="F117" s="4" t="s">
        <v>135</v>
      </c>
      <c r="G117" s="4" t="s">
        <v>135</v>
      </c>
      <c r="H117" s="4" t="s">
        <v>135</v>
      </c>
      <c r="I117" s="4" t="s">
        <v>135</v>
      </c>
      <c r="J117" s="3" t="s">
        <v>199</v>
      </c>
    </row>
    <row r="118" ht="15.75" customHeight="1">
      <c r="A118" s="2" t="s">
        <v>255</v>
      </c>
      <c r="B118" s="3" t="str">
        <f t="array" ref="B118">_xludf.XLOOKUP(A118,'DIDD All Codes'!A:A,'DIDD All Codes'!B:B)</f>
        <v>#NAME?</v>
      </c>
      <c r="C118" s="4" t="str">
        <f t="array" ref="C118">_xludf.XLOOKUP(A118,'DIDD All Codes'!A:A,'DIDD All Codes'!C:C)</f>
        <v>#NAME?</v>
      </c>
      <c r="D118" s="4" t="s">
        <v>135</v>
      </c>
      <c r="E118" s="4" t="s">
        <v>135</v>
      </c>
      <c r="F118" s="4" t="s">
        <v>135</v>
      </c>
      <c r="G118" s="4" t="s">
        <v>135</v>
      </c>
      <c r="H118" s="4" t="s">
        <v>135</v>
      </c>
      <c r="I118" s="4" t="s">
        <v>135</v>
      </c>
      <c r="J118" s="3" t="s">
        <v>199</v>
      </c>
    </row>
    <row r="119" ht="15.75" customHeight="1">
      <c r="A119" s="2" t="s">
        <v>256</v>
      </c>
      <c r="B119" s="3" t="str">
        <f t="array" ref="B119">_xludf.XLOOKUP(A119,'DIDD All Codes'!A:A,'DIDD All Codes'!B:B)</f>
        <v>#NAME?</v>
      </c>
      <c r="C119" s="4" t="str">
        <f t="array" ref="C119">_xludf.XLOOKUP(A119,'DIDD All Codes'!A:A,'DIDD All Codes'!C:C)</f>
        <v>#NAME?</v>
      </c>
      <c r="D119" s="4" t="s">
        <v>135</v>
      </c>
      <c r="E119" s="4" t="s">
        <v>135</v>
      </c>
      <c r="F119" s="4" t="s">
        <v>135</v>
      </c>
      <c r="G119" s="4" t="s">
        <v>135</v>
      </c>
      <c r="H119" s="4" t="s">
        <v>135</v>
      </c>
      <c r="I119" s="4" t="s">
        <v>135</v>
      </c>
      <c r="J119" s="3" t="s">
        <v>199</v>
      </c>
    </row>
    <row r="120" ht="15.75" customHeight="1">
      <c r="A120" s="2" t="s">
        <v>257</v>
      </c>
      <c r="B120" s="3" t="str">
        <f t="array" ref="B120">_xludf.XLOOKUP(A120,'DIDD All Codes'!A:A,'DIDD All Codes'!B:B)</f>
        <v>#NAME?</v>
      </c>
      <c r="C120" s="4" t="str">
        <f t="array" ref="C120">_xludf.XLOOKUP(A120,'DIDD All Codes'!A:A,'DIDD All Codes'!C:C)</f>
        <v>#NAME?</v>
      </c>
      <c r="D120" s="4" t="s">
        <v>135</v>
      </c>
      <c r="E120" s="4" t="s">
        <v>135</v>
      </c>
      <c r="F120" s="4" t="s">
        <v>135</v>
      </c>
      <c r="G120" s="4" t="s">
        <v>135</v>
      </c>
      <c r="H120" s="4" t="s">
        <v>135</v>
      </c>
      <c r="I120" s="4" t="s">
        <v>135</v>
      </c>
      <c r="J120" s="3" t="s">
        <v>199</v>
      </c>
    </row>
    <row r="121" ht="15.75" customHeight="1">
      <c r="A121" s="2" t="s">
        <v>258</v>
      </c>
      <c r="B121" s="3" t="str">
        <f t="array" ref="B121">_xludf.XLOOKUP(A121,'DIDD All Codes'!A:A,'DIDD All Codes'!B:B)</f>
        <v>#NAME?</v>
      </c>
      <c r="C121" s="4" t="str">
        <f t="array" ref="C121">_xludf.XLOOKUP(A121,'DIDD All Codes'!A:A,'DIDD All Codes'!C:C)</f>
        <v>#NAME?</v>
      </c>
      <c r="D121" s="4" t="s">
        <v>135</v>
      </c>
      <c r="E121" s="4" t="s">
        <v>135</v>
      </c>
      <c r="F121" s="4" t="s">
        <v>135</v>
      </c>
      <c r="G121" s="4" t="s">
        <v>135</v>
      </c>
      <c r="H121" s="4" t="s">
        <v>135</v>
      </c>
      <c r="I121" s="4" t="s">
        <v>135</v>
      </c>
      <c r="J121" s="3" t="s">
        <v>199</v>
      </c>
    </row>
    <row r="122" ht="15.75" customHeight="1">
      <c r="A122" s="2" t="s">
        <v>259</v>
      </c>
      <c r="B122" s="3" t="str">
        <f t="array" ref="B122">_xludf.XLOOKUP(A122,'DIDD All Codes'!A:A,'DIDD All Codes'!B:B)</f>
        <v>#NAME?</v>
      </c>
      <c r="C122" s="4" t="str">
        <f t="array" ref="C122">_xludf.XLOOKUP(A122,'DIDD All Codes'!A:A,'DIDD All Codes'!C:C)</f>
        <v>#NAME?</v>
      </c>
      <c r="D122" s="4" t="s">
        <v>135</v>
      </c>
      <c r="E122" s="4" t="s">
        <v>135</v>
      </c>
      <c r="F122" s="4" t="s">
        <v>135</v>
      </c>
      <c r="G122" s="4" t="s">
        <v>135</v>
      </c>
      <c r="H122" s="4" t="s">
        <v>135</v>
      </c>
      <c r="I122" s="4" t="s">
        <v>135</v>
      </c>
      <c r="J122" s="3" t="s">
        <v>199</v>
      </c>
    </row>
    <row r="123" ht="15.75" customHeight="1">
      <c r="A123" s="2" t="s">
        <v>260</v>
      </c>
      <c r="B123" s="3" t="str">
        <f t="array" ref="B123">_xludf.XLOOKUP(A123,'DIDD All Codes'!A:A,'DIDD All Codes'!B:B)</f>
        <v>#NAME?</v>
      </c>
      <c r="C123" s="4" t="str">
        <f t="array" ref="C123">_xludf.XLOOKUP(A123,'DIDD All Codes'!A:A,'DIDD All Codes'!C:C)</f>
        <v>#NAME?</v>
      </c>
      <c r="D123" s="4" t="s">
        <v>135</v>
      </c>
      <c r="E123" s="4" t="s">
        <v>135</v>
      </c>
      <c r="F123" s="4" t="s">
        <v>135</v>
      </c>
      <c r="G123" s="4" t="s">
        <v>135</v>
      </c>
      <c r="H123" s="4" t="s">
        <v>135</v>
      </c>
      <c r="I123" s="4" t="s">
        <v>135</v>
      </c>
      <c r="J123" s="3" t="s">
        <v>199</v>
      </c>
    </row>
    <row r="124" ht="15.75" customHeight="1">
      <c r="A124" s="2" t="s">
        <v>261</v>
      </c>
      <c r="B124" s="3" t="str">
        <f t="array" ref="B124">_xludf.XLOOKUP(A124,'DIDD All Codes'!A:A,'DIDD All Codes'!B:B)</f>
        <v>#NAME?</v>
      </c>
      <c r="C124" s="4" t="str">
        <f t="array" ref="C124">_xludf.XLOOKUP(A124,'DIDD All Codes'!A:A,'DIDD All Codes'!C:C)</f>
        <v>#NAME?</v>
      </c>
      <c r="D124" s="4" t="s">
        <v>135</v>
      </c>
      <c r="E124" s="4" t="s">
        <v>135</v>
      </c>
      <c r="F124" s="4" t="s">
        <v>135</v>
      </c>
      <c r="G124" s="4" t="s">
        <v>135</v>
      </c>
      <c r="H124" s="4" t="s">
        <v>135</v>
      </c>
      <c r="I124" s="4" t="s">
        <v>135</v>
      </c>
      <c r="J124" s="3" t="s">
        <v>199</v>
      </c>
    </row>
    <row r="125" ht="15.75" customHeight="1">
      <c r="A125" s="2" t="s">
        <v>262</v>
      </c>
      <c r="B125" s="3" t="str">
        <f t="array" ref="B125">_xludf.XLOOKUP(A125,'DIDD All Codes'!A:A,'DIDD All Codes'!B:B)</f>
        <v>#NAME?</v>
      </c>
      <c r="C125" s="4" t="str">
        <f t="array" ref="C125">_xludf.XLOOKUP(A125,'DIDD All Codes'!A:A,'DIDD All Codes'!C:C)</f>
        <v>#NAME?</v>
      </c>
      <c r="D125" s="4" t="s">
        <v>135</v>
      </c>
      <c r="E125" s="4" t="s">
        <v>135</v>
      </c>
      <c r="F125" s="4" t="s">
        <v>135</v>
      </c>
      <c r="G125" s="4" t="s">
        <v>135</v>
      </c>
      <c r="H125" s="4" t="s">
        <v>135</v>
      </c>
      <c r="I125" s="4" t="s">
        <v>135</v>
      </c>
      <c r="J125" s="3" t="s">
        <v>199</v>
      </c>
    </row>
    <row r="126" ht="15.75" customHeight="1">
      <c r="A126" s="2" t="s">
        <v>263</v>
      </c>
      <c r="B126" s="3" t="str">
        <f t="array" ref="B126">_xludf.XLOOKUP(A126,'DIDD All Codes'!A:A,'DIDD All Codes'!B:B)</f>
        <v>#NAME?</v>
      </c>
      <c r="C126" s="4" t="str">
        <f t="array" ref="C126">_xludf.XLOOKUP(A126,'DIDD All Codes'!A:A,'DIDD All Codes'!C:C)</f>
        <v>#NAME?</v>
      </c>
      <c r="D126" s="4" t="s">
        <v>135</v>
      </c>
      <c r="E126" s="4" t="s">
        <v>135</v>
      </c>
      <c r="F126" s="4" t="s">
        <v>135</v>
      </c>
      <c r="G126" s="4" t="s">
        <v>135</v>
      </c>
      <c r="H126" s="4" t="s">
        <v>135</v>
      </c>
      <c r="I126" s="4" t="s">
        <v>135</v>
      </c>
      <c r="J126" s="3" t="s">
        <v>199</v>
      </c>
    </row>
    <row r="127" ht="15.75" customHeight="1">
      <c r="A127" s="2" t="s">
        <v>264</v>
      </c>
      <c r="B127" s="3" t="str">
        <f t="array" ref="B127">_xludf.XLOOKUP(A127,'DIDD All Codes'!A:A,'DIDD All Codes'!B:B)</f>
        <v>#NAME?</v>
      </c>
      <c r="C127" s="4" t="str">
        <f t="array" ref="C127">_xludf.XLOOKUP(A127,'DIDD All Codes'!A:A,'DIDD All Codes'!C:C)</f>
        <v>#NAME?</v>
      </c>
      <c r="D127" s="4" t="s">
        <v>135</v>
      </c>
      <c r="E127" s="4" t="s">
        <v>135</v>
      </c>
      <c r="F127" s="4" t="s">
        <v>135</v>
      </c>
      <c r="G127" s="4" t="s">
        <v>135</v>
      </c>
      <c r="H127" s="4" t="s">
        <v>135</v>
      </c>
      <c r="I127" s="4" t="s">
        <v>135</v>
      </c>
      <c r="J127" s="3" t="s">
        <v>199</v>
      </c>
    </row>
    <row r="128" ht="15.75" customHeight="1">
      <c r="A128" s="2" t="s">
        <v>265</v>
      </c>
      <c r="B128" s="3" t="str">
        <f t="array" ref="B128">_xludf.XLOOKUP(A128,'DIDD All Codes'!A:A,'DIDD All Codes'!B:B)</f>
        <v>#NAME?</v>
      </c>
      <c r="C128" s="4" t="str">
        <f t="array" ref="C128">_xludf.XLOOKUP(A128,'DIDD All Codes'!A:A,'DIDD All Codes'!C:C)</f>
        <v>#NAME?</v>
      </c>
      <c r="D128" s="4" t="s">
        <v>135</v>
      </c>
      <c r="E128" s="4" t="s">
        <v>135</v>
      </c>
      <c r="F128" s="4" t="s">
        <v>135</v>
      </c>
      <c r="G128" s="4" t="s">
        <v>135</v>
      </c>
      <c r="H128" s="4" t="s">
        <v>135</v>
      </c>
      <c r="I128" s="4" t="s">
        <v>135</v>
      </c>
      <c r="J128" s="3" t="s">
        <v>199</v>
      </c>
    </row>
    <row r="129" ht="15.75" customHeight="1">
      <c r="A129" s="2" t="s">
        <v>266</v>
      </c>
      <c r="B129" s="3" t="str">
        <f t="array" ref="B129">_xludf.XLOOKUP(A129,'DIDD All Codes'!A:A,'DIDD All Codes'!B:B)</f>
        <v>#NAME?</v>
      </c>
      <c r="C129" s="4" t="str">
        <f t="array" ref="C129">_xludf.XLOOKUP(A129,'DIDD All Codes'!A:A,'DIDD All Codes'!C:C)</f>
        <v>#NAME?</v>
      </c>
      <c r="D129" s="4" t="s">
        <v>135</v>
      </c>
      <c r="E129" s="4" t="s">
        <v>135</v>
      </c>
      <c r="F129" s="4" t="s">
        <v>135</v>
      </c>
      <c r="G129" s="4" t="s">
        <v>135</v>
      </c>
      <c r="H129" s="4" t="s">
        <v>135</v>
      </c>
      <c r="I129" s="4" t="s">
        <v>135</v>
      </c>
      <c r="J129" s="3" t="s">
        <v>199</v>
      </c>
    </row>
    <row r="130" ht="15.75" customHeight="1">
      <c r="A130" s="2" t="s">
        <v>267</v>
      </c>
      <c r="B130" s="3" t="str">
        <f t="array" ref="B130">_xludf.XLOOKUP(A130,'DIDD All Codes'!A:A,'DIDD All Codes'!B:B)</f>
        <v>#NAME?</v>
      </c>
      <c r="C130" s="4" t="str">
        <f t="array" ref="C130">_xludf.XLOOKUP(A130,'DIDD All Codes'!A:A,'DIDD All Codes'!C:C)</f>
        <v>#NAME?</v>
      </c>
      <c r="D130" s="4" t="s">
        <v>135</v>
      </c>
      <c r="E130" s="4" t="s">
        <v>135</v>
      </c>
      <c r="F130" s="4" t="s">
        <v>135</v>
      </c>
      <c r="G130" s="4" t="s">
        <v>135</v>
      </c>
      <c r="H130" s="4" t="s">
        <v>135</v>
      </c>
      <c r="I130" s="4" t="s">
        <v>135</v>
      </c>
      <c r="J130" s="3" t="s">
        <v>199</v>
      </c>
    </row>
    <row r="131" ht="15.75" customHeight="1">
      <c r="A131" s="2" t="s">
        <v>268</v>
      </c>
      <c r="B131" s="3" t="str">
        <f t="array" ref="B131">_xludf.XLOOKUP(A131,'DIDD All Codes'!A:A,'DIDD All Codes'!B:B)</f>
        <v>#NAME?</v>
      </c>
      <c r="C131" s="4" t="str">
        <f t="array" ref="C131">_xludf.XLOOKUP(A131,'DIDD All Codes'!A:A,'DIDD All Codes'!C:C)</f>
        <v>#NAME?</v>
      </c>
      <c r="D131" s="4" t="s">
        <v>135</v>
      </c>
      <c r="E131" s="4" t="s">
        <v>135</v>
      </c>
      <c r="F131" s="4" t="s">
        <v>135</v>
      </c>
      <c r="G131" s="4" t="s">
        <v>135</v>
      </c>
      <c r="H131" s="4" t="s">
        <v>135</v>
      </c>
      <c r="I131" s="4" t="s">
        <v>135</v>
      </c>
      <c r="J131" s="3" t="s">
        <v>199</v>
      </c>
    </row>
    <row r="132" ht="15.75" customHeight="1">
      <c r="A132" s="2" t="s">
        <v>269</v>
      </c>
      <c r="B132" s="3" t="str">
        <f t="array" ref="B132">_xludf.XLOOKUP(A132,'DIDD All Codes'!A:A,'DIDD All Codes'!B:B)</f>
        <v>#NAME?</v>
      </c>
      <c r="C132" s="4" t="str">
        <f t="array" ref="C132">_xludf.XLOOKUP(A132,'DIDD All Codes'!A:A,'DIDD All Codes'!C:C)</f>
        <v>#NAME?</v>
      </c>
      <c r="D132" s="4" t="s">
        <v>135</v>
      </c>
      <c r="E132" s="4" t="s">
        <v>135</v>
      </c>
      <c r="F132" s="4" t="s">
        <v>135</v>
      </c>
      <c r="G132" s="4" t="s">
        <v>135</v>
      </c>
      <c r="H132" s="4" t="s">
        <v>135</v>
      </c>
      <c r="I132" s="4" t="s">
        <v>135</v>
      </c>
      <c r="J132" s="3" t="s">
        <v>199</v>
      </c>
    </row>
    <row r="133" ht="15.75" customHeight="1">
      <c r="A133" s="2" t="s">
        <v>270</v>
      </c>
      <c r="B133" s="3" t="str">
        <f t="array" ref="B133">_xludf.XLOOKUP(A133,'DIDD All Codes'!A:A,'DIDD All Codes'!B:B)</f>
        <v>#NAME?</v>
      </c>
      <c r="C133" s="4" t="str">
        <f t="array" ref="C133">_xludf.XLOOKUP(A133,'DIDD All Codes'!A:A,'DIDD All Codes'!C:C)</f>
        <v>#NAME?</v>
      </c>
      <c r="D133" s="4" t="s">
        <v>135</v>
      </c>
      <c r="E133" s="4" t="s">
        <v>135</v>
      </c>
      <c r="F133" s="4" t="s">
        <v>135</v>
      </c>
      <c r="G133" s="4" t="s">
        <v>135</v>
      </c>
      <c r="H133" s="4" t="s">
        <v>135</v>
      </c>
      <c r="I133" s="4" t="s">
        <v>135</v>
      </c>
      <c r="J133" s="3" t="s">
        <v>199</v>
      </c>
    </row>
    <row r="134" ht="15.75" customHeight="1">
      <c r="A134" s="2" t="s">
        <v>271</v>
      </c>
      <c r="B134" s="3" t="str">
        <f t="array" ref="B134">_xludf.XLOOKUP(A134,'DIDD All Codes'!A:A,'DIDD All Codes'!B:B)</f>
        <v>#NAME?</v>
      </c>
      <c r="C134" s="4" t="str">
        <f t="array" ref="C134">_xludf.XLOOKUP(A134,'DIDD All Codes'!A:A,'DIDD All Codes'!C:C)</f>
        <v>#NAME?</v>
      </c>
      <c r="D134" s="4" t="s">
        <v>135</v>
      </c>
      <c r="E134" s="4" t="s">
        <v>135</v>
      </c>
      <c r="F134" s="4" t="s">
        <v>135</v>
      </c>
      <c r="G134" s="4" t="s">
        <v>135</v>
      </c>
      <c r="H134" s="4" t="s">
        <v>135</v>
      </c>
      <c r="I134" s="4" t="s">
        <v>135</v>
      </c>
      <c r="J134" s="3" t="s">
        <v>199</v>
      </c>
    </row>
    <row r="135" ht="15.75" customHeight="1">
      <c r="A135" s="2" t="s">
        <v>272</v>
      </c>
      <c r="B135" s="3" t="str">
        <f t="array" ref="B135">_xludf.XLOOKUP(A135,'DIDD All Codes'!A:A,'DIDD All Codes'!B:B)</f>
        <v>#NAME?</v>
      </c>
      <c r="C135" s="4" t="str">
        <f t="array" ref="C135">_xludf.XLOOKUP(A135,'DIDD All Codes'!A:A,'DIDD All Codes'!C:C)</f>
        <v>#NAME?</v>
      </c>
      <c r="D135" s="4" t="s">
        <v>135</v>
      </c>
      <c r="E135" s="4" t="s">
        <v>135</v>
      </c>
      <c r="F135" s="4" t="s">
        <v>135</v>
      </c>
      <c r="G135" s="4" t="s">
        <v>135</v>
      </c>
      <c r="H135" s="4" t="s">
        <v>135</v>
      </c>
      <c r="I135" s="4" t="s">
        <v>135</v>
      </c>
      <c r="J135" s="3" t="s">
        <v>199</v>
      </c>
    </row>
    <row r="136" ht="15.75" customHeight="1">
      <c r="A136" s="2" t="s">
        <v>273</v>
      </c>
      <c r="B136" s="3" t="str">
        <f t="array" ref="B136">_xludf.XLOOKUP(A136,'DIDD All Codes'!A:A,'DIDD All Codes'!B:B)</f>
        <v>#NAME?</v>
      </c>
      <c r="C136" s="4" t="str">
        <f t="array" ref="C136">_xludf.XLOOKUP(A136,'DIDD All Codes'!A:A,'DIDD All Codes'!C:C)</f>
        <v>#NAME?</v>
      </c>
      <c r="D136" s="4" t="s">
        <v>135</v>
      </c>
      <c r="E136" s="4" t="s">
        <v>135</v>
      </c>
      <c r="F136" s="4" t="s">
        <v>135</v>
      </c>
      <c r="G136" s="4" t="s">
        <v>135</v>
      </c>
      <c r="H136" s="4" t="s">
        <v>135</v>
      </c>
      <c r="I136" s="4" t="s">
        <v>135</v>
      </c>
      <c r="J136" s="3" t="s">
        <v>199</v>
      </c>
    </row>
    <row r="137" ht="15.75" customHeight="1">
      <c r="A137" s="2" t="s">
        <v>274</v>
      </c>
      <c r="B137" s="3" t="str">
        <f t="array" ref="B137">_xludf.XLOOKUP(A137,'DIDD All Codes'!A:A,'DIDD All Codes'!B:B)</f>
        <v>#NAME?</v>
      </c>
      <c r="C137" s="4" t="str">
        <f t="array" ref="C137">_xludf.XLOOKUP(A137,'DIDD All Codes'!A:A,'DIDD All Codes'!C:C)</f>
        <v>#NAME?</v>
      </c>
      <c r="D137" s="4" t="s">
        <v>135</v>
      </c>
      <c r="E137" s="4" t="s">
        <v>135</v>
      </c>
      <c r="F137" s="4" t="s">
        <v>135</v>
      </c>
      <c r="G137" s="4" t="s">
        <v>135</v>
      </c>
      <c r="H137" s="4" t="s">
        <v>135</v>
      </c>
      <c r="I137" s="4" t="s">
        <v>135</v>
      </c>
      <c r="J137" s="3" t="s">
        <v>199</v>
      </c>
    </row>
    <row r="138" ht="15.75" customHeight="1">
      <c r="A138" s="2" t="s">
        <v>275</v>
      </c>
      <c r="B138" s="3" t="str">
        <f t="array" ref="B138">_xludf.XLOOKUP(A138,'DIDD All Codes'!A:A,'DIDD All Codes'!B:B)</f>
        <v>#NAME?</v>
      </c>
      <c r="C138" s="4" t="str">
        <f t="array" ref="C138">_xludf.XLOOKUP(A138,'DIDD All Codes'!A:A,'DIDD All Codes'!C:C)</f>
        <v>#NAME?</v>
      </c>
      <c r="D138" s="4" t="s">
        <v>135</v>
      </c>
      <c r="E138" s="4" t="s">
        <v>135</v>
      </c>
      <c r="F138" s="4" t="s">
        <v>135</v>
      </c>
      <c r="G138" s="4" t="s">
        <v>135</v>
      </c>
      <c r="H138" s="4" t="s">
        <v>135</v>
      </c>
      <c r="I138" s="4" t="s">
        <v>135</v>
      </c>
      <c r="J138" s="3" t="s">
        <v>199</v>
      </c>
    </row>
    <row r="139" ht="15.75" customHeight="1">
      <c r="A139" s="2" t="s">
        <v>276</v>
      </c>
      <c r="B139" s="3" t="str">
        <f t="array" ref="B139">_xludf.XLOOKUP(A139,'DIDD All Codes'!A:A,'DIDD All Codes'!B:B)</f>
        <v>#NAME?</v>
      </c>
      <c r="C139" s="4" t="str">
        <f t="array" ref="C139">_xludf.XLOOKUP(A139,'DIDD All Codes'!A:A,'DIDD All Codes'!C:C)</f>
        <v>#NAME?</v>
      </c>
      <c r="D139" s="4" t="s">
        <v>135</v>
      </c>
      <c r="E139" s="4" t="s">
        <v>135</v>
      </c>
      <c r="F139" s="4" t="s">
        <v>135</v>
      </c>
      <c r="G139" s="4" t="s">
        <v>135</v>
      </c>
      <c r="H139" s="4" t="s">
        <v>135</v>
      </c>
      <c r="I139" s="4" t="s">
        <v>135</v>
      </c>
      <c r="J139" s="3" t="s">
        <v>199</v>
      </c>
    </row>
    <row r="140" ht="15.75" customHeight="1">
      <c r="A140" s="2" t="s">
        <v>277</v>
      </c>
      <c r="B140" s="3" t="str">
        <f t="array" ref="B140">_xludf.XLOOKUP(A140,'DIDD All Codes'!A:A,'DIDD All Codes'!B:B)</f>
        <v>#NAME?</v>
      </c>
      <c r="C140" s="4" t="str">
        <f t="array" ref="C140">_xludf.XLOOKUP(A140,'DIDD All Codes'!A:A,'DIDD All Codes'!C:C)</f>
        <v>#NAME?</v>
      </c>
      <c r="D140" s="4" t="s">
        <v>135</v>
      </c>
      <c r="E140" s="4" t="s">
        <v>135</v>
      </c>
      <c r="F140" s="4" t="s">
        <v>135</v>
      </c>
      <c r="G140" s="4" t="s">
        <v>135</v>
      </c>
      <c r="H140" s="4" t="s">
        <v>135</v>
      </c>
      <c r="I140" s="4" t="s">
        <v>135</v>
      </c>
      <c r="J140" s="3" t="s">
        <v>199</v>
      </c>
    </row>
    <row r="141" ht="15.75" customHeight="1">
      <c r="A141" s="2" t="s">
        <v>278</v>
      </c>
      <c r="B141" s="3" t="str">
        <f t="array" ref="B141">_xludf.XLOOKUP(A141,'DIDD All Codes'!A:A,'DIDD All Codes'!B:B)</f>
        <v>#NAME?</v>
      </c>
      <c r="C141" s="4" t="str">
        <f t="array" ref="C141">_xludf.XLOOKUP(A141,'DIDD All Codes'!A:A,'DIDD All Codes'!C:C)</f>
        <v>#NAME?</v>
      </c>
      <c r="D141" s="4" t="s">
        <v>135</v>
      </c>
      <c r="E141" s="4" t="s">
        <v>135</v>
      </c>
      <c r="F141" s="4" t="s">
        <v>135</v>
      </c>
      <c r="G141" s="4" t="s">
        <v>135</v>
      </c>
      <c r="H141" s="4" t="s">
        <v>135</v>
      </c>
      <c r="I141" s="4" t="s">
        <v>135</v>
      </c>
      <c r="J141" s="3" t="s">
        <v>199</v>
      </c>
    </row>
    <row r="142" ht="15.75" customHeight="1">
      <c r="A142" s="2" t="s">
        <v>279</v>
      </c>
      <c r="B142" s="3" t="str">
        <f t="array" ref="B142">_xludf.XLOOKUP(A142,'DIDD All Codes'!A:A,'DIDD All Codes'!B:B)</f>
        <v>#NAME?</v>
      </c>
      <c r="C142" s="4" t="str">
        <f t="array" ref="C142">_xludf.XLOOKUP(A142,'DIDD All Codes'!A:A,'DIDD All Codes'!C:C)</f>
        <v>#NAME?</v>
      </c>
      <c r="D142" s="4" t="s">
        <v>135</v>
      </c>
      <c r="E142" s="4" t="s">
        <v>135</v>
      </c>
      <c r="F142" s="4" t="s">
        <v>135</v>
      </c>
      <c r="G142" s="4" t="s">
        <v>135</v>
      </c>
      <c r="H142" s="4" t="s">
        <v>135</v>
      </c>
      <c r="I142" s="4" t="s">
        <v>135</v>
      </c>
      <c r="J142" s="3" t="s">
        <v>199</v>
      </c>
    </row>
    <row r="143" ht="15.75" customHeight="1">
      <c r="A143" s="2" t="s">
        <v>280</v>
      </c>
      <c r="B143" s="3" t="str">
        <f t="array" ref="B143">_xludf.XLOOKUP(A143,'DIDD All Codes'!A:A,'DIDD All Codes'!B:B)</f>
        <v>#NAME?</v>
      </c>
      <c r="C143" s="4" t="str">
        <f t="array" ref="C143">_xludf.XLOOKUP(A143,'DIDD All Codes'!A:A,'DIDD All Codes'!C:C)</f>
        <v>#NAME?</v>
      </c>
      <c r="D143" s="4" t="s">
        <v>135</v>
      </c>
      <c r="E143" s="4" t="s">
        <v>135</v>
      </c>
      <c r="F143" s="4" t="s">
        <v>135</v>
      </c>
      <c r="G143" s="4" t="s">
        <v>135</v>
      </c>
      <c r="H143" s="4" t="s">
        <v>135</v>
      </c>
      <c r="I143" s="4" t="s">
        <v>135</v>
      </c>
      <c r="J143" s="3" t="s">
        <v>199</v>
      </c>
    </row>
    <row r="144" ht="15.75" customHeight="1">
      <c r="A144" s="2" t="s">
        <v>281</v>
      </c>
      <c r="B144" s="3" t="str">
        <f t="array" ref="B144">_xludf.XLOOKUP(A144,'DIDD All Codes'!A:A,'DIDD All Codes'!B:B)</f>
        <v>#NAME?</v>
      </c>
      <c r="C144" s="4" t="str">
        <f t="array" ref="C144">_xludf.XLOOKUP(A144,'DIDD All Codes'!A:A,'DIDD All Codes'!C:C)</f>
        <v>#NAME?</v>
      </c>
      <c r="D144" s="4" t="s">
        <v>135</v>
      </c>
      <c r="E144" s="4" t="s">
        <v>135</v>
      </c>
      <c r="F144" s="4" t="s">
        <v>135</v>
      </c>
      <c r="G144" s="4" t="s">
        <v>135</v>
      </c>
      <c r="H144" s="4" t="s">
        <v>135</v>
      </c>
      <c r="I144" s="4" t="s">
        <v>135</v>
      </c>
      <c r="J144" s="3" t="s">
        <v>199</v>
      </c>
    </row>
    <row r="145" ht="15.75" customHeight="1">
      <c r="A145" s="2" t="s">
        <v>282</v>
      </c>
      <c r="B145" s="3" t="str">
        <f t="array" ref="B145">_xludf.XLOOKUP(A145,'DIDD All Codes'!A:A,'DIDD All Codes'!B:B)</f>
        <v>#NAME?</v>
      </c>
      <c r="C145" s="4" t="str">
        <f t="array" ref="C145">_xludf.XLOOKUP(A145,'DIDD All Codes'!A:A,'DIDD All Codes'!C:C)</f>
        <v>#NAME?</v>
      </c>
      <c r="D145" s="4" t="s">
        <v>135</v>
      </c>
      <c r="E145" s="4" t="s">
        <v>135</v>
      </c>
      <c r="F145" s="4" t="s">
        <v>135</v>
      </c>
      <c r="G145" s="4" t="s">
        <v>135</v>
      </c>
      <c r="H145" s="4" t="s">
        <v>135</v>
      </c>
      <c r="I145" s="4" t="s">
        <v>135</v>
      </c>
      <c r="J145" s="3" t="s">
        <v>199</v>
      </c>
    </row>
    <row r="146" ht="15.75" customHeight="1">
      <c r="A146" s="2" t="s">
        <v>283</v>
      </c>
      <c r="B146" s="3" t="str">
        <f t="array" ref="B146">_xludf.XLOOKUP(A146,'DIDD All Codes'!A:A,'DIDD All Codes'!B:B)</f>
        <v>#NAME?</v>
      </c>
      <c r="C146" s="4" t="str">
        <f t="array" ref="C146">_xludf.XLOOKUP(A146,'DIDD All Codes'!A:A,'DIDD All Codes'!C:C)</f>
        <v>#NAME?</v>
      </c>
      <c r="D146" s="4" t="s">
        <v>135</v>
      </c>
      <c r="E146" s="4" t="s">
        <v>135</v>
      </c>
      <c r="F146" s="4" t="s">
        <v>135</v>
      </c>
      <c r="G146" s="4" t="s">
        <v>135</v>
      </c>
      <c r="H146" s="4" t="s">
        <v>135</v>
      </c>
      <c r="I146" s="4" t="s">
        <v>135</v>
      </c>
      <c r="J146" s="3" t="s">
        <v>199</v>
      </c>
    </row>
    <row r="147" ht="15.75" customHeight="1">
      <c r="A147" s="2" t="s">
        <v>284</v>
      </c>
      <c r="B147" s="3" t="str">
        <f t="array" ref="B147">_xludf.XLOOKUP(A147,'DIDD All Codes'!A:A,'DIDD All Codes'!B:B)</f>
        <v>#NAME?</v>
      </c>
      <c r="C147" s="4" t="str">
        <f t="array" ref="C147">_xludf.XLOOKUP(A147,'DIDD All Codes'!A:A,'DIDD All Codes'!C:C)</f>
        <v>#NAME?</v>
      </c>
      <c r="D147" s="4" t="s">
        <v>135</v>
      </c>
      <c r="E147" s="4" t="s">
        <v>135</v>
      </c>
      <c r="F147" s="4" t="s">
        <v>135</v>
      </c>
      <c r="G147" s="4" t="s">
        <v>135</v>
      </c>
      <c r="H147" s="4" t="s">
        <v>135</v>
      </c>
      <c r="I147" s="4" t="s">
        <v>135</v>
      </c>
      <c r="J147" s="3" t="s">
        <v>199</v>
      </c>
    </row>
    <row r="148" ht="15.75" customHeight="1">
      <c r="A148" s="2" t="s">
        <v>285</v>
      </c>
      <c r="B148" s="3" t="str">
        <f t="array" ref="B148">_xludf.XLOOKUP(A148,'DIDD All Codes'!A:A,'DIDD All Codes'!B:B)</f>
        <v>#NAME?</v>
      </c>
      <c r="C148" s="4" t="str">
        <f t="array" ref="C148">_xludf.XLOOKUP(A148,'DIDD All Codes'!A:A,'DIDD All Codes'!C:C)</f>
        <v>#NAME?</v>
      </c>
      <c r="D148" s="4" t="s">
        <v>135</v>
      </c>
      <c r="E148" s="4" t="s">
        <v>135</v>
      </c>
      <c r="F148" s="4" t="s">
        <v>135</v>
      </c>
      <c r="G148" s="4" t="s">
        <v>135</v>
      </c>
      <c r="H148" s="4" t="s">
        <v>135</v>
      </c>
      <c r="I148" s="4" t="s">
        <v>135</v>
      </c>
      <c r="J148" s="3" t="s">
        <v>199</v>
      </c>
    </row>
    <row r="149" ht="15.75" customHeight="1">
      <c r="A149" s="2" t="s">
        <v>286</v>
      </c>
      <c r="B149" s="3" t="str">
        <f t="array" ref="B149">_xludf.XLOOKUP(A149,'DIDD All Codes'!A:A,'DIDD All Codes'!B:B)</f>
        <v>#NAME?</v>
      </c>
      <c r="C149" s="4" t="str">
        <f t="array" ref="C149">_xludf.XLOOKUP(A149,'DIDD All Codes'!A:A,'DIDD All Codes'!C:C)</f>
        <v>#NAME?</v>
      </c>
      <c r="D149" s="4" t="s">
        <v>135</v>
      </c>
      <c r="E149" s="4" t="s">
        <v>135</v>
      </c>
      <c r="F149" s="4" t="s">
        <v>135</v>
      </c>
      <c r="G149" s="4" t="s">
        <v>135</v>
      </c>
      <c r="H149" s="4" t="s">
        <v>135</v>
      </c>
      <c r="I149" s="4" t="s">
        <v>135</v>
      </c>
      <c r="J149" s="3" t="s">
        <v>199</v>
      </c>
    </row>
    <row r="150" ht="15.75" customHeight="1">
      <c r="A150" s="2" t="s">
        <v>287</v>
      </c>
      <c r="B150" s="3" t="str">
        <f t="array" ref="B150">_xludf.XLOOKUP(A150,'DIDD All Codes'!A:A,'DIDD All Codes'!B:B)</f>
        <v>#NAME?</v>
      </c>
      <c r="C150" s="4" t="str">
        <f t="array" ref="C150">_xludf.XLOOKUP(A150,'DIDD All Codes'!A:A,'DIDD All Codes'!C:C)</f>
        <v>#NAME?</v>
      </c>
      <c r="D150" s="4" t="s">
        <v>135</v>
      </c>
      <c r="E150" s="4" t="s">
        <v>135</v>
      </c>
      <c r="F150" s="4" t="s">
        <v>135</v>
      </c>
      <c r="G150" s="4" t="s">
        <v>135</v>
      </c>
      <c r="H150" s="4" t="s">
        <v>135</v>
      </c>
      <c r="I150" s="4" t="s">
        <v>135</v>
      </c>
      <c r="J150" s="3" t="s">
        <v>199</v>
      </c>
    </row>
    <row r="151" ht="15.75" customHeight="1">
      <c r="A151" s="2" t="s">
        <v>288</v>
      </c>
      <c r="B151" s="3" t="str">
        <f t="array" ref="B151">_xludf.XLOOKUP(A151,'DIDD All Codes'!A:A,'DIDD All Codes'!B:B)</f>
        <v>#NAME?</v>
      </c>
      <c r="C151" s="4" t="str">
        <f t="array" ref="C151">_xludf.XLOOKUP(A151,'DIDD All Codes'!A:A,'DIDD All Codes'!C:C)</f>
        <v>#NAME?</v>
      </c>
      <c r="D151" s="4" t="s">
        <v>135</v>
      </c>
      <c r="E151" s="4" t="s">
        <v>135</v>
      </c>
      <c r="F151" s="4" t="s">
        <v>135</v>
      </c>
      <c r="G151" s="4" t="s">
        <v>135</v>
      </c>
      <c r="H151" s="4" t="s">
        <v>135</v>
      </c>
      <c r="I151" s="4" t="s">
        <v>135</v>
      </c>
      <c r="J151" s="3" t="s">
        <v>199</v>
      </c>
    </row>
    <row r="152" ht="15.75" customHeight="1">
      <c r="A152" s="2" t="s">
        <v>289</v>
      </c>
      <c r="B152" s="3" t="str">
        <f t="array" ref="B152">_xludf.XLOOKUP(A152,'DIDD All Codes'!A:A,'DIDD All Codes'!B:B)</f>
        <v>#NAME?</v>
      </c>
      <c r="C152" s="4" t="str">
        <f t="array" ref="C152">_xludf.XLOOKUP(A152,'DIDD All Codes'!A:A,'DIDD All Codes'!C:C)</f>
        <v>#NAME?</v>
      </c>
      <c r="D152" s="4" t="s">
        <v>135</v>
      </c>
      <c r="E152" s="4" t="s">
        <v>135</v>
      </c>
      <c r="F152" s="4" t="s">
        <v>135</v>
      </c>
      <c r="G152" s="4" t="s">
        <v>135</v>
      </c>
      <c r="H152" s="4" t="s">
        <v>135</v>
      </c>
      <c r="I152" s="4" t="s">
        <v>135</v>
      </c>
      <c r="J152" s="3" t="s">
        <v>199</v>
      </c>
    </row>
    <row r="153" ht="15.75" customHeight="1">
      <c r="A153" s="2" t="s">
        <v>290</v>
      </c>
      <c r="B153" s="3" t="str">
        <f t="array" ref="B153">_xludf.XLOOKUP(A153,'DIDD All Codes'!A:A,'DIDD All Codes'!B:B)</f>
        <v>#NAME?</v>
      </c>
      <c r="C153" s="4" t="str">
        <f t="array" ref="C153">_xludf.XLOOKUP(A153,'DIDD All Codes'!A:A,'DIDD All Codes'!C:C)</f>
        <v>#NAME?</v>
      </c>
      <c r="D153" s="4" t="s">
        <v>135</v>
      </c>
      <c r="E153" s="4" t="s">
        <v>135</v>
      </c>
      <c r="F153" s="4" t="s">
        <v>135</v>
      </c>
      <c r="G153" s="4" t="s">
        <v>135</v>
      </c>
      <c r="H153" s="4" t="s">
        <v>135</v>
      </c>
      <c r="I153" s="4" t="s">
        <v>135</v>
      </c>
      <c r="J153" s="3" t="s">
        <v>199</v>
      </c>
    </row>
    <row r="154" ht="15.75" customHeight="1">
      <c r="A154" s="2" t="s">
        <v>291</v>
      </c>
      <c r="B154" s="3" t="str">
        <f t="array" ref="B154">_xludf.XLOOKUP(A154,'DIDD All Codes'!A:A,'DIDD All Codes'!B:B)</f>
        <v>#NAME?</v>
      </c>
      <c r="C154" s="4" t="str">
        <f t="array" ref="C154">_xludf.XLOOKUP(A154,'DIDD All Codes'!A:A,'DIDD All Codes'!C:C)</f>
        <v>#NAME?</v>
      </c>
      <c r="D154" s="4" t="s">
        <v>135</v>
      </c>
      <c r="E154" s="4" t="s">
        <v>135</v>
      </c>
      <c r="F154" s="4" t="s">
        <v>135</v>
      </c>
      <c r="G154" s="4" t="s">
        <v>135</v>
      </c>
      <c r="H154" s="4" t="s">
        <v>135</v>
      </c>
      <c r="I154" s="4" t="s">
        <v>135</v>
      </c>
      <c r="J154" s="3" t="s">
        <v>199</v>
      </c>
    </row>
    <row r="155" ht="15.75" customHeight="1">
      <c r="A155" s="2" t="s">
        <v>292</v>
      </c>
      <c r="B155" s="3" t="str">
        <f t="array" ref="B155">_xludf.XLOOKUP(A155,'DIDD All Codes'!A:A,'DIDD All Codes'!B:B)</f>
        <v>#NAME?</v>
      </c>
      <c r="C155" s="4" t="str">
        <f t="array" ref="C155">_xludf.XLOOKUP(A155,'DIDD All Codes'!A:A,'DIDD All Codes'!C:C)</f>
        <v>#NAME?</v>
      </c>
      <c r="D155" s="4" t="s">
        <v>135</v>
      </c>
      <c r="E155" s="4" t="s">
        <v>135</v>
      </c>
      <c r="F155" s="4" t="s">
        <v>135</v>
      </c>
      <c r="G155" s="4" t="s">
        <v>135</v>
      </c>
      <c r="H155" s="4" t="s">
        <v>135</v>
      </c>
      <c r="I155" s="4" t="s">
        <v>135</v>
      </c>
      <c r="J155" s="3" t="s">
        <v>199</v>
      </c>
    </row>
    <row r="156" ht="15.75" customHeight="1">
      <c r="A156" s="2" t="s">
        <v>293</v>
      </c>
      <c r="B156" s="3" t="str">
        <f t="array" ref="B156">_xludf.XLOOKUP(A156,'DIDD All Codes'!A:A,'DIDD All Codes'!B:B)</f>
        <v>#NAME?</v>
      </c>
      <c r="C156" s="4" t="str">
        <f t="array" ref="C156">_xludf.XLOOKUP(A156,'DIDD All Codes'!A:A,'DIDD All Codes'!C:C)</f>
        <v>#NAME?</v>
      </c>
      <c r="D156" s="4" t="s">
        <v>135</v>
      </c>
      <c r="E156" s="4" t="s">
        <v>135</v>
      </c>
      <c r="F156" s="4" t="s">
        <v>135</v>
      </c>
      <c r="G156" s="4" t="s">
        <v>135</v>
      </c>
      <c r="H156" s="4" t="s">
        <v>135</v>
      </c>
      <c r="I156" s="4" t="s">
        <v>135</v>
      </c>
      <c r="J156" s="3" t="s">
        <v>199</v>
      </c>
    </row>
    <row r="157" ht="15.75" customHeight="1">
      <c r="A157" s="2" t="s">
        <v>294</v>
      </c>
      <c r="B157" s="3" t="str">
        <f t="array" ref="B157">_xludf.XLOOKUP(A157,'DIDD All Codes'!A:A,'DIDD All Codes'!B:B)</f>
        <v>#NAME?</v>
      </c>
      <c r="C157" s="4" t="str">
        <f t="array" ref="C157">_xludf.XLOOKUP(A157,'DIDD All Codes'!A:A,'DIDD All Codes'!C:C)</f>
        <v>#NAME?</v>
      </c>
      <c r="D157" s="4" t="s">
        <v>135</v>
      </c>
      <c r="E157" s="4" t="s">
        <v>135</v>
      </c>
      <c r="F157" s="4" t="s">
        <v>135</v>
      </c>
      <c r="G157" s="4" t="s">
        <v>135</v>
      </c>
      <c r="H157" s="4" t="s">
        <v>135</v>
      </c>
      <c r="I157" s="4" t="s">
        <v>135</v>
      </c>
      <c r="J157" s="3" t="s">
        <v>199</v>
      </c>
    </row>
    <row r="158" ht="15.75" customHeight="1">
      <c r="A158" s="2" t="s">
        <v>295</v>
      </c>
      <c r="B158" s="3" t="str">
        <f t="array" ref="B158">_xludf.XLOOKUP(A158,'DIDD All Codes'!A:A,'DIDD All Codes'!B:B)</f>
        <v>#NAME?</v>
      </c>
      <c r="C158" s="4" t="str">
        <f t="array" ref="C158">_xludf.XLOOKUP(A158,'DIDD All Codes'!A:A,'DIDD All Codes'!C:C)</f>
        <v>#NAME?</v>
      </c>
      <c r="D158" s="4" t="s">
        <v>135</v>
      </c>
      <c r="E158" s="4" t="s">
        <v>135</v>
      </c>
      <c r="F158" s="4" t="s">
        <v>135</v>
      </c>
      <c r="G158" s="4" t="s">
        <v>135</v>
      </c>
      <c r="H158" s="4" t="s">
        <v>135</v>
      </c>
      <c r="I158" s="4" t="s">
        <v>135</v>
      </c>
      <c r="J158" s="3" t="s">
        <v>199</v>
      </c>
    </row>
    <row r="159" ht="15.75" customHeight="1">
      <c r="A159" s="2" t="s">
        <v>296</v>
      </c>
      <c r="B159" s="3" t="str">
        <f t="array" ref="B159">_xludf.XLOOKUP(A159,'DIDD All Codes'!A:A,'DIDD All Codes'!B:B)</f>
        <v>#NAME?</v>
      </c>
      <c r="C159" s="4" t="str">
        <f t="array" ref="C159">_xludf.XLOOKUP(A159,'DIDD All Codes'!A:A,'DIDD All Codes'!C:C)</f>
        <v>#NAME?</v>
      </c>
      <c r="D159" s="4" t="s">
        <v>135</v>
      </c>
      <c r="E159" s="4" t="s">
        <v>135</v>
      </c>
      <c r="F159" s="4" t="s">
        <v>135</v>
      </c>
      <c r="G159" s="4" t="s">
        <v>135</v>
      </c>
      <c r="H159" s="4" t="s">
        <v>135</v>
      </c>
      <c r="I159" s="4" t="s">
        <v>135</v>
      </c>
      <c r="J159" s="3" t="s">
        <v>199</v>
      </c>
    </row>
    <row r="160" ht="15.75" customHeight="1">
      <c r="A160" s="2" t="s">
        <v>297</v>
      </c>
      <c r="B160" s="3" t="str">
        <f t="array" ref="B160">_xludf.XLOOKUP(A160,'DIDD All Codes'!A:A,'DIDD All Codes'!B:B)</f>
        <v>#NAME?</v>
      </c>
      <c r="C160" s="4" t="str">
        <f t="array" ref="C160">_xludf.XLOOKUP(A160,'DIDD All Codes'!A:A,'DIDD All Codes'!C:C)</f>
        <v>#NAME?</v>
      </c>
      <c r="D160" s="4" t="s">
        <v>135</v>
      </c>
      <c r="E160" s="4" t="s">
        <v>135</v>
      </c>
      <c r="F160" s="4" t="s">
        <v>135</v>
      </c>
      <c r="G160" s="4" t="s">
        <v>135</v>
      </c>
      <c r="H160" s="4" t="s">
        <v>135</v>
      </c>
      <c r="I160" s="4" t="s">
        <v>135</v>
      </c>
      <c r="J160" s="3" t="s">
        <v>199</v>
      </c>
    </row>
    <row r="161" ht="15.75" customHeight="1">
      <c r="A161" s="2" t="s">
        <v>298</v>
      </c>
      <c r="B161" s="3" t="str">
        <f t="array" ref="B161">_xludf.XLOOKUP(A161,'DIDD All Codes'!A:A,'DIDD All Codes'!B:B)</f>
        <v>#NAME?</v>
      </c>
      <c r="C161" s="4" t="str">
        <f t="array" ref="C161">_xludf.XLOOKUP(A161,'DIDD All Codes'!A:A,'DIDD All Codes'!C:C)</f>
        <v>#NAME?</v>
      </c>
      <c r="D161" s="4" t="s">
        <v>135</v>
      </c>
      <c r="E161" s="4" t="s">
        <v>135</v>
      </c>
      <c r="F161" s="4" t="s">
        <v>135</v>
      </c>
      <c r="G161" s="4" t="s">
        <v>135</v>
      </c>
      <c r="H161" s="4" t="s">
        <v>135</v>
      </c>
      <c r="I161" s="4" t="s">
        <v>135</v>
      </c>
      <c r="J161" s="3" t="s">
        <v>199</v>
      </c>
    </row>
    <row r="162" ht="15.75" customHeight="1">
      <c r="A162" s="2" t="s">
        <v>299</v>
      </c>
      <c r="B162" s="3" t="str">
        <f t="array" ref="B162">_xludf.XLOOKUP(A162,'DIDD All Codes'!A:A,'DIDD All Codes'!B:B)</f>
        <v>#NAME?</v>
      </c>
      <c r="C162" s="4" t="str">
        <f t="array" ref="C162">_xludf.XLOOKUP(A162,'DIDD All Codes'!A:A,'DIDD All Codes'!C:C)</f>
        <v>#NAME?</v>
      </c>
      <c r="D162" s="4" t="s">
        <v>135</v>
      </c>
      <c r="E162" s="4" t="s">
        <v>135</v>
      </c>
      <c r="F162" s="4" t="s">
        <v>135</v>
      </c>
      <c r="G162" s="4" t="s">
        <v>135</v>
      </c>
      <c r="H162" s="4" t="s">
        <v>135</v>
      </c>
      <c r="I162" s="4" t="s">
        <v>135</v>
      </c>
      <c r="J162" s="3" t="s">
        <v>199</v>
      </c>
    </row>
    <row r="163" ht="15.75" customHeight="1">
      <c r="A163" s="2" t="s">
        <v>300</v>
      </c>
      <c r="B163" s="3" t="str">
        <f t="array" ref="B163">_xludf.XLOOKUP(A163,'DIDD All Codes'!A:A,'DIDD All Codes'!B:B)</f>
        <v>#NAME?</v>
      </c>
      <c r="C163" s="4" t="str">
        <f t="array" ref="C163">_xludf.XLOOKUP(A163,'DIDD All Codes'!A:A,'DIDD All Codes'!C:C)</f>
        <v>#NAME?</v>
      </c>
      <c r="D163" s="4" t="s">
        <v>135</v>
      </c>
      <c r="E163" s="4" t="s">
        <v>135</v>
      </c>
      <c r="F163" s="4" t="s">
        <v>135</v>
      </c>
      <c r="G163" s="4" t="s">
        <v>135</v>
      </c>
      <c r="H163" s="4" t="s">
        <v>135</v>
      </c>
      <c r="I163" s="4" t="s">
        <v>135</v>
      </c>
      <c r="J163" s="3" t="s">
        <v>199</v>
      </c>
    </row>
    <row r="164" ht="15.75" customHeight="1">
      <c r="A164" s="2" t="s">
        <v>301</v>
      </c>
      <c r="B164" s="3" t="str">
        <f t="array" ref="B164">_xludf.XLOOKUP(A164,'DIDD All Codes'!A:A,'DIDD All Codes'!B:B)</f>
        <v>#NAME?</v>
      </c>
      <c r="C164" s="4" t="str">
        <f t="array" ref="C164">_xludf.XLOOKUP(A164,'DIDD All Codes'!A:A,'DIDD All Codes'!C:C)</f>
        <v>#NAME?</v>
      </c>
      <c r="D164" s="4" t="s">
        <v>135</v>
      </c>
      <c r="E164" s="4" t="s">
        <v>135</v>
      </c>
      <c r="F164" s="4" t="s">
        <v>135</v>
      </c>
      <c r="G164" s="4" t="s">
        <v>135</v>
      </c>
      <c r="H164" s="4" t="s">
        <v>135</v>
      </c>
      <c r="I164" s="4" t="s">
        <v>135</v>
      </c>
      <c r="J164" s="3" t="s">
        <v>199</v>
      </c>
    </row>
    <row r="165" ht="15.75" customHeight="1">
      <c r="A165" s="2" t="s">
        <v>302</v>
      </c>
      <c r="B165" s="3" t="str">
        <f t="array" ref="B165">_xludf.XLOOKUP(A165,'DIDD All Codes'!A:A,'DIDD All Codes'!B:B)</f>
        <v>#NAME?</v>
      </c>
      <c r="C165" s="4" t="str">
        <f t="array" ref="C165">_xludf.XLOOKUP(A165,'DIDD All Codes'!A:A,'DIDD All Codes'!C:C)</f>
        <v>#NAME?</v>
      </c>
      <c r="D165" s="4" t="s">
        <v>135</v>
      </c>
      <c r="E165" s="4" t="s">
        <v>135</v>
      </c>
      <c r="F165" s="4" t="s">
        <v>135</v>
      </c>
      <c r="G165" s="4" t="s">
        <v>135</v>
      </c>
      <c r="H165" s="4" t="s">
        <v>135</v>
      </c>
      <c r="I165" s="4" t="s">
        <v>135</v>
      </c>
      <c r="J165" s="3" t="s">
        <v>199</v>
      </c>
    </row>
    <row r="166" ht="15.75" customHeight="1">
      <c r="A166" s="2" t="s">
        <v>303</v>
      </c>
      <c r="B166" s="3" t="str">
        <f t="array" ref="B166">_xludf.XLOOKUP(A166,'DIDD All Codes'!A:A,'DIDD All Codes'!B:B)</f>
        <v>#NAME?</v>
      </c>
      <c r="C166" s="4" t="str">
        <f t="array" ref="C166">_xludf.XLOOKUP(A166,'DIDD All Codes'!A:A,'DIDD All Codes'!C:C)</f>
        <v>#NAME?</v>
      </c>
      <c r="D166" s="4" t="s">
        <v>135</v>
      </c>
      <c r="E166" s="4" t="s">
        <v>135</v>
      </c>
      <c r="F166" s="4" t="s">
        <v>135</v>
      </c>
      <c r="G166" s="4" t="s">
        <v>135</v>
      </c>
      <c r="H166" s="4" t="s">
        <v>135</v>
      </c>
      <c r="I166" s="4" t="s">
        <v>135</v>
      </c>
      <c r="J166" s="3" t="s">
        <v>199</v>
      </c>
    </row>
    <row r="167" ht="15.75" customHeight="1">
      <c r="A167" s="2" t="s">
        <v>304</v>
      </c>
      <c r="B167" s="3" t="str">
        <f t="array" ref="B167">_xludf.XLOOKUP(A167,'DIDD All Codes'!A:A,'DIDD All Codes'!B:B)</f>
        <v>#NAME?</v>
      </c>
      <c r="C167" s="4" t="str">
        <f t="array" ref="C167">_xludf.XLOOKUP(A167,'DIDD All Codes'!A:A,'DIDD All Codes'!C:C)</f>
        <v>#NAME?</v>
      </c>
      <c r="D167" s="4" t="s">
        <v>135</v>
      </c>
      <c r="E167" s="4" t="s">
        <v>135</v>
      </c>
      <c r="F167" s="4" t="s">
        <v>135</v>
      </c>
      <c r="G167" s="4" t="s">
        <v>135</v>
      </c>
      <c r="H167" s="4" t="s">
        <v>135</v>
      </c>
      <c r="I167" s="4" t="s">
        <v>135</v>
      </c>
      <c r="J167" s="3" t="s">
        <v>199</v>
      </c>
    </row>
    <row r="168" ht="15.75" customHeight="1">
      <c r="A168" s="2" t="s">
        <v>305</v>
      </c>
      <c r="B168" s="3" t="str">
        <f t="array" ref="B168">_xludf.XLOOKUP(A168,'DIDD All Codes'!A:A,'DIDD All Codes'!B:B)</f>
        <v>#NAME?</v>
      </c>
      <c r="C168" s="4" t="str">
        <f t="array" ref="C168">_xludf.XLOOKUP(A168,'DIDD All Codes'!A:A,'DIDD All Codes'!C:C)</f>
        <v>#NAME?</v>
      </c>
      <c r="D168" s="4" t="s">
        <v>135</v>
      </c>
      <c r="E168" s="4" t="s">
        <v>135</v>
      </c>
      <c r="F168" s="4" t="s">
        <v>135</v>
      </c>
      <c r="G168" s="4" t="s">
        <v>135</v>
      </c>
      <c r="H168" s="4" t="s">
        <v>135</v>
      </c>
      <c r="I168" s="4" t="s">
        <v>135</v>
      </c>
      <c r="J168" s="3" t="s">
        <v>199</v>
      </c>
    </row>
    <row r="169" ht="15.75" customHeight="1">
      <c r="A169" s="2" t="s">
        <v>306</v>
      </c>
      <c r="B169" s="3" t="str">
        <f t="array" ref="B169">_xludf.XLOOKUP(A169,'DIDD All Codes'!A:A,'DIDD All Codes'!B:B)</f>
        <v>#NAME?</v>
      </c>
      <c r="C169" s="4" t="str">
        <f t="array" ref="C169">_xludf.XLOOKUP(A169,'DIDD All Codes'!A:A,'DIDD All Codes'!C:C)</f>
        <v>#NAME?</v>
      </c>
      <c r="D169" s="4" t="s">
        <v>135</v>
      </c>
      <c r="E169" s="4" t="s">
        <v>135</v>
      </c>
      <c r="F169" s="4" t="s">
        <v>135</v>
      </c>
      <c r="G169" s="4" t="s">
        <v>135</v>
      </c>
      <c r="H169" s="4" t="s">
        <v>135</v>
      </c>
      <c r="I169" s="4" t="s">
        <v>135</v>
      </c>
      <c r="J169" s="3" t="s">
        <v>199</v>
      </c>
    </row>
    <row r="170" ht="15.75" customHeight="1">
      <c r="A170" s="2" t="s">
        <v>307</v>
      </c>
      <c r="B170" s="3" t="str">
        <f t="array" ref="B170">_xludf.XLOOKUP(A170,'DIDD All Codes'!A:A,'DIDD All Codes'!B:B)</f>
        <v>#NAME?</v>
      </c>
      <c r="C170" s="4" t="str">
        <f t="array" ref="C170">_xludf.XLOOKUP(A170,'DIDD All Codes'!A:A,'DIDD All Codes'!C:C)</f>
        <v>#NAME?</v>
      </c>
      <c r="D170" s="4" t="s">
        <v>135</v>
      </c>
      <c r="E170" s="4" t="s">
        <v>135</v>
      </c>
      <c r="F170" s="4" t="s">
        <v>135</v>
      </c>
      <c r="G170" s="4" t="s">
        <v>135</v>
      </c>
      <c r="H170" s="4" t="s">
        <v>135</v>
      </c>
      <c r="I170" s="4" t="s">
        <v>135</v>
      </c>
      <c r="J170" s="3" t="s">
        <v>199</v>
      </c>
    </row>
    <row r="171" ht="15.75" customHeight="1">
      <c r="A171" s="2" t="s">
        <v>308</v>
      </c>
      <c r="B171" s="3" t="str">
        <f t="array" ref="B171">_xludf.XLOOKUP(A171,'DIDD All Codes'!A:A,'DIDD All Codes'!B:B)</f>
        <v>#NAME?</v>
      </c>
      <c r="C171" s="4" t="str">
        <f t="array" ref="C171">_xludf.XLOOKUP(A171,'DIDD All Codes'!A:A,'DIDD All Codes'!C:C)</f>
        <v>#NAME?</v>
      </c>
      <c r="D171" s="4" t="s">
        <v>135</v>
      </c>
      <c r="E171" s="4" t="s">
        <v>135</v>
      </c>
      <c r="F171" s="4" t="s">
        <v>135</v>
      </c>
      <c r="G171" s="4" t="s">
        <v>135</v>
      </c>
      <c r="H171" s="4" t="s">
        <v>135</v>
      </c>
      <c r="I171" s="4" t="s">
        <v>135</v>
      </c>
      <c r="J171" s="3" t="s">
        <v>199</v>
      </c>
    </row>
    <row r="172" ht="15.75" customHeight="1">
      <c r="A172" s="2" t="s">
        <v>309</v>
      </c>
      <c r="B172" s="3" t="str">
        <f t="array" ref="B172">_xludf.XLOOKUP(A172,'DIDD All Codes'!A:A,'DIDD All Codes'!B:B)</f>
        <v>#NAME?</v>
      </c>
      <c r="C172" s="4" t="str">
        <f t="array" ref="C172">_xludf.XLOOKUP(A172,'DIDD All Codes'!A:A,'DIDD All Codes'!C:C)</f>
        <v>#NAME?</v>
      </c>
      <c r="D172" s="4" t="s">
        <v>135</v>
      </c>
      <c r="E172" s="4" t="s">
        <v>135</v>
      </c>
      <c r="F172" s="4" t="s">
        <v>135</v>
      </c>
      <c r="G172" s="4" t="s">
        <v>135</v>
      </c>
      <c r="H172" s="4" t="s">
        <v>135</v>
      </c>
      <c r="I172" s="4" t="s">
        <v>135</v>
      </c>
      <c r="J172" s="3" t="s">
        <v>199</v>
      </c>
    </row>
    <row r="173" ht="15.75" customHeight="1">
      <c r="A173" s="2" t="s">
        <v>310</v>
      </c>
      <c r="B173" s="3" t="str">
        <f t="array" ref="B173">_xludf.XLOOKUP(A173,'DIDD All Codes'!A:A,'DIDD All Codes'!B:B)</f>
        <v>#NAME?</v>
      </c>
      <c r="C173" s="4" t="str">
        <f t="array" ref="C173">_xludf.XLOOKUP(A173,'DIDD All Codes'!A:A,'DIDD All Codes'!C:C)</f>
        <v>#NAME?</v>
      </c>
      <c r="D173" s="4" t="s">
        <v>135</v>
      </c>
      <c r="E173" s="4" t="s">
        <v>135</v>
      </c>
      <c r="F173" s="4" t="s">
        <v>135</v>
      </c>
      <c r="G173" s="4" t="s">
        <v>135</v>
      </c>
      <c r="H173" s="4" t="s">
        <v>135</v>
      </c>
      <c r="I173" s="4" t="s">
        <v>135</v>
      </c>
      <c r="J173" s="3" t="s">
        <v>199</v>
      </c>
    </row>
    <row r="174" ht="15.75" customHeight="1">
      <c r="A174" s="2" t="s">
        <v>311</v>
      </c>
      <c r="B174" s="3" t="str">
        <f t="array" ref="B174">_xludf.XLOOKUP(A174,'DIDD All Codes'!A:A,'DIDD All Codes'!B:B)</f>
        <v>#NAME?</v>
      </c>
      <c r="C174" s="4" t="str">
        <f t="array" ref="C174">_xludf.XLOOKUP(A174,'DIDD All Codes'!A:A,'DIDD All Codes'!C:C)</f>
        <v>#NAME?</v>
      </c>
      <c r="D174" s="4" t="s">
        <v>135</v>
      </c>
      <c r="E174" s="4" t="s">
        <v>135</v>
      </c>
      <c r="F174" s="4" t="s">
        <v>135</v>
      </c>
      <c r="G174" s="4" t="s">
        <v>135</v>
      </c>
      <c r="H174" s="4" t="s">
        <v>135</v>
      </c>
      <c r="I174" s="4" t="s">
        <v>135</v>
      </c>
      <c r="J174" s="3" t="s">
        <v>199</v>
      </c>
    </row>
    <row r="175" ht="15.75" customHeight="1">
      <c r="A175" s="2" t="s">
        <v>312</v>
      </c>
      <c r="B175" s="3" t="str">
        <f t="array" ref="B175">_xludf.XLOOKUP(A175,'DIDD All Codes'!A:A,'DIDD All Codes'!B:B)</f>
        <v>#NAME?</v>
      </c>
      <c r="C175" s="4" t="str">
        <f t="array" ref="C175">_xludf.XLOOKUP(A175,'DIDD All Codes'!A:A,'DIDD All Codes'!C:C)</f>
        <v>#NAME?</v>
      </c>
      <c r="D175" s="4" t="s">
        <v>135</v>
      </c>
      <c r="E175" s="4" t="s">
        <v>135</v>
      </c>
      <c r="F175" s="4" t="s">
        <v>135</v>
      </c>
      <c r="G175" s="4" t="s">
        <v>135</v>
      </c>
      <c r="H175" s="4" t="s">
        <v>135</v>
      </c>
      <c r="I175" s="4" t="s">
        <v>135</v>
      </c>
      <c r="J175" s="3" t="s">
        <v>199</v>
      </c>
    </row>
    <row r="176" ht="15.75" customHeight="1">
      <c r="A176" s="2" t="s">
        <v>313</v>
      </c>
      <c r="B176" s="3" t="str">
        <f t="array" ref="B176">_xludf.XLOOKUP(A176,'DIDD All Codes'!A:A,'DIDD All Codes'!B:B)</f>
        <v>#NAME?</v>
      </c>
      <c r="C176" s="4" t="str">
        <f t="array" ref="C176">_xludf.XLOOKUP(A176,'DIDD All Codes'!A:A,'DIDD All Codes'!C:C)</f>
        <v>#NAME?</v>
      </c>
      <c r="D176" s="4" t="s">
        <v>135</v>
      </c>
      <c r="E176" s="4" t="s">
        <v>135</v>
      </c>
      <c r="F176" s="4" t="s">
        <v>135</v>
      </c>
      <c r="G176" s="4" t="s">
        <v>135</v>
      </c>
      <c r="H176" s="4" t="s">
        <v>135</v>
      </c>
      <c r="I176" s="4" t="s">
        <v>135</v>
      </c>
      <c r="J176" s="3" t="s">
        <v>199</v>
      </c>
    </row>
    <row r="177" ht="15.75" customHeight="1">
      <c r="A177" s="2" t="s">
        <v>314</v>
      </c>
      <c r="B177" s="3" t="str">
        <f t="array" ref="B177">_xludf.XLOOKUP(A177,'DIDD All Codes'!A:A,'DIDD All Codes'!B:B)</f>
        <v>#NAME?</v>
      </c>
      <c r="C177" s="4" t="str">
        <f t="array" ref="C177">_xludf.XLOOKUP(A177,'DIDD All Codes'!A:A,'DIDD All Codes'!C:C)</f>
        <v>#NAME?</v>
      </c>
      <c r="D177" s="4" t="s">
        <v>135</v>
      </c>
      <c r="E177" s="4" t="s">
        <v>135</v>
      </c>
      <c r="F177" s="4" t="s">
        <v>135</v>
      </c>
      <c r="G177" s="4" t="s">
        <v>135</v>
      </c>
      <c r="H177" s="4" t="s">
        <v>135</v>
      </c>
      <c r="I177" s="4" t="s">
        <v>135</v>
      </c>
      <c r="J177" s="3" t="s">
        <v>199</v>
      </c>
    </row>
    <row r="178" ht="15.75" customHeight="1">
      <c r="A178" s="2" t="s">
        <v>315</v>
      </c>
      <c r="B178" s="3" t="str">
        <f t="array" ref="B178">_xludf.XLOOKUP(A178,'DIDD All Codes'!A:A,'DIDD All Codes'!B:B)</f>
        <v>#NAME?</v>
      </c>
      <c r="C178" s="4" t="str">
        <f t="array" ref="C178">_xludf.XLOOKUP(A178,'DIDD All Codes'!A:A,'DIDD All Codes'!C:C)</f>
        <v>#NAME?</v>
      </c>
      <c r="D178" s="4" t="s">
        <v>135</v>
      </c>
      <c r="E178" s="4" t="s">
        <v>135</v>
      </c>
      <c r="F178" s="4" t="s">
        <v>135</v>
      </c>
      <c r="G178" s="4" t="s">
        <v>135</v>
      </c>
      <c r="H178" s="4" t="s">
        <v>135</v>
      </c>
      <c r="I178" s="4" t="s">
        <v>135</v>
      </c>
      <c r="J178" s="3" t="s">
        <v>199</v>
      </c>
    </row>
    <row r="179" ht="15.75" customHeight="1">
      <c r="A179" s="2" t="s">
        <v>316</v>
      </c>
      <c r="B179" s="3" t="str">
        <f t="array" ref="B179">_xludf.XLOOKUP(A179,'DIDD All Codes'!A:A,'DIDD All Codes'!B:B)</f>
        <v>#NAME?</v>
      </c>
      <c r="C179" s="4" t="str">
        <f t="array" ref="C179">_xludf.XLOOKUP(A179,'DIDD All Codes'!A:A,'DIDD All Codes'!C:C)</f>
        <v>#NAME?</v>
      </c>
      <c r="D179" s="4" t="s">
        <v>135</v>
      </c>
      <c r="E179" s="4" t="s">
        <v>135</v>
      </c>
      <c r="F179" s="4" t="s">
        <v>135</v>
      </c>
      <c r="G179" s="4" t="s">
        <v>135</v>
      </c>
      <c r="H179" s="4" t="s">
        <v>135</v>
      </c>
      <c r="I179" s="4" t="s">
        <v>135</v>
      </c>
      <c r="J179" s="3" t="s">
        <v>199</v>
      </c>
    </row>
    <row r="180" ht="15.75" customHeight="1">
      <c r="A180" s="2" t="s">
        <v>317</v>
      </c>
      <c r="B180" s="3" t="str">
        <f t="array" ref="B180">_xludf.XLOOKUP(A180,'DIDD All Codes'!A:A,'DIDD All Codes'!B:B)</f>
        <v>#NAME?</v>
      </c>
      <c r="C180" s="4" t="str">
        <f t="array" ref="C180">_xludf.XLOOKUP(A180,'DIDD All Codes'!A:A,'DIDD All Codes'!C:C)</f>
        <v>#NAME?</v>
      </c>
      <c r="D180" s="4" t="s">
        <v>135</v>
      </c>
      <c r="E180" s="4" t="s">
        <v>135</v>
      </c>
      <c r="F180" s="4" t="s">
        <v>135</v>
      </c>
      <c r="G180" s="4" t="s">
        <v>135</v>
      </c>
      <c r="H180" s="4" t="s">
        <v>135</v>
      </c>
      <c r="I180" s="4" t="s">
        <v>135</v>
      </c>
      <c r="J180" s="3" t="s">
        <v>199</v>
      </c>
    </row>
    <row r="181" ht="15.75" customHeight="1">
      <c r="A181" s="2" t="s">
        <v>318</v>
      </c>
      <c r="B181" s="3" t="str">
        <f t="array" ref="B181">_xludf.XLOOKUP(A181,'DIDD All Codes'!A:A,'DIDD All Codes'!B:B)</f>
        <v>#NAME?</v>
      </c>
      <c r="C181" s="4" t="str">
        <f t="array" ref="C181">_xludf.XLOOKUP(A181,'DIDD All Codes'!A:A,'DIDD All Codes'!C:C)</f>
        <v>#NAME?</v>
      </c>
      <c r="D181" s="4" t="s">
        <v>135</v>
      </c>
      <c r="E181" s="4" t="s">
        <v>135</v>
      </c>
      <c r="F181" s="4" t="s">
        <v>135</v>
      </c>
      <c r="G181" s="4" t="s">
        <v>135</v>
      </c>
      <c r="H181" s="4" t="s">
        <v>135</v>
      </c>
      <c r="I181" s="4" t="s">
        <v>135</v>
      </c>
      <c r="J181" s="3" t="s">
        <v>199</v>
      </c>
    </row>
    <row r="182" ht="15.75" customHeight="1">
      <c r="A182" s="2" t="s">
        <v>319</v>
      </c>
      <c r="B182" s="3" t="str">
        <f t="array" ref="B182">_xludf.XLOOKUP(A182,'DIDD All Codes'!A:A,'DIDD All Codes'!B:B)</f>
        <v>#NAME?</v>
      </c>
      <c r="C182" s="4" t="str">
        <f t="array" ref="C182">_xludf.XLOOKUP(A182,'DIDD All Codes'!A:A,'DIDD All Codes'!C:C)</f>
        <v>#NAME?</v>
      </c>
      <c r="D182" s="4" t="s">
        <v>135</v>
      </c>
      <c r="E182" s="4" t="s">
        <v>135</v>
      </c>
      <c r="F182" s="4" t="s">
        <v>135</v>
      </c>
      <c r="G182" s="4" t="s">
        <v>135</v>
      </c>
      <c r="H182" s="4" t="s">
        <v>135</v>
      </c>
      <c r="I182" s="4" t="s">
        <v>135</v>
      </c>
      <c r="J182" s="3" t="s">
        <v>199</v>
      </c>
    </row>
    <row r="183" ht="15.75" customHeight="1">
      <c r="A183" s="2" t="s">
        <v>320</v>
      </c>
      <c r="B183" s="3" t="str">
        <f t="array" ref="B183">_xludf.XLOOKUP(A183,'DIDD All Codes'!A:A,'DIDD All Codes'!B:B)</f>
        <v>#NAME?</v>
      </c>
      <c r="C183" s="4" t="str">
        <f t="array" ref="C183">_xludf.XLOOKUP(A183,'DIDD All Codes'!A:A,'DIDD All Codes'!C:C)</f>
        <v>#NAME?</v>
      </c>
      <c r="D183" s="4" t="s">
        <v>135</v>
      </c>
      <c r="E183" s="4" t="s">
        <v>135</v>
      </c>
      <c r="F183" s="4" t="s">
        <v>135</v>
      </c>
      <c r="G183" s="4" t="s">
        <v>135</v>
      </c>
      <c r="H183" s="4" t="s">
        <v>135</v>
      </c>
      <c r="I183" s="4" t="s">
        <v>135</v>
      </c>
      <c r="J183" s="3" t="s">
        <v>199</v>
      </c>
    </row>
    <row r="184" ht="15.75" customHeight="1">
      <c r="A184" s="2" t="s">
        <v>321</v>
      </c>
      <c r="B184" s="3" t="str">
        <f t="array" ref="B184">_xludf.XLOOKUP(A184,'DIDD All Codes'!A:A,'DIDD All Codes'!B:B)</f>
        <v>#NAME?</v>
      </c>
      <c r="C184" s="4" t="str">
        <f t="array" ref="C184">_xludf.XLOOKUP(A184,'DIDD All Codes'!A:A,'DIDD All Codes'!C:C)</f>
        <v>#NAME?</v>
      </c>
      <c r="D184" s="4" t="s">
        <v>135</v>
      </c>
      <c r="E184" s="4" t="s">
        <v>135</v>
      </c>
      <c r="F184" s="4" t="s">
        <v>135</v>
      </c>
      <c r="G184" s="4" t="s">
        <v>135</v>
      </c>
      <c r="H184" s="4" t="s">
        <v>135</v>
      </c>
      <c r="I184" s="4" t="s">
        <v>135</v>
      </c>
      <c r="J184" s="3" t="s">
        <v>199</v>
      </c>
    </row>
    <row r="185" ht="15.75" customHeight="1">
      <c r="A185" s="2" t="s">
        <v>322</v>
      </c>
      <c r="B185" s="3" t="str">
        <f t="array" ref="B185">_xludf.XLOOKUP(A185,'DIDD All Codes'!A:A,'DIDD All Codes'!B:B)</f>
        <v>#NAME?</v>
      </c>
      <c r="C185" s="4" t="str">
        <f t="array" ref="C185">_xludf.XLOOKUP(A185,'DIDD All Codes'!A:A,'DIDD All Codes'!C:C)</f>
        <v>#NAME?</v>
      </c>
      <c r="D185" s="4" t="s">
        <v>135</v>
      </c>
      <c r="E185" s="4" t="s">
        <v>135</v>
      </c>
      <c r="F185" s="4" t="s">
        <v>135</v>
      </c>
      <c r="G185" s="4" t="s">
        <v>135</v>
      </c>
      <c r="H185" s="4" t="s">
        <v>135</v>
      </c>
      <c r="I185" s="4" t="s">
        <v>135</v>
      </c>
      <c r="J185" s="3" t="s">
        <v>199</v>
      </c>
    </row>
    <row r="186" ht="15.75" customHeight="1">
      <c r="A186" s="2" t="s">
        <v>323</v>
      </c>
      <c r="B186" s="3" t="str">
        <f t="array" ref="B186">_xludf.XLOOKUP(A186,'DIDD All Codes'!A:A,'DIDD All Codes'!B:B)</f>
        <v>#NAME?</v>
      </c>
      <c r="C186" s="4" t="str">
        <f t="array" ref="C186">_xludf.XLOOKUP(A186,'DIDD All Codes'!A:A,'DIDD All Codes'!C:C)</f>
        <v>#NAME?</v>
      </c>
      <c r="D186" s="4" t="s">
        <v>135</v>
      </c>
      <c r="E186" s="4" t="s">
        <v>135</v>
      </c>
      <c r="F186" s="4" t="s">
        <v>135</v>
      </c>
      <c r="G186" s="4" t="s">
        <v>135</v>
      </c>
      <c r="H186" s="4" t="s">
        <v>135</v>
      </c>
      <c r="I186" s="4" t="s">
        <v>135</v>
      </c>
      <c r="J186" s="3" t="s">
        <v>199</v>
      </c>
    </row>
    <row r="187" ht="15.75" customHeight="1">
      <c r="A187" s="2" t="s">
        <v>324</v>
      </c>
      <c r="B187" s="3" t="str">
        <f t="array" ref="B187">_xludf.XLOOKUP(A187,'DIDD All Codes'!A:A,'DIDD All Codes'!B:B)</f>
        <v>#NAME?</v>
      </c>
      <c r="C187" s="4" t="str">
        <f t="array" ref="C187">_xludf.XLOOKUP(A187,'DIDD All Codes'!A:A,'DIDD All Codes'!C:C)</f>
        <v>#NAME?</v>
      </c>
      <c r="D187" s="4" t="s">
        <v>135</v>
      </c>
      <c r="E187" s="4" t="s">
        <v>135</v>
      </c>
      <c r="F187" s="4" t="s">
        <v>135</v>
      </c>
      <c r="G187" s="4" t="s">
        <v>135</v>
      </c>
      <c r="H187" s="4" t="s">
        <v>135</v>
      </c>
      <c r="I187" s="4" t="s">
        <v>135</v>
      </c>
      <c r="J187" s="3" t="s">
        <v>199</v>
      </c>
    </row>
    <row r="188" ht="15.75" customHeight="1">
      <c r="A188" s="2" t="s">
        <v>325</v>
      </c>
      <c r="B188" s="3" t="str">
        <f t="array" ref="B188">_xludf.XLOOKUP(A188,'DIDD All Codes'!A:A,'DIDD All Codes'!B:B)</f>
        <v>#NAME?</v>
      </c>
      <c r="C188" s="4" t="str">
        <f t="array" ref="C188">_xludf.XLOOKUP(A188,'DIDD All Codes'!A:A,'DIDD All Codes'!C:C)</f>
        <v>#NAME?</v>
      </c>
      <c r="D188" s="4" t="s">
        <v>135</v>
      </c>
      <c r="E188" s="4" t="s">
        <v>135</v>
      </c>
      <c r="F188" s="4" t="s">
        <v>135</v>
      </c>
      <c r="G188" s="4" t="s">
        <v>135</v>
      </c>
      <c r="H188" s="4" t="s">
        <v>135</v>
      </c>
      <c r="I188" s="4" t="s">
        <v>135</v>
      </c>
      <c r="J188" s="3" t="s">
        <v>199</v>
      </c>
    </row>
    <row r="189" ht="15.75" customHeight="1">
      <c r="A189" s="2" t="s">
        <v>326</v>
      </c>
      <c r="B189" s="3" t="str">
        <f t="array" ref="B189">_xludf.XLOOKUP(A189,'DIDD All Codes'!A:A,'DIDD All Codes'!B:B)</f>
        <v>#NAME?</v>
      </c>
      <c r="C189" s="4" t="str">
        <f t="array" ref="C189">_xludf.XLOOKUP(A189,'DIDD All Codes'!A:A,'DIDD All Codes'!C:C)</f>
        <v>#NAME?</v>
      </c>
      <c r="D189" s="4" t="s">
        <v>135</v>
      </c>
      <c r="E189" s="4" t="s">
        <v>135</v>
      </c>
      <c r="F189" s="4" t="s">
        <v>135</v>
      </c>
      <c r="G189" s="4" t="s">
        <v>135</v>
      </c>
      <c r="H189" s="4" t="s">
        <v>135</v>
      </c>
      <c r="I189" s="4" t="s">
        <v>135</v>
      </c>
      <c r="J189" s="3" t="s">
        <v>199</v>
      </c>
    </row>
    <row r="190" ht="15.75" customHeight="1">
      <c r="A190" s="2" t="s">
        <v>327</v>
      </c>
      <c r="B190" s="3" t="str">
        <f t="array" ref="B190">_xludf.XLOOKUP(A190,'DIDD All Codes'!A:A,'DIDD All Codes'!B:B)</f>
        <v>#NAME?</v>
      </c>
      <c r="C190" s="4" t="str">
        <f t="array" ref="C190">_xludf.XLOOKUP(A190,'DIDD All Codes'!A:A,'DIDD All Codes'!C:C)</f>
        <v>#NAME?</v>
      </c>
      <c r="D190" s="4" t="s">
        <v>135</v>
      </c>
      <c r="E190" s="4" t="s">
        <v>135</v>
      </c>
      <c r="F190" s="4" t="s">
        <v>135</v>
      </c>
      <c r="G190" s="4" t="s">
        <v>135</v>
      </c>
      <c r="H190" s="4" t="s">
        <v>135</v>
      </c>
      <c r="I190" s="4" t="s">
        <v>135</v>
      </c>
      <c r="J190" s="3" t="s">
        <v>199</v>
      </c>
    </row>
    <row r="191" ht="15.75" customHeight="1">
      <c r="A191" s="2" t="s">
        <v>328</v>
      </c>
      <c r="B191" s="3" t="str">
        <f t="array" ref="B191">_xludf.XLOOKUP(A191,'DIDD All Codes'!A:A,'DIDD All Codes'!B:B)</f>
        <v>#NAME?</v>
      </c>
      <c r="C191" s="4" t="str">
        <f t="array" ref="C191">_xludf.XLOOKUP(A191,'DIDD All Codes'!A:A,'DIDD All Codes'!C:C)</f>
        <v>#NAME?</v>
      </c>
      <c r="D191" s="4" t="s">
        <v>135</v>
      </c>
      <c r="E191" s="4" t="s">
        <v>135</v>
      </c>
      <c r="F191" s="4" t="s">
        <v>135</v>
      </c>
      <c r="G191" s="4" t="s">
        <v>135</v>
      </c>
      <c r="H191" s="4" t="s">
        <v>135</v>
      </c>
      <c r="I191" s="4" t="s">
        <v>135</v>
      </c>
      <c r="J191" s="3" t="s">
        <v>199</v>
      </c>
    </row>
    <row r="192" ht="15.75" customHeight="1">
      <c r="A192" s="2" t="s">
        <v>329</v>
      </c>
      <c r="B192" s="3" t="str">
        <f t="array" ref="B192">_xludf.XLOOKUP(A192,'DIDD All Codes'!A:A,'DIDD All Codes'!B:B)</f>
        <v>#NAME?</v>
      </c>
      <c r="C192" s="4" t="str">
        <f t="array" ref="C192">_xludf.XLOOKUP(A192,'DIDD All Codes'!A:A,'DIDD All Codes'!C:C)</f>
        <v>#NAME?</v>
      </c>
      <c r="D192" s="4" t="s">
        <v>135</v>
      </c>
      <c r="E192" s="4" t="s">
        <v>135</v>
      </c>
      <c r="F192" s="4" t="s">
        <v>135</v>
      </c>
      <c r="G192" s="4" t="s">
        <v>135</v>
      </c>
      <c r="H192" s="4" t="s">
        <v>135</v>
      </c>
      <c r="I192" s="4" t="s">
        <v>135</v>
      </c>
      <c r="J192" s="3" t="s">
        <v>199</v>
      </c>
    </row>
    <row r="193" ht="15.75" customHeight="1">
      <c r="A193" s="2" t="s">
        <v>330</v>
      </c>
      <c r="B193" s="3" t="str">
        <f t="array" ref="B193">_xludf.XLOOKUP(A193,'DIDD All Codes'!A:A,'DIDD All Codes'!B:B)</f>
        <v>#NAME?</v>
      </c>
      <c r="C193" s="4" t="str">
        <f t="array" ref="C193">_xludf.XLOOKUP(A193,'DIDD All Codes'!A:A,'DIDD All Codes'!C:C)</f>
        <v>#NAME?</v>
      </c>
      <c r="D193" s="4" t="s">
        <v>135</v>
      </c>
      <c r="E193" s="4" t="s">
        <v>135</v>
      </c>
      <c r="F193" s="4" t="s">
        <v>135</v>
      </c>
      <c r="G193" s="4" t="s">
        <v>135</v>
      </c>
      <c r="H193" s="4" t="s">
        <v>135</v>
      </c>
      <c r="I193" s="4" t="s">
        <v>135</v>
      </c>
      <c r="J193" s="3" t="s">
        <v>199</v>
      </c>
    </row>
    <row r="194" ht="15.75" customHeight="1">
      <c r="A194" s="2" t="s">
        <v>331</v>
      </c>
      <c r="B194" s="3" t="str">
        <f t="array" ref="B194">_xludf.XLOOKUP(A194,'DIDD All Codes'!A:A,'DIDD All Codes'!B:B)</f>
        <v>#NAME?</v>
      </c>
      <c r="C194" s="4" t="str">
        <f t="array" ref="C194">_xludf.XLOOKUP(A194,'DIDD All Codes'!A:A,'DIDD All Codes'!C:C)</f>
        <v>#NAME?</v>
      </c>
      <c r="D194" s="4" t="s">
        <v>135</v>
      </c>
      <c r="E194" s="4" t="s">
        <v>135</v>
      </c>
      <c r="F194" s="4" t="s">
        <v>135</v>
      </c>
      <c r="G194" s="4" t="s">
        <v>135</v>
      </c>
      <c r="H194" s="4" t="s">
        <v>135</v>
      </c>
      <c r="I194" s="4" t="s">
        <v>135</v>
      </c>
      <c r="J194" s="3" t="s">
        <v>199</v>
      </c>
    </row>
    <row r="195" ht="15.75" customHeight="1">
      <c r="A195" s="2" t="s">
        <v>332</v>
      </c>
      <c r="B195" s="3" t="str">
        <f t="array" ref="B195">_xludf.XLOOKUP(A195,'DIDD All Codes'!A:A,'DIDD All Codes'!B:B)</f>
        <v>#NAME?</v>
      </c>
      <c r="C195" s="4" t="str">
        <f t="array" ref="C195">_xludf.XLOOKUP(A195,'DIDD All Codes'!A:A,'DIDD All Codes'!C:C)</f>
        <v>#NAME?</v>
      </c>
      <c r="D195" s="4" t="s">
        <v>135</v>
      </c>
      <c r="E195" s="4" t="s">
        <v>135</v>
      </c>
      <c r="F195" s="4" t="s">
        <v>135</v>
      </c>
      <c r="G195" s="4" t="s">
        <v>135</v>
      </c>
      <c r="H195" s="4" t="s">
        <v>135</v>
      </c>
      <c r="I195" s="4" t="s">
        <v>135</v>
      </c>
      <c r="J195" s="3" t="s">
        <v>199</v>
      </c>
    </row>
    <row r="196" ht="15.75" customHeight="1">
      <c r="A196" s="2" t="s">
        <v>333</v>
      </c>
      <c r="B196" s="3" t="str">
        <f t="array" ref="B196">_xludf.XLOOKUP(A196,'DIDD All Codes'!A:A,'DIDD All Codes'!B:B)</f>
        <v>#NAME?</v>
      </c>
      <c r="C196" s="4" t="str">
        <f t="array" ref="C196">_xludf.XLOOKUP(A196,'DIDD All Codes'!A:A,'DIDD All Codes'!C:C)</f>
        <v>#NAME?</v>
      </c>
      <c r="D196" s="4" t="s">
        <v>135</v>
      </c>
      <c r="E196" s="4" t="s">
        <v>135</v>
      </c>
      <c r="F196" s="4" t="s">
        <v>135</v>
      </c>
      <c r="G196" s="4" t="s">
        <v>135</v>
      </c>
      <c r="H196" s="4" t="s">
        <v>135</v>
      </c>
      <c r="I196" s="4" t="s">
        <v>135</v>
      </c>
      <c r="J196" s="3" t="s">
        <v>199</v>
      </c>
    </row>
    <row r="197" ht="15.75" customHeight="1">
      <c r="A197" s="2" t="s">
        <v>334</v>
      </c>
      <c r="B197" s="3" t="str">
        <f t="array" ref="B197">_xludf.XLOOKUP(A197,'DIDD All Codes'!A:A,'DIDD All Codes'!B:B)</f>
        <v>#NAME?</v>
      </c>
      <c r="C197" s="4" t="str">
        <f t="array" ref="C197">_xludf.XLOOKUP(A197,'DIDD All Codes'!A:A,'DIDD All Codes'!C:C)</f>
        <v>#NAME?</v>
      </c>
      <c r="D197" s="4" t="s">
        <v>135</v>
      </c>
      <c r="E197" s="4" t="s">
        <v>135</v>
      </c>
      <c r="F197" s="4" t="s">
        <v>135</v>
      </c>
      <c r="G197" s="4" t="s">
        <v>135</v>
      </c>
      <c r="H197" s="4" t="s">
        <v>135</v>
      </c>
      <c r="I197" s="4" t="s">
        <v>135</v>
      </c>
      <c r="J197" s="3" t="s">
        <v>199</v>
      </c>
    </row>
    <row r="198" ht="15.75" customHeight="1">
      <c r="A198" s="2" t="s">
        <v>335</v>
      </c>
      <c r="B198" s="3" t="str">
        <f t="array" ref="B198">_xludf.XLOOKUP(A198,'DIDD All Codes'!A:A,'DIDD All Codes'!B:B)</f>
        <v>#NAME?</v>
      </c>
      <c r="C198" s="4" t="str">
        <f t="array" ref="C198">_xludf.XLOOKUP(A198,'DIDD All Codes'!A:A,'DIDD All Codes'!C:C)</f>
        <v>#NAME?</v>
      </c>
      <c r="D198" s="4" t="s">
        <v>135</v>
      </c>
      <c r="E198" s="4" t="s">
        <v>135</v>
      </c>
      <c r="F198" s="4" t="s">
        <v>135</v>
      </c>
      <c r="G198" s="4" t="s">
        <v>135</v>
      </c>
      <c r="H198" s="4" t="s">
        <v>135</v>
      </c>
      <c r="I198" s="4" t="s">
        <v>135</v>
      </c>
      <c r="J198" s="3" t="s">
        <v>199</v>
      </c>
    </row>
    <row r="199" ht="15.75" customHeight="1">
      <c r="A199" s="2" t="s">
        <v>336</v>
      </c>
      <c r="B199" s="3" t="str">
        <f t="array" ref="B199">_xludf.XLOOKUP(A199,'DIDD All Codes'!A:A,'DIDD All Codes'!B:B)</f>
        <v>#NAME?</v>
      </c>
      <c r="C199" s="4" t="str">
        <f t="array" ref="C199">_xludf.XLOOKUP(A199,'DIDD All Codes'!A:A,'DIDD All Codes'!C:C)</f>
        <v>#NAME?</v>
      </c>
      <c r="D199" s="4" t="s">
        <v>135</v>
      </c>
      <c r="E199" s="4" t="s">
        <v>135</v>
      </c>
      <c r="F199" s="4" t="s">
        <v>135</v>
      </c>
      <c r="G199" s="4" t="s">
        <v>135</v>
      </c>
      <c r="H199" s="4" t="s">
        <v>135</v>
      </c>
      <c r="I199" s="4" t="s">
        <v>135</v>
      </c>
      <c r="J199" s="3" t="s">
        <v>199</v>
      </c>
    </row>
    <row r="200" ht="15.75" customHeight="1">
      <c r="A200" s="2" t="s">
        <v>337</v>
      </c>
      <c r="B200" s="3" t="str">
        <f t="array" ref="B200">_xludf.XLOOKUP(A200,'DIDD All Codes'!A:A,'DIDD All Codes'!B:B)</f>
        <v>#NAME?</v>
      </c>
      <c r="C200" s="4" t="str">
        <f t="array" ref="C200">_xludf.XLOOKUP(A200,'DIDD All Codes'!A:A,'DIDD All Codes'!C:C)</f>
        <v>#NAME?</v>
      </c>
      <c r="D200" s="4" t="s">
        <v>135</v>
      </c>
      <c r="E200" s="4" t="s">
        <v>135</v>
      </c>
      <c r="F200" s="4" t="s">
        <v>135</v>
      </c>
      <c r="G200" s="4" t="s">
        <v>135</v>
      </c>
      <c r="H200" s="4" t="s">
        <v>135</v>
      </c>
      <c r="I200" s="4" t="s">
        <v>135</v>
      </c>
      <c r="J200" s="3" t="s">
        <v>199</v>
      </c>
    </row>
    <row r="201" ht="15.75" customHeight="1">
      <c r="A201" s="2" t="s">
        <v>338</v>
      </c>
      <c r="B201" s="3" t="str">
        <f t="array" ref="B201">_xludf.XLOOKUP(A201,'DIDD All Codes'!A:A,'DIDD All Codes'!B:B)</f>
        <v>#NAME?</v>
      </c>
      <c r="C201" s="4" t="str">
        <f t="array" ref="C201">_xludf.XLOOKUP(A201,'DIDD All Codes'!A:A,'DIDD All Codes'!C:C)</f>
        <v>#NAME?</v>
      </c>
      <c r="D201" s="4" t="s">
        <v>135</v>
      </c>
      <c r="E201" s="4" t="s">
        <v>135</v>
      </c>
      <c r="F201" s="4" t="s">
        <v>135</v>
      </c>
      <c r="G201" s="4" t="s">
        <v>135</v>
      </c>
      <c r="H201" s="4" t="s">
        <v>135</v>
      </c>
      <c r="I201" s="4" t="s">
        <v>135</v>
      </c>
      <c r="J201" s="3" t="s">
        <v>199</v>
      </c>
    </row>
    <row r="202" ht="15.75" customHeight="1">
      <c r="A202" s="2" t="s">
        <v>339</v>
      </c>
      <c r="B202" s="3" t="str">
        <f t="array" ref="B202">_xludf.XLOOKUP(A202,'DIDD All Codes'!A:A,'DIDD All Codes'!B:B)</f>
        <v>#NAME?</v>
      </c>
      <c r="C202" s="4" t="str">
        <f t="array" ref="C202">_xludf.XLOOKUP(A202,'DIDD All Codes'!A:A,'DIDD All Codes'!C:C)</f>
        <v>#NAME?</v>
      </c>
      <c r="D202" s="4" t="s">
        <v>135</v>
      </c>
      <c r="E202" s="4" t="s">
        <v>135</v>
      </c>
      <c r="F202" s="4" t="s">
        <v>135</v>
      </c>
      <c r="G202" s="4" t="s">
        <v>135</v>
      </c>
      <c r="H202" s="4" t="s">
        <v>135</v>
      </c>
      <c r="I202" s="4" t="s">
        <v>135</v>
      </c>
      <c r="J202" s="3" t="s">
        <v>199</v>
      </c>
    </row>
    <row r="203" ht="15.75" customHeight="1">
      <c r="A203" s="2" t="s">
        <v>340</v>
      </c>
      <c r="B203" s="3" t="str">
        <f t="array" ref="B203">_xludf.XLOOKUP(A203,'DIDD All Codes'!A:A,'DIDD All Codes'!B:B)</f>
        <v>#NAME?</v>
      </c>
      <c r="C203" s="4" t="str">
        <f t="array" ref="C203">_xludf.XLOOKUP(A203,'DIDD All Codes'!A:A,'DIDD All Codes'!C:C)</f>
        <v>#NAME?</v>
      </c>
      <c r="D203" s="4" t="s">
        <v>135</v>
      </c>
      <c r="E203" s="4" t="s">
        <v>135</v>
      </c>
      <c r="F203" s="4" t="s">
        <v>135</v>
      </c>
      <c r="G203" s="4" t="s">
        <v>135</v>
      </c>
      <c r="H203" s="4" t="s">
        <v>135</v>
      </c>
      <c r="I203" s="4" t="s">
        <v>135</v>
      </c>
      <c r="J203" s="3" t="s">
        <v>199</v>
      </c>
    </row>
    <row r="204" ht="15.75" customHeight="1">
      <c r="A204" s="2" t="s">
        <v>341</v>
      </c>
      <c r="B204" s="3" t="str">
        <f t="array" ref="B204">_xludf.XLOOKUP(A204,'DIDD All Codes'!A:A,'DIDD All Codes'!B:B)</f>
        <v>#NAME?</v>
      </c>
      <c r="C204" s="4" t="str">
        <f t="array" ref="C204">_xludf.XLOOKUP(A204,'DIDD All Codes'!A:A,'DIDD All Codes'!C:C)</f>
        <v>#NAME?</v>
      </c>
      <c r="D204" s="4" t="s">
        <v>135</v>
      </c>
      <c r="E204" s="4" t="s">
        <v>135</v>
      </c>
      <c r="F204" s="4" t="s">
        <v>135</v>
      </c>
      <c r="G204" s="4" t="s">
        <v>135</v>
      </c>
      <c r="H204" s="4" t="s">
        <v>135</v>
      </c>
      <c r="I204" s="4" t="s">
        <v>135</v>
      </c>
      <c r="J204" s="3" t="s">
        <v>199</v>
      </c>
    </row>
    <row r="205" ht="15.75" customHeight="1">
      <c r="A205" s="2" t="s">
        <v>342</v>
      </c>
      <c r="B205" s="3" t="str">
        <f t="array" ref="B205">_xludf.XLOOKUP(A205,'DIDD All Codes'!A:A,'DIDD All Codes'!B:B)</f>
        <v>#NAME?</v>
      </c>
      <c r="C205" s="4" t="str">
        <f t="array" ref="C205">_xludf.XLOOKUP(A205,'DIDD All Codes'!A:A,'DIDD All Codes'!C:C)</f>
        <v>#NAME?</v>
      </c>
      <c r="D205" s="4" t="s">
        <v>135</v>
      </c>
      <c r="E205" s="4" t="s">
        <v>135</v>
      </c>
      <c r="F205" s="4" t="s">
        <v>135</v>
      </c>
      <c r="G205" s="4" t="s">
        <v>135</v>
      </c>
      <c r="H205" s="4" t="s">
        <v>135</v>
      </c>
      <c r="I205" s="4" t="s">
        <v>135</v>
      </c>
      <c r="J205" s="3" t="s">
        <v>199</v>
      </c>
    </row>
    <row r="206" ht="15.75" customHeight="1">
      <c r="A206" s="2" t="s">
        <v>343</v>
      </c>
      <c r="B206" s="3" t="str">
        <f t="array" ref="B206">_xludf.XLOOKUP(A206,'DIDD All Codes'!A:A,'DIDD All Codes'!B:B)</f>
        <v>#NAME?</v>
      </c>
      <c r="C206" s="4" t="str">
        <f t="array" ref="C206">_xludf.XLOOKUP(A206,'DIDD All Codes'!A:A,'DIDD All Codes'!C:C)</f>
        <v>#NAME?</v>
      </c>
      <c r="D206" s="4" t="s">
        <v>135</v>
      </c>
      <c r="E206" s="4" t="s">
        <v>135</v>
      </c>
      <c r="F206" s="4" t="s">
        <v>135</v>
      </c>
      <c r="G206" s="4" t="s">
        <v>135</v>
      </c>
      <c r="H206" s="4" t="s">
        <v>135</v>
      </c>
      <c r="I206" s="4" t="s">
        <v>135</v>
      </c>
      <c r="J206" s="3" t="s">
        <v>199</v>
      </c>
    </row>
    <row r="207" ht="15.75" customHeight="1">
      <c r="A207" s="2" t="s">
        <v>344</v>
      </c>
      <c r="B207" s="3" t="str">
        <f t="array" ref="B207">_xludf.XLOOKUP(A207,'DIDD All Codes'!A:A,'DIDD All Codes'!B:B)</f>
        <v>#NAME?</v>
      </c>
      <c r="C207" s="4" t="str">
        <f t="array" ref="C207">_xludf.XLOOKUP(A207,'DIDD All Codes'!A:A,'DIDD All Codes'!C:C)</f>
        <v>#NAME?</v>
      </c>
      <c r="D207" s="4" t="s">
        <v>135</v>
      </c>
      <c r="E207" s="4" t="s">
        <v>135</v>
      </c>
      <c r="F207" s="4" t="s">
        <v>135</v>
      </c>
      <c r="G207" s="4" t="s">
        <v>135</v>
      </c>
      <c r="H207" s="4" t="s">
        <v>135</v>
      </c>
      <c r="I207" s="4" t="s">
        <v>135</v>
      </c>
      <c r="J207" s="3" t="s">
        <v>199</v>
      </c>
    </row>
    <row r="208" ht="15.75" customHeight="1">
      <c r="A208" s="2" t="s">
        <v>345</v>
      </c>
      <c r="B208" s="3" t="str">
        <f t="array" ref="B208">_xludf.XLOOKUP(A208,'DIDD All Codes'!A:A,'DIDD All Codes'!B:B)</f>
        <v>#NAME?</v>
      </c>
      <c r="C208" s="4" t="str">
        <f t="array" ref="C208">_xludf.XLOOKUP(A208,'DIDD All Codes'!A:A,'DIDD All Codes'!C:C)</f>
        <v>#NAME?</v>
      </c>
      <c r="D208" s="4" t="s">
        <v>135</v>
      </c>
      <c r="E208" s="4" t="s">
        <v>135</v>
      </c>
      <c r="F208" s="4" t="s">
        <v>135</v>
      </c>
      <c r="G208" s="4" t="s">
        <v>135</v>
      </c>
      <c r="H208" s="4" t="s">
        <v>135</v>
      </c>
      <c r="I208" s="4" t="s">
        <v>135</v>
      </c>
      <c r="J208" s="3" t="s">
        <v>199</v>
      </c>
    </row>
    <row r="209" ht="15.75" customHeight="1">
      <c r="A209" s="2" t="s">
        <v>346</v>
      </c>
      <c r="B209" s="3" t="str">
        <f t="array" ref="B209">_xludf.XLOOKUP(A209,'DIDD All Codes'!A:A,'DIDD All Codes'!B:B)</f>
        <v>#NAME?</v>
      </c>
      <c r="C209" s="4" t="str">
        <f t="array" ref="C209">_xludf.XLOOKUP(A209,'DIDD All Codes'!A:A,'DIDD All Codes'!C:C)</f>
        <v>#NAME?</v>
      </c>
      <c r="D209" s="4" t="s">
        <v>135</v>
      </c>
      <c r="E209" s="4" t="s">
        <v>135</v>
      </c>
      <c r="F209" s="4" t="s">
        <v>135</v>
      </c>
      <c r="G209" s="4" t="s">
        <v>135</v>
      </c>
      <c r="H209" s="4" t="s">
        <v>135</v>
      </c>
      <c r="I209" s="4" t="s">
        <v>135</v>
      </c>
      <c r="J209" s="3" t="s">
        <v>199</v>
      </c>
    </row>
    <row r="210" ht="15.75" customHeight="1">
      <c r="A210" s="2" t="s">
        <v>347</v>
      </c>
      <c r="B210" s="3" t="str">
        <f t="array" ref="B210">_xludf.XLOOKUP(A210,'DIDD All Codes'!A:A,'DIDD All Codes'!B:B)</f>
        <v>#NAME?</v>
      </c>
      <c r="C210" s="4" t="str">
        <f t="array" ref="C210">_xludf.XLOOKUP(A210,'DIDD All Codes'!A:A,'DIDD All Codes'!C:C)</f>
        <v>#NAME?</v>
      </c>
      <c r="D210" s="4" t="s">
        <v>135</v>
      </c>
      <c r="E210" s="4" t="s">
        <v>135</v>
      </c>
      <c r="F210" s="4" t="s">
        <v>135</v>
      </c>
      <c r="G210" s="4" t="s">
        <v>135</v>
      </c>
      <c r="H210" s="4" t="s">
        <v>135</v>
      </c>
      <c r="I210" s="4" t="s">
        <v>135</v>
      </c>
      <c r="J210" s="3" t="s">
        <v>199</v>
      </c>
    </row>
    <row r="211" ht="15.75" customHeight="1">
      <c r="A211" s="2" t="s">
        <v>348</v>
      </c>
      <c r="B211" s="3" t="str">
        <f t="array" ref="B211">_xludf.XLOOKUP(A211,'DIDD All Codes'!A:A,'DIDD All Codes'!B:B)</f>
        <v>#NAME?</v>
      </c>
      <c r="C211" s="4" t="str">
        <f t="array" ref="C211">_xludf.XLOOKUP(A211,'DIDD All Codes'!A:A,'DIDD All Codes'!C:C)</f>
        <v>#NAME?</v>
      </c>
      <c r="D211" s="4" t="s">
        <v>135</v>
      </c>
      <c r="E211" s="4" t="s">
        <v>135</v>
      </c>
      <c r="F211" s="4" t="s">
        <v>135</v>
      </c>
      <c r="G211" s="4" t="s">
        <v>135</v>
      </c>
      <c r="H211" s="4" t="s">
        <v>135</v>
      </c>
      <c r="I211" s="4" t="s">
        <v>135</v>
      </c>
      <c r="J211" s="3" t="s">
        <v>199</v>
      </c>
    </row>
    <row r="212" ht="15.75" customHeight="1">
      <c r="A212" s="2" t="s">
        <v>349</v>
      </c>
      <c r="B212" s="3" t="str">
        <f t="array" ref="B212">_xludf.XLOOKUP(A212,'DIDD All Codes'!A:A,'DIDD All Codes'!B:B)</f>
        <v>#NAME?</v>
      </c>
      <c r="C212" s="4" t="str">
        <f t="array" ref="C212">_xludf.XLOOKUP(A212,'DIDD All Codes'!A:A,'DIDD All Codes'!C:C)</f>
        <v>#NAME?</v>
      </c>
      <c r="D212" s="4" t="s">
        <v>135</v>
      </c>
      <c r="E212" s="4" t="s">
        <v>135</v>
      </c>
      <c r="F212" s="4" t="s">
        <v>135</v>
      </c>
      <c r="G212" s="4" t="s">
        <v>135</v>
      </c>
      <c r="H212" s="4" t="s">
        <v>135</v>
      </c>
      <c r="I212" s="4" t="s">
        <v>135</v>
      </c>
      <c r="J212" s="3" t="s">
        <v>199</v>
      </c>
    </row>
    <row r="213" ht="15.75" customHeight="1">
      <c r="A213" s="2" t="s">
        <v>350</v>
      </c>
      <c r="B213" s="3" t="str">
        <f t="array" ref="B213">_xludf.XLOOKUP(A213,'DIDD All Codes'!A:A,'DIDD All Codes'!B:B)</f>
        <v>#NAME?</v>
      </c>
      <c r="C213" s="4" t="str">
        <f t="array" ref="C213">_xludf.XLOOKUP(A213,'DIDD All Codes'!A:A,'DIDD All Codes'!C:C)</f>
        <v>#NAME?</v>
      </c>
      <c r="D213" s="4" t="s">
        <v>135</v>
      </c>
      <c r="E213" s="4" t="s">
        <v>135</v>
      </c>
      <c r="F213" s="4" t="s">
        <v>135</v>
      </c>
      <c r="G213" s="4" t="s">
        <v>135</v>
      </c>
      <c r="H213" s="4" t="s">
        <v>135</v>
      </c>
      <c r="I213" s="4" t="s">
        <v>135</v>
      </c>
      <c r="J213" s="3" t="s">
        <v>199</v>
      </c>
    </row>
    <row r="214" ht="15.75" customHeight="1">
      <c r="A214" s="2" t="s">
        <v>351</v>
      </c>
      <c r="B214" s="3" t="str">
        <f t="array" ref="B214">_xludf.XLOOKUP(A214,'DIDD All Codes'!A:A,'DIDD All Codes'!B:B)</f>
        <v>#NAME?</v>
      </c>
      <c r="C214" s="4" t="str">
        <f t="array" ref="C214">_xludf.XLOOKUP(A214,'DIDD All Codes'!A:A,'DIDD All Codes'!C:C)</f>
        <v>#NAME?</v>
      </c>
      <c r="D214" s="4" t="s">
        <v>135</v>
      </c>
      <c r="E214" s="4" t="s">
        <v>135</v>
      </c>
      <c r="F214" s="4" t="s">
        <v>135</v>
      </c>
      <c r="G214" s="4" t="s">
        <v>135</v>
      </c>
      <c r="H214" s="4" t="s">
        <v>135</v>
      </c>
      <c r="I214" s="4" t="s">
        <v>135</v>
      </c>
      <c r="J214" s="3" t="s">
        <v>199</v>
      </c>
    </row>
    <row r="215" ht="15.75" customHeight="1">
      <c r="A215" s="2" t="s">
        <v>352</v>
      </c>
      <c r="B215" s="3" t="str">
        <f t="array" ref="B215">_xludf.XLOOKUP(A215,'DIDD All Codes'!A:A,'DIDD All Codes'!B:B)</f>
        <v>#NAME?</v>
      </c>
      <c r="C215" s="4" t="str">
        <f t="array" ref="C215">_xludf.XLOOKUP(A215,'DIDD All Codes'!A:A,'DIDD All Codes'!C:C)</f>
        <v>#NAME?</v>
      </c>
      <c r="D215" s="4" t="s">
        <v>135</v>
      </c>
      <c r="E215" s="4" t="s">
        <v>135</v>
      </c>
      <c r="F215" s="4" t="s">
        <v>135</v>
      </c>
      <c r="G215" s="4" t="s">
        <v>135</v>
      </c>
      <c r="H215" s="4" t="s">
        <v>135</v>
      </c>
      <c r="I215" s="4" t="s">
        <v>135</v>
      </c>
      <c r="J215" s="3" t="s">
        <v>199</v>
      </c>
    </row>
    <row r="216" ht="15.75" customHeight="1">
      <c r="A216" s="2" t="s">
        <v>353</v>
      </c>
      <c r="B216" s="3" t="str">
        <f t="array" ref="B216">_xludf.XLOOKUP(A216,'DIDD All Codes'!A:A,'DIDD All Codes'!B:B)</f>
        <v>#NAME?</v>
      </c>
      <c r="C216" s="4" t="str">
        <f t="array" ref="C216">_xludf.XLOOKUP(A216,'DIDD All Codes'!A:A,'DIDD All Codes'!C:C)</f>
        <v>#NAME?</v>
      </c>
      <c r="D216" s="4" t="s">
        <v>135</v>
      </c>
      <c r="E216" s="4" t="s">
        <v>135</v>
      </c>
      <c r="F216" s="4" t="s">
        <v>135</v>
      </c>
      <c r="G216" s="4" t="s">
        <v>135</v>
      </c>
      <c r="H216" s="4" t="s">
        <v>135</v>
      </c>
      <c r="I216" s="4" t="s">
        <v>135</v>
      </c>
      <c r="J216" s="3" t="s">
        <v>199</v>
      </c>
    </row>
    <row r="217" ht="15.75" customHeight="1">
      <c r="A217" s="2" t="s">
        <v>354</v>
      </c>
      <c r="B217" s="3" t="str">
        <f t="array" ref="B217">_xludf.XLOOKUP(A217,'DIDD All Codes'!A:A,'DIDD All Codes'!B:B)</f>
        <v>#NAME?</v>
      </c>
      <c r="C217" s="4" t="str">
        <f t="array" ref="C217">_xludf.XLOOKUP(A217,'DIDD All Codes'!A:A,'DIDD All Codes'!C:C)</f>
        <v>#NAME?</v>
      </c>
      <c r="D217" s="4" t="s">
        <v>135</v>
      </c>
      <c r="E217" s="4" t="s">
        <v>135</v>
      </c>
      <c r="F217" s="4" t="s">
        <v>135</v>
      </c>
      <c r="G217" s="4" t="s">
        <v>135</v>
      </c>
      <c r="H217" s="4" t="s">
        <v>135</v>
      </c>
      <c r="I217" s="4" t="s">
        <v>135</v>
      </c>
      <c r="J217" s="3" t="s">
        <v>199</v>
      </c>
    </row>
    <row r="218" ht="15.75" customHeight="1">
      <c r="A218" s="2" t="s">
        <v>355</v>
      </c>
      <c r="B218" s="3" t="str">
        <f t="array" ref="B218">_xludf.XLOOKUP(A218,'DIDD All Codes'!A:A,'DIDD All Codes'!B:B)</f>
        <v>#NAME?</v>
      </c>
      <c r="C218" s="4" t="str">
        <f t="array" ref="C218">_xludf.XLOOKUP(A218,'DIDD All Codes'!A:A,'DIDD All Codes'!C:C)</f>
        <v>#NAME?</v>
      </c>
      <c r="D218" s="4" t="s">
        <v>135</v>
      </c>
      <c r="E218" s="4" t="s">
        <v>135</v>
      </c>
      <c r="F218" s="4" t="s">
        <v>135</v>
      </c>
      <c r="G218" s="4" t="s">
        <v>135</v>
      </c>
      <c r="H218" s="4" t="s">
        <v>135</v>
      </c>
      <c r="I218" s="4" t="s">
        <v>135</v>
      </c>
      <c r="J218" s="3" t="s">
        <v>199</v>
      </c>
    </row>
    <row r="219" ht="15.75" customHeight="1">
      <c r="A219" s="2" t="s">
        <v>356</v>
      </c>
      <c r="B219" s="3" t="str">
        <f t="array" ref="B219">_xludf.XLOOKUP(A219,'DIDD All Codes'!A:A,'DIDD All Codes'!B:B)</f>
        <v>#NAME?</v>
      </c>
      <c r="C219" s="4" t="str">
        <f t="array" ref="C219">_xludf.XLOOKUP(A219,'DIDD All Codes'!A:A,'DIDD All Codes'!C:C)</f>
        <v>#NAME?</v>
      </c>
      <c r="D219" s="4" t="s">
        <v>135</v>
      </c>
      <c r="E219" s="4" t="s">
        <v>135</v>
      </c>
      <c r="F219" s="4" t="s">
        <v>135</v>
      </c>
      <c r="G219" s="4" t="s">
        <v>135</v>
      </c>
      <c r="H219" s="4" t="s">
        <v>135</v>
      </c>
      <c r="I219" s="4" t="s">
        <v>135</v>
      </c>
      <c r="J219" s="3" t="s">
        <v>199</v>
      </c>
    </row>
    <row r="220" ht="15.75" customHeight="1">
      <c r="A220" s="2" t="s">
        <v>357</v>
      </c>
      <c r="B220" s="3" t="str">
        <f t="array" ref="B220">_xludf.XLOOKUP(A220,'DIDD All Codes'!A:A,'DIDD All Codes'!B:B)</f>
        <v>#NAME?</v>
      </c>
      <c r="C220" s="4" t="str">
        <f t="array" ref="C220">_xludf.XLOOKUP(A220,'DIDD All Codes'!A:A,'DIDD All Codes'!C:C)</f>
        <v>#NAME?</v>
      </c>
      <c r="D220" s="4" t="s">
        <v>135</v>
      </c>
      <c r="E220" s="4" t="s">
        <v>135</v>
      </c>
      <c r="F220" s="4" t="s">
        <v>135</v>
      </c>
      <c r="G220" s="4" t="s">
        <v>135</v>
      </c>
      <c r="H220" s="4" t="s">
        <v>135</v>
      </c>
      <c r="I220" s="4" t="s">
        <v>135</v>
      </c>
      <c r="J220" s="3" t="s">
        <v>199</v>
      </c>
    </row>
    <row r="221" ht="15.75" customHeight="1">
      <c r="A221" s="2" t="s">
        <v>358</v>
      </c>
      <c r="B221" s="3" t="str">
        <f t="array" ref="B221">_xludf.XLOOKUP(A221,'DIDD All Codes'!A:A,'DIDD All Codes'!B:B)</f>
        <v>#NAME?</v>
      </c>
      <c r="C221" s="4" t="str">
        <f t="array" ref="C221">_xludf.XLOOKUP(A221,'DIDD All Codes'!A:A,'DIDD All Codes'!C:C)</f>
        <v>#NAME?</v>
      </c>
      <c r="D221" s="4" t="s">
        <v>135</v>
      </c>
      <c r="E221" s="4" t="s">
        <v>135</v>
      </c>
      <c r="F221" s="4" t="s">
        <v>135</v>
      </c>
      <c r="G221" s="4" t="s">
        <v>135</v>
      </c>
      <c r="H221" s="4" t="s">
        <v>135</v>
      </c>
      <c r="I221" s="4" t="s">
        <v>135</v>
      </c>
      <c r="J221" s="3" t="s">
        <v>199</v>
      </c>
    </row>
    <row r="222" ht="15.75" customHeight="1">
      <c r="A222" s="2" t="s">
        <v>359</v>
      </c>
      <c r="B222" s="3" t="str">
        <f t="array" ref="B222">_xludf.XLOOKUP(A222,'DIDD All Codes'!A:A,'DIDD All Codes'!B:B)</f>
        <v>#NAME?</v>
      </c>
      <c r="C222" s="4" t="str">
        <f t="array" ref="C222">_xludf.XLOOKUP(A222,'DIDD All Codes'!A:A,'DIDD All Codes'!C:C)</f>
        <v>#NAME?</v>
      </c>
      <c r="D222" s="4" t="s">
        <v>135</v>
      </c>
      <c r="E222" s="4" t="s">
        <v>135</v>
      </c>
      <c r="F222" s="4" t="s">
        <v>135</v>
      </c>
      <c r="G222" s="4" t="s">
        <v>135</v>
      </c>
      <c r="H222" s="4" t="s">
        <v>135</v>
      </c>
      <c r="I222" s="4" t="s">
        <v>135</v>
      </c>
      <c r="J222" s="3" t="s">
        <v>199</v>
      </c>
    </row>
    <row r="223" ht="15.75" customHeight="1">
      <c r="A223" s="2" t="s">
        <v>360</v>
      </c>
      <c r="B223" s="3" t="str">
        <f t="array" ref="B223">_xludf.XLOOKUP(A223,'DIDD All Codes'!A:A,'DIDD All Codes'!B:B)</f>
        <v>#NAME?</v>
      </c>
      <c r="C223" s="4" t="str">
        <f t="array" ref="C223">_xludf.XLOOKUP(A223,'DIDD All Codes'!A:A,'DIDD All Codes'!C:C)</f>
        <v>#NAME?</v>
      </c>
      <c r="D223" s="4" t="s">
        <v>135</v>
      </c>
      <c r="E223" s="4" t="s">
        <v>135</v>
      </c>
      <c r="F223" s="4" t="s">
        <v>135</v>
      </c>
      <c r="G223" s="4" t="s">
        <v>135</v>
      </c>
      <c r="H223" s="4" t="s">
        <v>135</v>
      </c>
      <c r="I223" s="4" t="s">
        <v>135</v>
      </c>
      <c r="J223" s="3" t="s">
        <v>199</v>
      </c>
    </row>
    <row r="224" ht="15.75" customHeight="1">
      <c r="A224" s="2" t="s">
        <v>361</v>
      </c>
      <c r="B224" s="3" t="str">
        <f t="array" ref="B224">_xludf.XLOOKUP(A224,'DIDD All Codes'!A:A,'DIDD All Codes'!B:B)</f>
        <v>#NAME?</v>
      </c>
      <c r="C224" s="4" t="str">
        <f t="array" ref="C224">_xludf.XLOOKUP(A224,'DIDD All Codes'!A:A,'DIDD All Codes'!C:C)</f>
        <v>#NAME?</v>
      </c>
      <c r="D224" s="4" t="s">
        <v>135</v>
      </c>
      <c r="E224" s="4" t="s">
        <v>135</v>
      </c>
      <c r="F224" s="4" t="s">
        <v>135</v>
      </c>
      <c r="G224" s="4" t="s">
        <v>135</v>
      </c>
      <c r="H224" s="4" t="s">
        <v>135</v>
      </c>
      <c r="I224" s="4" t="s">
        <v>135</v>
      </c>
      <c r="J224" s="3" t="s">
        <v>199</v>
      </c>
    </row>
    <row r="225" ht="15.75" customHeight="1">
      <c r="A225" s="2" t="s">
        <v>362</v>
      </c>
      <c r="B225" s="3" t="str">
        <f t="array" ref="B225">_xludf.XLOOKUP(A225,'DIDD All Codes'!A:A,'DIDD All Codes'!B:B)</f>
        <v>#NAME?</v>
      </c>
      <c r="C225" s="4" t="str">
        <f t="array" ref="C225">_xludf.XLOOKUP(A225,'DIDD All Codes'!A:A,'DIDD All Codes'!C:C)</f>
        <v>#NAME?</v>
      </c>
      <c r="D225" s="4" t="s">
        <v>135</v>
      </c>
      <c r="E225" s="4" t="s">
        <v>135</v>
      </c>
      <c r="F225" s="4" t="s">
        <v>135</v>
      </c>
      <c r="G225" s="4" t="s">
        <v>135</v>
      </c>
      <c r="H225" s="4" t="s">
        <v>135</v>
      </c>
      <c r="I225" s="4" t="s">
        <v>135</v>
      </c>
      <c r="J225" s="3" t="s">
        <v>199</v>
      </c>
    </row>
    <row r="226" ht="15.75" customHeight="1">
      <c r="A226" s="2" t="s">
        <v>363</v>
      </c>
      <c r="B226" s="3" t="str">
        <f t="array" ref="B226">_xludf.XLOOKUP(A226,'DIDD All Codes'!A:A,'DIDD All Codes'!B:B)</f>
        <v>#NAME?</v>
      </c>
      <c r="C226" s="4" t="str">
        <f t="array" ref="C226">_xludf.XLOOKUP(A226,'DIDD All Codes'!A:A,'DIDD All Codes'!C:C)</f>
        <v>#NAME?</v>
      </c>
      <c r="D226" s="4" t="s">
        <v>135</v>
      </c>
      <c r="E226" s="4" t="s">
        <v>135</v>
      </c>
      <c r="F226" s="4" t="s">
        <v>135</v>
      </c>
      <c r="G226" s="4" t="s">
        <v>135</v>
      </c>
      <c r="H226" s="4" t="s">
        <v>135</v>
      </c>
      <c r="I226" s="4" t="s">
        <v>135</v>
      </c>
      <c r="J226" s="3" t="s">
        <v>199</v>
      </c>
    </row>
    <row r="227" ht="15.75" customHeight="1">
      <c r="A227" s="2" t="s">
        <v>364</v>
      </c>
      <c r="B227" s="3" t="str">
        <f t="array" ref="B227">_xludf.XLOOKUP(A227,'DIDD All Codes'!A:A,'DIDD All Codes'!B:B)</f>
        <v>#NAME?</v>
      </c>
      <c r="C227" s="4" t="str">
        <f t="array" ref="C227">_xludf.XLOOKUP(A227,'DIDD All Codes'!A:A,'DIDD All Codes'!C:C)</f>
        <v>#NAME?</v>
      </c>
      <c r="D227" s="4" t="s">
        <v>135</v>
      </c>
      <c r="E227" s="4" t="s">
        <v>135</v>
      </c>
      <c r="F227" s="4" t="s">
        <v>135</v>
      </c>
      <c r="G227" s="4" t="s">
        <v>135</v>
      </c>
      <c r="H227" s="4" t="s">
        <v>135</v>
      </c>
      <c r="I227" s="4" t="s">
        <v>135</v>
      </c>
      <c r="J227" s="3" t="s">
        <v>199</v>
      </c>
    </row>
    <row r="228" ht="15.75" customHeight="1">
      <c r="A228" s="2" t="s">
        <v>365</v>
      </c>
      <c r="B228" s="3" t="str">
        <f t="array" ref="B228">_xludf.XLOOKUP(A228,'DIDD All Codes'!A:A,'DIDD All Codes'!B:B)</f>
        <v>#NAME?</v>
      </c>
      <c r="C228" s="4" t="str">
        <f t="array" ref="C228">_xludf.XLOOKUP(A228,'DIDD All Codes'!A:A,'DIDD All Codes'!C:C)</f>
        <v>#NAME?</v>
      </c>
      <c r="D228" s="4" t="s">
        <v>135</v>
      </c>
      <c r="E228" s="4" t="s">
        <v>135</v>
      </c>
      <c r="F228" s="4" t="s">
        <v>135</v>
      </c>
      <c r="G228" s="4" t="s">
        <v>135</v>
      </c>
      <c r="H228" s="4" t="s">
        <v>135</v>
      </c>
      <c r="I228" s="4" t="s">
        <v>135</v>
      </c>
      <c r="J228" s="3" t="s">
        <v>199</v>
      </c>
    </row>
    <row r="229" ht="15.75" customHeight="1">
      <c r="A229" s="2" t="s">
        <v>366</v>
      </c>
      <c r="B229" s="3" t="str">
        <f t="array" ref="B229">_xludf.XLOOKUP(A229,'DIDD All Codes'!A:A,'DIDD All Codes'!B:B)</f>
        <v>#NAME?</v>
      </c>
      <c r="C229" s="4" t="str">
        <f t="array" ref="C229">_xludf.XLOOKUP(A229,'DIDD All Codes'!A:A,'DIDD All Codes'!C:C)</f>
        <v>#NAME?</v>
      </c>
      <c r="D229" s="4" t="s">
        <v>135</v>
      </c>
      <c r="E229" s="4" t="s">
        <v>135</v>
      </c>
      <c r="F229" s="4" t="s">
        <v>135</v>
      </c>
      <c r="G229" s="4" t="s">
        <v>135</v>
      </c>
      <c r="H229" s="4" t="s">
        <v>135</v>
      </c>
      <c r="I229" s="4" t="s">
        <v>135</v>
      </c>
      <c r="J229" s="3" t="s">
        <v>199</v>
      </c>
    </row>
    <row r="230" ht="15.75" customHeight="1">
      <c r="A230" s="2" t="s">
        <v>367</v>
      </c>
      <c r="B230" s="3" t="str">
        <f t="array" ref="B230">_xludf.XLOOKUP(A230,'DIDD All Codes'!A:A,'DIDD All Codes'!B:B)</f>
        <v>#NAME?</v>
      </c>
      <c r="C230" s="4" t="str">
        <f t="array" ref="C230">_xludf.XLOOKUP(A230,'DIDD All Codes'!A:A,'DIDD All Codes'!C:C)</f>
        <v>#NAME?</v>
      </c>
      <c r="D230" s="4" t="s">
        <v>135</v>
      </c>
      <c r="E230" s="4" t="s">
        <v>135</v>
      </c>
      <c r="F230" s="4" t="s">
        <v>135</v>
      </c>
      <c r="G230" s="4" t="s">
        <v>135</v>
      </c>
      <c r="H230" s="4" t="s">
        <v>135</v>
      </c>
      <c r="I230" s="4" t="s">
        <v>135</v>
      </c>
      <c r="J230" s="3" t="s">
        <v>199</v>
      </c>
    </row>
    <row r="231" ht="15.75" customHeight="1">
      <c r="A231" s="2" t="s">
        <v>368</v>
      </c>
      <c r="B231" s="3" t="str">
        <f t="array" ref="B231">_xludf.XLOOKUP(A231,'DIDD All Codes'!A:A,'DIDD All Codes'!B:B)</f>
        <v>#NAME?</v>
      </c>
      <c r="C231" s="4" t="str">
        <f t="array" ref="C231">_xludf.XLOOKUP(A231,'DIDD All Codes'!A:A,'DIDD All Codes'!C:C)</f>
        <v>#NAME?</v>
      </c>
      <c r="D231" s="4" t="s">
        <v>135</v>
      </c>
      <c r="E231" s="4" t="s">
        <v>135</v>
      </c>
      <c r="F231" s="4" t="s">
        <v>135</v>
      </c>
      <c r="G231" s="4" t="s">
        <v>135</v>
      </c>
      <c r="H231" s="4" t="s">
        <v>135</v>
      </c>
      <c r="I231" s="4" t="s">
        <v>135</v>
      </c>
      <c r="J231" s="3" t="s">
        <v>199</v>
      </c>
    </row>
    <row r="232" ht="15.75" customHeight="1">
      <c r="A232" s="2" t="s">
        <v>369</v>
      </c>
      <c r="B232" s="3" t="str">
        <f t="array" ref="B232">_xludf.XLOOKUP(A232,'DIDD All Codes'!A:A,'DIDD All Codes'!B:B)</f>
        <v>#NAME?</v>
      </c>
      <c r="C232" s="4" t="str">
        <f t="array" ref="C232">_xludf.XLOOKUP(A232,'DIDD All Codes'!A:A,'DIDD All Codes'!C:C)</f>
        <v>#NAME?</v>
      </c>
      <c r="D232" s="4" t="s">
        <v>135</v>
      </c>
      <c r="E232" s="4" t="s">
        <v>135</v>
      </c>
      <c r="F232" s="4" t="s">
        <v>135</v>
      </c>
      <c r="G232" s="4" t="s">
        <v>135</v>
      </c>
      <c r="H232" s="4" t="s">
        <v>135</v>
      </c>
      <c r="I232" s="4" t="s">
        <v>135</v>
      </c>
      <c r="J232" s="3" t="s">
        <v>199</v>
      </c>
    </row>
    <row r="233" ht="15.75" customHeight="1">
      <c r="A233" s="2" t="s">
        <v>370</v>
      </c>
      <c r="B233" s="3" t="str">
        <f t="array" ref="B233">_xludf.XLOOKUP(A233,'DIDD All Codes'!A:A,'DIDD All Codes'!B:B)</f>
        <v>#NAME?</v>
      </c>
      <c r="C233" s="4" t="str">
        <f t="array" ref="C233">_xludf.XLOOKUP(A233,'DIDD All Codes'!A:A,'DIDD All Codes'!C:C)</f>
        <v>#NAME?</v>
      </c>
      <c r="D233" s="4" t="s">
        <v>135</v>
      </c>
      <c r="E233" s="4" t="s">
        <v>135</v>
      </c>
      <c r="F233" s="4" t="s">
        <v>135</v>
      </c>
      <c r="G233" s="4" t="s">
        <v>135</v>
      </c>
      <c r="H233" s="4" t="s">
        <v>135</v>
      </c>
      <c r="I233" s="4" t="s">
        <v>135</v>
      </c>
      <c r="J233" s="3" t="s">
        <v>199</v>
      </c>
    </row>
    <row r="234" ht="15.75" customHeight="1">
      <c r="A234" s="2" t="s">
        <v>371</v>
      </c>
      <c r="B234" s="3" t="str">
        <f t="array" ref="B234">_xludf.XLOOKUP(A234,'DIDD All Codes'!A:A,'DIDD All Codes'!B:B)</f>
        <v>#NAME?</v>
      </c>
      <c r="C234" s="4" t="str">
        <f t="array" ref="C234">_xludf.XLOOKUP(A234,'DIDD All Codes'!A:A,'DIDD All Codes'!C:C)</f>
        <v>#NAME?</v>
      </c>
      <c r="D234" s="4" t="s">
        <v>135</v>
      </c>
      <c r="E234" s="4" t="s">
        <v>135</v>
      </c>
      <c r="F234" s="4" t="s">
        <v>135</v>
      </c>
      <c r="G234" s="4" t="s">
        <v>135</v>
      </c>
      <c r="H234" s="4" t="s">
        <v>135</v>
      </c>
      <c r="I234" s="4" t="s">
        <v>135</v>
      </c>
      <c r="J234" s="3" t="s">
        <v>199</v>
      </c>
    </row>
    <row r="235" ht="15.75" customHeight="1">
      <c r="A235" s="2" t="s">
        <v>372</v>
      </c>
      <c r="B235" s="3" t="str">
        <f t="array" ref="B235">_xludf.XLOOKUP(A235,'DIDD All Codes'!A:A,'DIDD All Codes'!B:B)</f>
        <v>#NAME?</v>
      </c>
      <c r="C235" s="4" t="str">
        <f t="array" ref="C235">_xludf.XLOOKUP(A235,'DIDD All Codes'!A:A,'DIDD All Codes'!C:C)</f>
        <v>#NAME?</v>
      </c>
      <c r="D235" s="4" t="s">
        <v>135</v>
      </c>
      <c r="E235" s="4" t="s">
        <v>135</v>
      </c>
      <c r="F235" s="4" t="s">
        <v>135</v>
      </c>
      <c r="G235" s="4" t="s">
        <v>135</v>
      </c>
      <c r="H235" s="4" t="s">
        <v>135</v>
      </c>
      <c r="I235" s="4" t="s">
        <v>135</v>
      </c>
      <c r="J235" s="3" t="s">
        <v>199</v>
      </c>
    </row>
    <row r="236" ht="15.75" customHeight="1">
      <c r="A236" s="2" t="s">
        <v>373</v>
      </c>
      <c r="B236" s="3" t="str">
        <f t="array" ref="B236">_xludf.XLOOKUP(A236,'DIDD All Codes'!A:A,'DIDD All Codes'!B:B)</f>
        <v>#NAME?</v>
      </c>
      <c r="C236" s="4" t="str">
        <f t="array" ref="C236">_xludf.XLOOKUP(A236,'DIDD All Codes'!A:A,'DIDD All Codes'!C:C)</f>
        <v>#NAME?</v>
      </c>
      <c r="D236" s="4" t="s">
        <v>135</v>
      </c>
      <c r="E236" s="4" t="s">
        <v>135</v>
      </c>
      <c r="F236" s="4" t="s">
        <v>135</v>
      </c>
      <c r="G236" s="4" t="s">
        <v>135</v>
      </c>
      <c r="H236" s="4" t="s">
        <v>135</v>
      </c>
      <c r="I236" s="4" t="s">
        <v>135</v>
      </c>
      <c r="J236" s="3" t="s">
        <v>199</v>
      </c>
    </row>
    <row r="237" ht="15.75" customHeight="1">
      <c r="A237" s="2" t="s">
        <v>374</v>
      </c>
      <c r="B237" s="3" t="str">
        <f t="array" ref="B237">_xludf.XLOOKUP(A237,'DIDD All Codes'!A:A,'DIDD All Codes'!B:B)</f>
        <v>#NAME?</v>
      </c>
      <c r="C237" s="4" t="str">
        <f t="array" ref="C237">_xludf.XLOOKUP(A237,'DIDD All Codes'!A:A,'DIDD All Codes'!C:C)</f>
        <v>#NAME?</v>
      </c>
      <c r="D237" s="4" t="s">
        <v>135</v>
      </c>
      <c r="E237" s="4" t="s">
        <v>135</v>
      </c>
      <c r="F237" s="4" t="s">
        <v>135</v>
      </c>
      <c r="G237" s="4" t="s">
        <v>135</v>
      </c>
      <c r="H237" s="4" t="s">
        <v>135</v>
      </c>
      <c r="I237" s="4" t="s">
        <v>135</v>
      </c>
      <c r="J237" s="3" t="s">
        <v>199</v>
      </c>
    </row>
    <row r="238" ht="15.75" customHeight="1">
      <c r="A238" s="2" t="s">
        <v>375</v>
      </c>
      <c r="B238" s="3" t="str">
        <f t="array" ref="B238">_xludf.XLOOKUP(A238,'DIDD All Codes'!A:A,'DIDD All Codes'!B:B)</f>
        <v>#NAME?</v>
      </c>
      <c r="C238" s="4" t="str">
        <f t="array" ref="C238">_xludf.XLOOKUP(A238,'DIDD All Codes'!A:A,'DIDD All Codes'!C:C)</f>
        <v>#NAME?</v>
      </c>
      <c r="D238" s="4" t="s">
        <v>135</v>
      </c>
      <c r="E238" s="4" t="s">
        <v>135</v>
      </c>
      <c r="F238" s="4" t="s">
        <v>135</v>
      </c>
      <c r="G238" s="4" t="s">
        <v>135</v>
      </c>
      <c r="H238" s="4" t="s">
        <v>135</v>
      </c>
      <c r="I238" s="4" t="s">
        <v>135</v>
      </c>
      <c r="J238" s="3" t="s">
        <v>199</v>
      </c>
    </row>
    <row r="239" ht="15.75" customHeight="1">
      <c r="A239" s="2" t="s">
        <v>376</v>
      </c>
      <c r="B239" s="3" t="str">
        <f t="array" ref="B239">_xludf.XLOOKUP(A239,'DIDD All Codes'!A:A,'DIDD All Codes'!B:B)</f>
        <v>#NAME?</v>
      </c>
      <c r="C239" s="4" t="str">
        <f t="array" ref="C239">_xludf.XLOOKUP(A239,'DIDD All Codes'!A:A,'DIDD All Codes'!C:C)</f>
        <v>#NAME?</v>
      </c>
      <c r="D239" s="4" t="s">
        <v>135</v>
      </c>
      <c r="E239" s="4" t="s">
        <v>135</v>
      </c>
      <c r="F239" s="4" t="s">
        <v>135</v>
      </c>
      <c r="G239" s="4" t="s">
        <v>135</v>
      </c>
      <c r="H239" s="4" t="s">
        <v>135</v>
      </c>
      <c r="I239" s="4" t="s">
        <v>135</v>
      </c>
      <c r="J239" s="3" t="s">
        <v>199</v>
      </c>
    </row>
    <row r="240" ht="15.75" customHeight="1">
      <c r="A240" s="2" t="s">
        <v>377</v>
      </c>
      <c r="B240" s="3" t="str">
        <f t="array" ref="B240">_xludf.XLOOKUP(A240,'DIDD All Codes'!A:A,'DIDD All Codes'!B:B)</f>
        <v>#NAME?</v>
      </c>
      <c r="C240" s="4" t="str">
        <f t="array" ref="C240">_xludf.XLOOKUP(A240,'DIDD All Codes'!A:A,'DIDD All Codes'!C:C)</f>
        <v>#NAME?</v>
      </c>
      <c r="D240" s="4" t="s">
        <v>135</v>
      </c>
      <c r="E240" s="4" t="s">
        <v>135</v>
      </c>
      <c r="F240" s="4" t="s">
        <v>135</v>
      </c>
      <c r="G240" s="4" t="s">
        <v>135</v>
      </c>
      <c r="H240" s="4" t="s">
        <v>135</v>
      </c>
      <c r="I240" s="4" t="s">
        <v>135</v>
      </c>
      <c r="J240" s="3" t="s">
        <v>199</v>
      </c>
    </row>
    <row r="241" ht="15.75" customHeight="1">
      <c r="A241" s="2" t="s">
        <v>378</v>
      </c>
      <c r="B241" s="3" t="str">
        <f t="array" ref="B241">_xludf.XLOOKUP(A241,'DIDD All Codes'!A:A,'DIDD All Codes'!B:B)</f>
        <v>#NAME?</v>
      </c>
      <c r="C241" s="4" t="str">
        <f t="array" ref="C241">_xludf.XLOOKUP(A241,'DIDD All Codes'!A:A,'DIDD All Codes'!C:C)</f>
        <v>#NAME?</v>
      </c>
      <c r="D241" s="4" t="s">
        <v>135</v>
      </c>
      <c r="E241" s="4" t="s">
        <v>135</v>
      </c>
      <c r="F241" s="4" t="s">
        <v>135</v>
      </c>
      <c r="G241" s="4" t="s">
        <v>135</v>
      </c>
      <c r="H241" s="4" t="s">
        <v>135</v>
      </c>
      <c r="I241" s="4" t="s">
        <v>135</v>
      </c>
      <c r="J241" s="3" t="s">
        <v>199</v>
      </c>
    </row>
    <row r="242" ht="15.75" customHeight="1">
      <c r="A242" s="2" t="s">
        <v>379</v>
      </c>
      <c r="B242" s="3" t="str">
        <f t="array" ref="B242">_xludf.XLOOKUP(A242,'DIDD All Codes'!A:A,'DIDD All Codes'!B:B)</f>
        <v>#NAME?</v>
      </c>
      <c r="C242" s="4" t="str">
        <f t="array" ref="C242">_xludf.XLOOKUP(A242,'DIDD All Codes'!A:A,'DIDD All Codes'!C:C)</f>
        <v>#NAME?</v>
      </c>
      <c r="D242" s="4" t="s">
        <v>135</v>
      </c>
      <c r="E242" s="4" t="s">
        <v>135</v>
      </c>
      <c r="F242" s="4" t="s">
        <v>135</v>
      </c>
      <c r="G242" s="4" t="s">
        <v>135</v>
      </c>
      <c r="H242" s="4" t="s">
        <v>135</v>
      </c>
      <c r="I242" s="4" t="s">
        <v>135</v>
      </c>
      <c r="J242" s="3" t="s">
        <v>199</v>
      </c>
    </row>
    <row r="243" ht="15.75" customHeight="1">
      <c r="A243" s="2" t="s">
        <v>380</v>
      </c>
      <c r="B243" s="3" t="str">
        <f t="array" ref="B243">_xludf.XLOOKUP(A243,'DIDD All Codes'!A:A,'DIDD All Codes'!B:B)</f>
        <v>#NAME?</v>
      </c>
      <c r="C243" s="4" t="str">
        <f t="array" ref="C243">_xludf.XLOOKUP(A243,'DIDD All Codes'!A:A,'DIDD All Codes'!C:C)</f>
        <v>#NAME?</v>
      </c>
      <c r="D243" s="4" t="s">
        <v>135</v>
      </c>
      <c r="E243" s="4" t="s">
        <v>135</v>
      </c>
      <c r="F243" s="4" t="s">
        <v>135</v>
      </c>
      <c r="G243" s="4" t="s">
        <v>135</v>
      </c>
      <c r="H243" s="4" t="s">
        <v>135</v>
      </c>
      <c r="I243" s="4" t="s">
        <v>135</v>
      </c>
      <c r="J243" s="3" t="s">
        <v>199</v>
      </c>
    </row>
    <row r="244" ht="15.75" customHeight="1">
      <c r="A244" s="2" t="s">
        <v>381</v>
      </c>
      <c r="B244" s="3" t="str">
        <f t="array" ref="B244">_xludf.XLOOKUP(A244,'DIDD All Codes'!A:A,'DIDD All Codes'!B:B)</f>
        <v>#NAME?</v>
      </c>
      <c r="C244" s="4" t="str">
        <f t="array" ref="C244">_xludf.XLOOKUP(A244,'DIDD All Codes'!A:A,'DIDD All Codes'!C:C)</f>
        <v>#NAME?</v>
      </c>
      <c r="D244" s="4" t="s">
        <v>135</v>
      </c>
      <c r="E244" s="4" t="s">
        <v>135</v>
      </c>
      <c r="F244" s="4" t="s">
        <v>135</v>
      </c>
      <c r="G244" s="4" t="s">
        <v>135</v>
      </c>
      <c r="H244" s="4" t="s">
        <v>135</v>
      </c>
      <c r="I244" s="4" t="s">
        <v>135</v>
      </c>
      <c r="J244" s="3" t="s">
        <v>199</v>
      </c>
    </row>
    <row r="245" ht="15.75" customHeight="1">
      <c r="A245" s="2" t="s">
        <v>382</v>
      </c>
      <c r="B245" s="3" t="str">
        <f t="array" ref="B245">_xludf.XLOOKUP(A245,'DIDD All Codes'!A:A,'DIDD All Codes'!B:B)</f>
        <v>#NAME?</v>
      </c>
      <c r="C245" s="4" t="str">
        <f t="array" ref="C245">_xludf.XLOOKUP(A245,'DIDD All Codes'!A:A,'DIDD All Codes'!C:C)</f>
        <v>#NAME?</v>
      </c>
      <c r="D245" s="4" t="s">
        <v>135</v>
      </c>
      <c r="E245" s="4" t="s">
        <v>135</v>
      </c>
      <c r="F245" s="4" t="s">
        <v>135</v>
      </c>
      <c r="G245" s="4" t="s">
        <v>135</v>
      </c>
      <c r="H245" s="4" t="s">
        <v>135</v>
      </c>
      <c r="I245" s="4" t="s">
        <v>135</v>
      </c>
      <c r="J245" s="3" t="s">
        <v>199</v>
      </c>
    </row>
    <row r="246" ht="15.75" customHeight="1">
      <c r="A246" s="2" t="s">
        <v>383</v>
      </c>
      <c r="B246" s="3" t="str">
        <f t="array" ref="B246">_xludf.XLOOKUP(A246,'DIDD All Codes'!A:A,'DIDD All Codes'!B:B)</f>
        <v>#NAME?</v>
      </c>
      <c r="C246" s="4" t="str">
        <f t="array" ref="C246">_xludf.XLOOKUP(A246,'DIDD All Codes'!A:A,'DIDD All Codes'!C:C)</f>
        <v>#NAME?</v>
      </c>
      <c r="D246" s="4" t="s">
        <v>135</v>
      </c>
      <c r="E246" s="4" t="s">
        <v>135</v>
      </c>
      <c r="F246" s="4" t="s">
        <v>135</v>
      </c>
      <c r="G246" s="4" t="s">
        <v>135</v>
      </c>
      <c r="H246" s="4" t="s">
        <v>135</v>
      </c>
      <c r="I246" s="4" t="s">
        <v>135</v>
      </c>
      <c r="J246" s="3" t="s">
        <v>199</v>
      </c>
    </row>
    <row r="247" ht="15.75" customHeight="1">
      <c r="A247" s="2" t="s">
        <v>384</v>
      </c>
      <c r="B247" s="3" t="str">
        <f t="array" ref="B247">_xludf.XLOOKUP(A247,'DIDD All Codes'!A:A,'DIDD All Codes'!B:B)</f>
        <v>#NAME?</v>
      </c>
      <c r="C247" s="4" t="str">
        <f t="array" ref="C247">_xludf.XLOOKUP(A247,'DIDD All Codes'!A:A,'DIDD All Codes'!C:C)</f>
        <v>#NAME?</v>
      </c>
      <c r="D247" s="4" t="s">
        <v>135</v>
      </c>
      <c r="E247" s="4" t="s">
        <v>135</v>
      </c>
      <c r="F247" s="4" t="s">
        <v>135</v>
      </c>
      <c r="G247" s="4" t="s">
        <v>135</v>
      </c>
      <c r="H247" s="4" t="s">
        <v>135</v>
      </c>
      <c r="I247" s="4" t="s">
        <v>135</v>
      </c>
      <c r="J247" s="3" t="s">
        <v>199</v>
      </c>
    </row>
    <row r="248" ht="15.75" customHeight="1">
      <c r="A248" s="2" t="s">
        <v>385</v>
      </c>
      <c r="B248" s="3" t="str">
        <f t="array" ref="B248">_xludf.XLOOKUP(A248,'DIDD All Codes'!A:A,'DIDD All Codes'!B:B)</f>
        <v>#NAME?</v>
      </c>
      <c r="C248" s="4" t="str">
        <f t="array" ref="C248">_xludf.XLOOKUP(A248,'DIDD All Codes'!A:A,'DIDD All Codes'!C:C)</f>
        <v>#NAME?</v>
      </c>
      <c r="D248" s="4" t="s">
        <v>135</v>
      </c>
      <c r="E248" s="4" t="s">
        <v>135</v>
      </c>
      <c r="F248" s="4" t="s">
        <v>135</v>
      </c>
      <c r="G248" s="4" t="s">
        <v>135</v>
      </c>
      <c r="H248" s="4" t="s">
        <v>135</v>
      </c>
      <c r="I248" s="4" t="s">
        <v>135</v>
      </c>
      <c r="J248" s="3" t="s">
        <v>199</v>
      </c>
    </row>
    <row r="249" ht="15.75" customHeight="1">
      <c r="A249" s="2" t="s">
        <v>386</v>
      </c>
      <c r="B249" s="3" t="str">
        <f t="array" ref="B249">_xludf.XLOOKUP(A249,'DIDD All Codes'!A:A,'DIDD All Codes'!B:B)</f>
        <v>#NAME?</v>
      </c>
      <c r="C249" s="4" t="str">
        <f t="array" ref="C249">_xludf.XLOOKUP(A249,'DIDD All Codes'!A:A,'DIDD All Codes'!C:C)</f>
        <v>#NAME?</v>
      </c>
      <c r="D249" s="4" t="s">
        <v>135</v>
      </c>
      <c r="E249" s="4" t="s">
        <v>135</v>
      </c>
      <c r="F249" s="4" t="s">
        <v>135</v>
      </c>
      <c r="G249" s="4" t="s">
        <v>135</v>
      </c>
      <c r="H249" s="4" t="s">
        <v>135</v>
      </c>
      <c r="I249" s="4" t="s">
        <v>135</v>
      </c>
      <c r="J249" s="3" t="s">
        <v>199</v>
      </c>
    </row>
    <row r="250" ht="15.75" customHeight="1">
      <c r="A250" s="2" t="s">
        <v>387</v>
      </c>
      <c r="B250" s="3" t="str">
        <f t="array" ref="B250">_xludf.XLOOKUP(A250,'DIDD All Codes'!A:A,'DIDD All Codes'!B:B)</f>
        <v>#NAME?</v>
      </c>
      <c r="C250" s="4" t="str">
        <f t="array" ref="C250">_xludf.XLOOKUP(A250,'DIDD All Codes'!A:A,'DIDD All Codes'!C:C)</f>
        <v>#NAME?</v>
      </c>
      <c r="D250" s="4" t="s">
        <v>135</v>
      </c>
      <c r="E250" s="4" t="s">
        <v>135</v>
      </c>
      <c r="F250" s="4" t="s">
        <v>135</v>
      </c>
      <c r="G250" s="4" t="s">
        <v>135</v>
      </c>
      <c r="H250" s="4" t="s">
        <v>135</v>
      </c>
      <c r="I250" s="4" t="s">
        <v>135</v>
      </c>
      <c r="J250" s="3" t="s">
        <v>199</v>
      </c>
    </row>
    <row r="251" ht="15.75" customHeight="1">
      <c r="A251" s="2" t="s">
        <v>388</v>
      </c>
      <c r="B251" s="3" t="str">
        <f t="array" ref="B251">_xludf.XLOOKUP(A251,'DIDD All Codes'!A:A,'DIDD All Codes'!B:B)</f>
        <v>#NAME?</v>
      </c>
      <c r="C251" s="4" t="str">
        <f t="array" ref="C251">_xludf.XLOOKUP(A251,'DIDD All Codes'!A:A,'DIDD All Codes'!C:C)</f>
        <v>#NAME?</v>
      </c>
      <c r="D251" s="4" t="s">
        <v>135</v>
      </c>
      <c r="E251" s="4" t="s">
        <v>135</v>
      </c>
      <c r="F251" s="4" t="s">
        <v>135</v>
      </c>
      <c r="G251" s="4" t="s">
        <v>135</v>
      </c>
      <c r="H251" s="4" t="s">
        <v>135</v>
      </c>
      <c r="I251" s="4" t="s">
        <v>135</v>
      </c>
      <c r="J251" s="3" t="s">
        <v>199</v>
      </c>
    </row>
    <row r="252" ht="15.75" customHeight="1">
      <c r="A252" s="2" t="s">
        <v>389</v>
      </c>
      <c r="B252" s="3" t="str">
        <f t="array" ref="B252">_xludf.XLOOKUP(A252,'DIDD All Codes'!A:A,'DIDD All Codes'!B:B)</f>
        <v>#NAME?</v>
      </c>
      <c r="C252" s="4" t="str">
        <f t="array" ref="C252">_xludf.XLOOKUP(A252,'DIDD All Codes'!A:A,'DIDD All Codes'!C:C)</f>
        <v>#NAME?</v>
      </c>
      <c r="D252" s="4" t="s">
        <v>135</v>
      </c>
      <c r="E252" s="4" t="s">
        <v>135</v>
      </c>
      <c r="F252" s="4" t="s">
        <v>135</v>
      </c>
      <c r="G252" s="4" t="s">
        <v>135</v>
      </c>
      <c r="H252" s="4" t="s">
        <v>135</v>
      </c>
      <c r="I252" s="4" t="s">
        <v>135</v>
      </c>
      <c r="J252" s="3" t="s">
        <v>199</v>
      </c>
    </row>
    <row r="253" ht="15.75" customHeight="1">
      <c r="A253" s="2" t="s">
        <v>390</v>
      </c>
      <c r="B253" s="3" t="str">
        <f t="array" ref="B253">_xludf.XLOOKUP(A253,'DIDD All Codes'!A:A,'DIDD All Codes'!B:B)</f>
        <v>#NAME?</v>
      </c>
      <c r="C253" s="4" t="str">
        <f t="array" ref="C253">_xludf.XLOOKUP(A253,'DIDD All Codes'!A:A,'DIDD All Codes'!C:C)</f>
        <v>#NAME?</v>
      </c>
      <c r="D253" s="4" t="s">
        <v>135</v>
      </c>
      <c r="E253" s="4" t="s">
        <v>135</v>
      </c>
      <c r="F253" s="4" t="s">
        <v>135</v>
      </c>
      <c r="G253" s="4" t="s">
        <v>135</v>
      </c>
      <c r="H253" s="4" t="s">
        <v>135</v>
      </c>
      <c r="I253" s="4" t="s">
        <v>135</v>
      </c>
      <c r="J253" s="3" t="s">
        <v>199</v>
      </c>
    </row>
    <row r="254" ht="15.75" customHeight="1">
      <c r="A254" s="2" t="s">
        <v>391</v>
      </c>
      <c r="B254" s="3" t="str">
        <f t="array" ref="B254">_xludf.XLOOKUP(A254,'DIDD All Codes'!A:A,'DIDD All Codes'!B:B)</f>
        <v>#NAME?</v>
      </c>
      <c r="C254" s="4" t="str">
        <f t="array" ref="C254">_xludf.XLOOKUP(A254,'DIDD All Codes'!A:A,'DIDD All Codes'!C:C)</f>
        <v>#NAME?</v>
      </c>
      <c r="D254" s="4" t="s">
        <v>135</v>
      </c>
      <c r="E254" s="4" t="s">
        <v>135</v>
      </c>
      <c r="F254" s="4" t="s">
        <v>135</v>
      </c>
      <c r="G254" s="4" t="s">
        <v>135</v>
      </c>
      <c r="H254" s="4" t="s">
        <v>135</v>
      </c>
      <c r="I254" s="4" t="s">
        <v>135</v>
      </c>
      <c r="J254" s="3" t="s">
        <v>199</v>
      </c>
    </row>
    <row r="255" ht="15.75" customHeight="1">
      <c r="A255" s="2" t="s">
        <v>392</v>
      </c>
      <c r="B255" s="3" t="str">
        <f t="array" ref="B255">_xludf.XLOOKUP(A255,'DIDD All Codes'!A:A,'DIDD All Codes'!B:B)</f>
        <v>#NAME?</v>
      </c>
      <c r="C255" s="4" t="str">
        <f t="array" ref="C255">_xludf.XLOOKUP(A255,'DIDD All Codes'!A:A,'DIDD All Codes'!C:C)</f>
        <v>#NAME?</v>
      </c>
      <c r="D255" s="4" t="s">
        <v>135</v>
      </c>
      <c r="E255" s="4" t="s">
        <v>135</v>
      </c>
      <c r="F255" s="4" t="s">
        <v>135</v>
      </c>
      <c r="G255" s="4" t="s">
        <v>135</v>
      </c>
      <c r="H255" s="4" t="s">
        <v>135</v>
      </c>
      <c r="I255" s="4" t="s">
        <v>135</v>
      </c>
      <c r="J255" s="3" t="s">
        <v>199</v>
      </c>
    </row>
    <row r="256" ht="15.75" customHeight="1">
      <c r="A256" s="2" t="s">
        <v>393</v>
      </c>
      <c r="B256" s="3" t="str">
        <f t="array" ref="B256">_xludf.XLOOKUP(A256,'DIDD All Codes'!A:A,'DIDD All Codes'!B:B)</f>
        <v>#NAME?</v>
      </c>
      <c r="C256" s="4" t="str">
        <f t="array" ref="C256">_xludf.XLOOKUP(A256,'DIDD All Codes'!A:A,'DIDD All Codes'!C:C)</f>
        <v>#NAME?</v>
      </c>
      <c r="D256" s="4" t="s">
        <v>135</v>
      </c>
      <c r="E256" s="4" t="s">
        <v>135</v>
      </c>
      <c r="F256" s="4" t="s">
        <v>135</v>
      </c>
      <c r="G256" s="4" t="s">
        <v>135</v>
      </c>
      <c r="H256" s="4" t="s">
        <v>135</v>
      </c>
      <c r="I256" s="4" t="s">
        <v>135</v>
      </c>
      <c r="J256" s="3" t="s">
        <v>199</v>
      </c>
    </row>
    <row r="257" ht="15.75" customHeight="1">
      <c r="A257" s="2" t="s">
        <v>394</v>
      </c>
      <c r="B257" s="3" t="str">
        <f t="array" ref="B257">_xludf.XLOOKUP(A257,'DIDD All Codes'!A:A,'DIDD All Codes'!B:B)</f>
        <v>#NAME?</v>
      </c>
      <c r="C257" s="4" t="str">
        <f t="array" ref="C257">_xludf.XLOOKUP(A257,'DIDD All Codes'!A:A,'DIDD All Codes'!C:C)</f>
        <v>#NAME?</v>
      </c>
      <c r="D257" s="4" t="s">
        <v>135</v>
      </c>
      <c r="E257" s="4" t="s">
        <v>135</v>
      </c>
      <c r="F257" s="4" t="s">
        <v>135</v>
      </c>
      <c r="G257" s="4" t="s">
        <v>135</v>
      </c>
      <c r="H257" s="4" t="s">
        <v>135</v>
      </c>
      <c r="I257" s="4" t="s">
        <v>135</v>
      </c>
      <c r="J257" s="3" t="s">
        <v>199</v>
      </c>
    </row>
    <row r="258" ht="15.75" customHeight="1">
      <c r="A258" s="2" t="s">
        <v>395</v>
      </c>
      <c r="B258" s="3" t="str">
        <f t="array" ref="B258">_xludf.XLOOKUP(A258,'DIDD All Codes'!A:A,'DIDD All Codes'!B:B)</f>
        <v>#NAME?</v>
      </c>
      <c r="C258" s="4" t="str">
        <f t="array" ref="C258">_xludf.XLOOKUP(A258,'DIDD All Codes'!A:A,'DIDD All Codes'!C:C)</f>
        <v>#NAME?</v>
      </c>
      <c r="D258" s="4" t="s">
        <v>135</v>
      </c>
      <c r="E258" s="4" t="s">
        <v>135</v>
      </c>
      <c r="F258" s="4" t="s">
        <v>135</v>
      </c>
      <c r="G258" s="4" t="s">
        <v>135</v>
      </c>
      <c r="H258" s="4" t="s">
        <v>135</v>
      </c>
      <c r="I258" s="4" t="s">
        <v>135</v>
      </c>
      <c r="J258" s="3" t="s">
        <v>199</v>
      </c>
    </row>
    <row r="259" ht="15.75" customHeight="1">
      <c r="A259" s="2" t="s">
        <v>396</v>
      </c>
      <c r="B259" s="3" t="str">
        <f t="array" ref="B259">_xludf.XLOOKUP(A259,'DIDD All Codes'!A:A,'DIDD All Codes'!B:B)</f>
        <v>#NAME?</v>
      </c>
      <c r="C259" s="4" t="str">
        <f t="array" ref="C259">_xludf.XLOOKUP(A259,'DIDD All Codes'!A:A,'DIDD All Codes'!C:C)</f>
        <v>#NAME?</v>
      </c>
      <c r="D259" s="4" t="s">
        <v>135</v>
      </c>
      <c r="E259" s="4" t="s">
        <v>135</v>
      </c>
      <c r="F259" s="4" t="s">
        <v>135</v>
      </c>
      <c r="G259" s="4" t="s">
        <v>135</v>
      </c>
      <c r="H259" s="4" t="s">
        <v>135</v>
      </c>
      <c r="I259" s="4" t="s">
        <v>135</v>
      </c>
      <c r="J259" s="3" t="s">
        <v>199</v>
      </c>
    </row>
    <row r="260" ht="15.75" customHeight="1">
      <c r="A260" s="2" t="s">
        <v>397</v>
      </c>
      <c r="B260" s="3" t="str">
        <f t="array" ref="B260">_xludf.XLOOKUP(A260,'DIDD All Codes'!A:A,'DIDD All Codes'!B:B)</f>
        <v>#NAME?</v>
      </c>
      <c r="C260" s="4" t="str">
        <f t="array" ref="C260">_xludf.XLOOKUP(A260,'DIDD All Codes'!A:A,'DIDD All Codes'!C:C)</f>
        <v>#NAME?</v>
      </c>
      <c r="D260" s="4" t="s">
        <v>135</v>
      </c>
      <c r="E260" s="4" t="s">
        <v>135</v>
      </c>
      <c r="F260" s="4" t="s">
        <v>135</v>
      </c>
      <c r="G260" s="4" t="s">
        <v>135</v>
      </c>
      <c r="H260" s="4" t="s">
        <v>135</v>
      </c>
      <c r="I260" s="4" t="s">
        <v>135</v>
      </c>
      <c r="J260" s="3" t="s">
        <v>199</v>
      </c>
    </row>
    <row r="261" ht="15.75" customHeight="1">
      <c r="A261" s="2" t="s">
        <v>398</v>
      </c>
      <c r="B261" s="3" t="str">
        <f t="array" ref="B261">_xludf.XLOOKUP(A261,'DIDD All Codes'!A:A,'DIDD All Codes'!B:B)</f>
        <v>#NAME?</v>
      </c>
      <c r="C261" s="4" t="str">
        <f t="array" ref="C261">_xludf.XLOOKUP(A261,'DIDD All Codes'!A:A,'DIDD All Codes'!C:C)</f>
        <v>#NAME?</v>
      </c>
      <c r="D261" s="4" t="s">
        <v>135</v>
      </c>
      <c r="E261" s="4" t="s">
        <v>135</v>
      </c>
      <c r="F261" s="4" t="s">
        <v>135</v>
      </c>
      <c r="G261" s="4" t="s">
        <v>135</v>
      </c>
      <c r="H261" s="4" t="s">
        <v>135</v>
      </c>
      <c r="I261" s="4" t="s">
        <v>135</v>
      </c>
      <c r="J261" s="3" t="s">
        <v>199</v>
      </c>
    </row>
    <row r="262" ht="15.75" customHeight="1">
      <c r="A262" s="2" t="s">
        <v>399</v>
      </c>
      <c r="B262" s="3" t="str">
        <f t="array" ref="B262">_xludf.XLOOKUP(A262,'DIDD All Codes'!A:A,'DIDD All Codes'!B:B)</f>
        <v>#NAME?</v>
      </c>
      <c r="C262" s="4" t="str">
        <f t="array" ref="C262">_xludf.XLOOKUP(A262,'DIDD All Codes'!A:A,'DIDD All Codes'!C:C)</f>
        <v>#NAME?</v>
      </c>
      <c r="D262" s="4" t="s">
        <v>135</v>
      </c>
      <c r="E262" s="4" t="s">
        <v>135</v>
      </c>
      <c r="F262" s="4" t="s">
        <v>135</v>
      </c>
      <c r="G262" s="4" t="s">
        <v>135</v>
      </c>
      <c r="H262" s="4" t="s">
        <v>135</v>
      </c>
      <c r="I262" s="4" t="s">
        <v>135</v>
      </c>
      <c r="J262" s="3" t="s">
        <v>199</v>
      </c>
    </row>
    <row r="263" ht="15.75" customHeight="1">
      <c r="A263" s="2" t="s">
        <v>400</v>
      </c>
      <c r="B263" s="3" t="str">
        <f t="array" ref="B263">_xludf.XLOOKUP(A263,'DIDD All Codes'!A:A,'DIDD All Codes'!B:B)</f>
        <v>#NAME?</v>
      </c>
      <c r="C263" s="4" t="str">
        <f t="array" ref="C263">_xludf.XLOOKUP(A263,'DIDD All Codes'!A:A,'DIDD All Codes'!C:C)</f>
        <v>#NAME?</v>
      </c>
      <c r="D263" s="4" t="s">
        <v>135</v>
      </c>
      <c r="E263" s="4" t="s">
        <v>135</v>
      </c>
      <c r="F263" s="4" t="s">
        <v>135</v>
      </c>
      <c r="G263" s="4" t="s">
        <v>135</v>
      </c>
      <c r="H263" s="4" t="s">
        <v>135</v>
      </c>
      <c r="I263" s="4" t="s">
        <v>135</v>
      </c>
      <c r="J263" s="3" t="s">
        <v>199</v>
      </c>
    </row>
    <row r="264" ht="15.75" customHeight="1">
      <c r="A264" s="2" t="s">
        <v>401</v>
      </c>
      <c r="B264" s="3" t="str">
        <f t="array" ref="B264">_xludf.XLOOKUP(A264,'DIDD All Codes'!A:A,'DIDD All Codes'!B:B)</f>
        <v>#NAME?</v>
      </c>
      <c r="C264" s="4" t="str">
        <f t="array" ref="C264">_xludf.XLOOKUP(A264,'DIDD All Codes'!A:A,'DIDD All Codes'!C:C)</f>
        <v>#NAME?</v>
      </c>
      <c r="D264" s="4" t="s">
        <v>135</v>
      </c>
      <c r="E264" s="4" t="s">
        <v>135</v>
      </c>
      <c r="F264" s="4" t="s">
        <v>135</v>
      </c>
      <c r="G264" s="4" t="s">
        <v>135</v>
      </c>
      <c r="H264" s="4" t="s">
        <v>135</v>
      </c>
      <c r="I264" s="4" t="s">
        <v>135</v>
      </c>
      <c r="J264" s="3" t="s">
        <v>199</v>
      </c>
    </row>
    <row r="265" ht="15.75" customHeight="1">
      <c r="A265" s="2" t="s">
        <v>402</v>
      </c>
      <c r="B265" s="3" t="str">
        <f t="array" ref="B265">_xludf.XLOOKUP(A265,'DIDD All Codes'!A:A,'DIDD All Codes'!B:B)</f>
        <v>#NAME?</v>
      </c>
      <c r="C265" s="4" t="str">
        <f t="array" ref="C265">_xludf.XLOOKUP(A265,'DIDD All Codes'!A:A,'DIDD All Codes'!C:C)</f>
        <v>#NAME?</v>
      </c>
      <c r="D265" s="4" t="s">
        <v>135</v>
      </c>
      <c r="E265" s="4" t="s">
        <v>135</v>
      </c>
      <c r="F265" s="4" t="s">
        <v>135</v>
      </c>
      <c r="G265" s="4" t="s">
        <v>135</v>
      </c>
      <c r="H265" s="4" t="s">
        <v>135</v>
      </c>
      <c r="I265" s="4" t="s">
        <v>135</v>
      </c>
      <c r="J265" s="3" t="s">
        <v>199</v>
      </c>
    </row>
    <row r="266" ht="15.75" customHeight="1">
      <c r="A266" s="2" t="s">
        <v>403</v>
      </c>
      <c r="B266" s="3" t="str">
        <f t="array" ref="B266">_xludf.XLOOKUP(A266,'DIDD All Codes'!A:A,'DIDD All Codes'!B:B)</f>
        <v>#NAME?</v>
      </c>
      <c r="C266" s="4" t="str">
        <f t="array" ref="C266">_xludf.XLOOKUP(A266,'DIDD All Codes'!A:A,'DIDD All Codes'!C:C)</f>
        <v>#NAME?</v>
      </c>
      <c r="D266" s="4" t="s">
        <v>135</v>
      </c>
      <c r="E266" s="4" t="s">
        <v>135</v>
      </c>
      <c r="F266" s="4" t="s">
        <v>135</v>
      </c>
      <c r="G266" s="4" t="s">
        <v>135</v>
      </c>
      <c r="H266" s="4" t="s">
        <v>135</v>
      </c>
      <c r="I266" s="4" t="s">
        <v>135</v>
      </c>
      <c r="J266" s="3" t="s">
        <v>199</v>
      </c>
    </row>
    <row r="267" ht="15.75" customHeight="1">
      <c r="A267" s="2" t="s">
        <v>404</v>
      </c>
      <c r="B267" s="3" t="str">
        <f t="array" ref="B267">_xludf.XLOOKUP(A267,'DIDD All Codes'!A:A,'DIDD All Codes'!B:B)</f>
        <v>#NAME?</v>
      </c>
      <c r="C267" s="4" t="str">
        <f t="array" ref="C267">_xludf.XLOOKUP(A267,'DIDD All Codes'!A:A,'DIDD All Codes'!C:C)</f>
        <v>#NAME?</v>
      </c>
      <c r="D267" s="4" t="s">
        <v>135</v>
      </c>
      <c r="E267" s="4" t="s">
        <v>135</v>
      </c>
      <c r="F267" s="4" t="s">
        <v>135</v>
      </c>
      <c r="G267" s="4" t="s">
        <v>135</v>
      </c>
      <c r="H267" s="4" t="s">
        <v>135</v>
      </c>
      <c r="I267" s="4" t="s">
        <v>135</v>
      </c>
      <c r="J267" s="3" t="s">
        <v>199</v>
      </c>
    </row>
    <row r="268" ht="15.75" customHeight="1">
      <c r="A268" s="2" t="s">
        <v>405</v>
      </c>
      <c r="B268" s="3" t="str">
        <f t="array" ref="B268">_xludf.XLOOKUP(A268,'DIDD All Codes'!A:A,'DIDD All Codes'!B:B)</f>
        <v>#NAME?</v>
      </c>
      <c r="C268" s="4" t="str">
        <f t="array" ref="C268">_xludf.XLOOKUP(A268,'DIDD All Codes'!A:A,'DIDD All Codes'!C:C)</f>
        <v>#NAME?</v>
      </c>
      <c r="D268" s="4" t="s">
        <v>135</v>
      </c>
      <c r="E268" s="4" t="s">
        <v>135</v>
      </c>
      <c r="F268" s="4" t="s">
        <v>135</v>
      </c>
      <c r="G268" s="4" t="s">
        <v>135</v>
      </c>
      <c r="H268" s="4" t="s">
        <v>135</v>
      </c>
      <c r="I268" s="4" t="s">
        <v>135</v>
      </c>
      <c r="J268" s="3" t="s">
        <v>199</v>
      </c>
    </row>
    <row r="269" ht="15.75" customHeight="1">
      <c r="A269" s="2" t="s">
        <v>406</v>
      </c>
      <c r="B269" s="3" t="str">
        <f t="array" ref="B269">_xludf.XLOOKUP(A269,'DIDD All Codes'!A:A,'DIDD All Codes'!B:B)</f>
        <v>#NAME?</v>
      </c>
      <c r="C269" s="4" t="str">
        <f t="array" ref="C269">_xludf.XLOOKUP(A269,'DIDD All Codes'!A:A,'DIDD All Codes'!C:C)</f>
        <v>#NAME?</v>
      </c>
      <c r="D269" s="4" t="s">
        <v>135</v>
      </c>
      <c r="E269" s="4" t="s">
        <v>135</v>
      </c>
      <c r="F269" s="4" t="s">
        <v>135</v>
      </c>
      <c r="G269" s="4" t="s">
        <v>135</v>
      </c>
      <c r="H269" s="4" t="s">
        <v>135</v>
      </c>
      <c r="I269" s="4" t="s">
        <v>135</v>
      </c>
      <c r="J269" s="3" t="s">
        <v>199</v>
      </c>
    </row>
    <row r="270" ht="15.75" customHeight="1">
      <c r="A270" s="2" t="s">
        <v>407</v>
      </c>
      <c r="B270" s="3" t="str">
        <f t="array" ref="B270">_xludf.XLOOKUP(A270,'DIDD All Codes'!A:A,'DIDD All Codes'!B:B)</f>
        <v>#NAME?</v>
      </c>
      <c r="C270" s="4" t="str">
        <f t="array" ref="C270">_xludf.XLOOKUP(A270,'DIDD All Codes'!A:A,'DIDD All Codes'!C:C)</f>
        <v>#NAME?</v>
      </c>
      <c r="D270" s="4" t="s">
        <v>135</v>
      </c>
      <c r="E270" s="4" t="s">
        <v>135</v>
      </c>
      <c r="F270" s="4" t="s">
        <v>135</v>
      </c>
      <c r="G270" s="4" t="s">
        <v>135</v>
      </c>
      <c r="H270" s="4" t="s">
        <v>135</v>
      </c>
      <c r="I270" s="4" t="s">
        <v>135</v>
      </c>
      <c r="J270" s="3" t="s">
        <v>199</v>
      </c>
    </row>
    <row r="271" ht="15.75" customHeight="1">
      <c r="A271" s="2" t="s">
        <v>408</v>
      </c>
      <c r="B271" s="3" t="str">
        <f t="array" ref="B271">_xludf.XLOOKUP(A271,'DIDD All Codes'!A:A,'DIDD All Codes'!B:B)</f>
        <v>#NAME?</v>
      </c>
      <c r="C271" s="4" t="str">
        <f t="array" ref="C271">_xludf.XLOOKUP(A271,'DIDD All Codes'!A:A,'DIDD All Codes'!C:C)</f>
        <v>#NAME?</v>
      </c>
      <c r="D271" s="4" t="s">
        <v>135</v>
      </c>
      <c r="E271" s="4" t="s">
        <v>135</v>
      </c>
      <c r="F271" s="4" t="s">
        <v>135</v>
      </c>
      <c r="G271" s="4" t="s">
        <v>135</v>
      </c>
      <c r="H271" s="4" t="s">
        <v>135</v>
      </c>
      <c r="I271" s="4" t="s">
        <v>135</v>
      </c>
      <c r="J271" s="3" t="s">
        <v>199</v>
      </c>
    </row>
    <row r="272" ht="15.75" customHeight="1">
      <c r="A272" s="2" t="s">
        <v>409</v>
      </c>
      <c r="B272" s="3" t="str">
        <f t="array" ref="B272">_xludf.XLOOKUP(A272,'DIDD All Codes'!A:A,'DIDD All Codes'!B:B)</f>
        <v>#NAME?</v>
      </c>
      <c r="C272" s="4" t="str">
        <f t="array" ref="C272">_xludf.XLOOKUP(A272,'DIDD All Codes'!A:A,'DIDD All Codes'!C:C)</f>
        <v>#NAME?</v>
      </c>
      <c r="D272" s="4" t="s">
        <v>135</v>
      </c>
      <c r="E272" s="4" t="s">
        <v>135</v>
      </c>
      <c r="F272" s="4" t="s">
        <v>135</v>
      </c>
      <c r="G272" s="4" t="s">
        <v>135</v>
      </c>
      <c r="H272" s="4" t="s">
        <v>135</v>
      </c>
      <c r="I272" s="4" t="s">
        <v>135</v>
      </c>
      <c r="J272" s="3" t="s">
        <v>199</v>
      </c>
    </row>
    <row r="273" ht="15.75" customHeight="1">
      <c r="A273" s="2" t="s">
        <v>410</v>
      </c>
      <c r="B273" s="3" t="str">
        <f t="array" ref="B273">_xludf.XLOOKUP(A273,'DIDD All Codes'!A:A,'DIDD All Codes'!B:B)</f>
        <v>#NAME?</v>
      </c>
      <c r="C273" s="4" t="str">
        <f t="array" ref="C273">_xludf.XLOOKUP(A273,'DIDD All Codes'!A:A,'DIDD All Codes'!C:C)</f>
        <v>#NAME?</v>
      </c>
      <c r="D273" s="4" t="s">
        <v>135</v>
      </c>
      <c r="E273" s="4" t="s">
        <v>135</v>
      </c>
      <c r="F273" s="4" t="s">
        <v>135</v>
      </c>
      <c r="G273" s="4" t="s">
        <v>135</v>
      </c>
      <c r="H273" s="4" t="s">
        <v>135</v>
      </c>
      <c r="I273" s="4" t="s">
        <v>135</v>
      </c>
      <c r="J273" s="3" t="s">
        <v>199</v>
      </c>
    </row>
    <row r="274" ht="15.75" customHeight="1">
      <c r="A274" s="2" t="s">
        <v>411</v>
      </c>
      <c r="B274" s="3" t="str">
        <f t="array" ref="B274">_xludf.XLOOKUP(A274,'DIDD All Codes'!A:A,'DIDD All Codes'!B:B)</f>
        <v>#NAME?</v>
      </c>
      <c r="C274" s="4" t="str">
        <f t="array" ref="C274">_xludf.XLOOKUP(A274,'DIDD All Codes'!A:A,'DIDD All Codes'!C:C)</f>
        <v>#NAME?</v>
      </c>
      <c r="D274" s="4" t="s">
        <v>135</v>
      </c>
      <c r="E274" s="4" t="s">
        <v>135</v>
      </c>
      <c r="F274" s="4" t="s">
        <v>135</v>
      </c>
      <c r="G274" s="4" t="s">
        <v>135</v>
      </c>
      <c r="H274" s="4" t="s">
        <v>135</v>
      </c>
      <c r="I274" s="4" t="s">
        <v>135</v>
      </c>
      <c r="J274" s="3" t="s">
        <v>199</v>
      </c>
    </row>
    <row r="275" ht="15.75" customHeight="1">
      <c r="A275" s="2" t="s">
        <v>412</v>
      </c>
      <c r="B275" s="3" t="str">
        <f t="array" ref="B275">_xludf.XLOOKUP(A275,'DIDD All Codes'!A:A,'DIDD All Codes'!B:B)</f>
        <v>#NAME?</v>
      </c>
      <c r="C275" s="4" t="str">
        <f t="array" ref="C275">_xludf.XLOOKUP(A275,'DIDD All Codes'!A:A,'DIDD All Codes'!C:C)</f>
        <v>#NAME?</v>
      </c>
      <c r="D275" s="4" t="s">
        <v>135</v>
      </c>
      <c r="E275" s="4" t="s">
        <v>135</v>
      </c>
      <c r="F275" s="4" t="s">
        <v>135</v>
      </c>
      <c r="G275" s="4" t="s">
        <v>135</v>
      </c>
      <c r="H275" s="4" t="s">
        <v>135</v>
      </c>
      <c r="I275" s="4" t="s">
        <v>135</v>
      </c>
      <c r="J275" s="3" t="s">
        <v>199</v>
      </c>
    </row>
    <row r="276" ht="15.75" customHeight="1">
      <c r="A276" s="2" t="s">
        <v>413</v>
      </c>
      <c r="B276" s="3" t="str">
        <f t="array" ref="B276">_xludf.XLOOKUP(A276,'DIDD All Codes'!A:A,'DIDD All Codes'!B:B)</f>
        <v>#NAME?</v>
      </c>
      <c r="C276" s="4" t="str">
        <f t="array" ref="C276">_xludf.XLOOKUP(A276,'DIDD All Codes'!A:A,'DIDD All Codes'!C:C)</f>
        <v>#NAME?</v>
      </c>
      <c r="D276" s="4" t="s">
        <v>135</v>
      </c>
      <c r="E276" s="4" t="s">
        <v>135</v>
      </c>
      <c r="F276" s="4" t="s">
        <v>135</v>
      </c>
      <c r="G276" s="4" t="s">
        <v>135</v>
      </c>
      <c r="H276" s="4" t="s">
        <v>135</v>
      </c>
      <c r="I276" s="4" t="s">
        <v>135</v>
      </c>
      <c r="J276" s="3" t="s">
        <v>199</v>
      </c>
    </row>
    <row r="277" ht="15.75" customHeight="1">
      <c r="A277" s="2" t="s">
        <v>414</v>
      </c>
      <c r="B277" s="3" t="str">
        <f t="array" ref="B277">_xludf.XLOOKUP(A277,'DIDD All Codes'!A:A,'DIDD All Codes'!B:B)</f>
        <v>#NAME?</v>
      </c>
      <c r="C277" s="4" t="str">
        <f t="array" ref="C277">_xludf.XLOOKUP(A277,'DIDD All Codes'!A:A,'DIDD All Codes'!C:C)</f>
        <v>#NAME?</v>
      </c>
      <c r="D277" s="4" t="s">
        <v>135</v>
      </c>
      <c r="E277" s="4" t="s">
        <v>135</v>
      </c>
      <c r="F277" s="4" t="s">
        <v>135</v>
      </c>
      <c r="G277" s="4" t="s">
        <v>135</v>
      </c>
      <c r="H277" s="4" t="s">
        <v>135</v>
      </c>
      <c r="I277" s="4" t="s">
        <v>135</v>
      </c>
      <c r="J277" s="3" t="s">
        <v>199</v>
      </c>
    </row>
    <row r="278" ht="15.75" customHeight="1">
      <c r="A278" s="2" t="s">
        <v>415</v>
      </c>
      <c r="B278" s="3" t="str">
        <f t="array" ref="B278">_xludf.XLOOKUP(A278,'DIDD All Codes'!A:A,'DIDD All Codes'!B:B)</f>
        <v>#NAME?</v>
      </c>
      <c r="C278" s="4" t="str">
        <f t="array" ref="C278">_xludf.XLOOKUP(A278,'DIDD All Codes'!A:A,'DIDD All Codes'!C:C)</f>
        <v>#NAME?</v>
      </c>
      <c r="D278" s="4" t="s">
        <v>135</v>
      </c>
      <c r="E278" s="4" t="s">
        <v>135</v>
      </c>
      <c r="F278" s="4" t="s">
        <v>135</v>
      </c>
      <c r="G278" s="4" t="s">
        <v>135</v>
      </c>
      <c r="H278" s="4" t="s">
        <v>135</v>
      </c>
      <c r="I278" s="4" t="s">
        <v>135</v>
      </c>
      <c r="J278" s="3" t="s">
        <v>199</v>
      </c>
    </row>
    <row r="279" ht="15.75" customHeight="1">
      <c r="A279" s="2" t="s">
        <v>416</v>
      </c>
      <c r="B279" s="3" t="str">
        <f t="array" ref="B279">_xludf.XLOOKUP(A279,'DIDD All Codes'!A:A,'DIDD All Codes'!B:B)</f>
        <v>#NAME?</v>
      </c>
      <c r="C279" s="4" t="str">
        <f t="array" ref="C279">_xludf.XLOOKUP(A279,'DIDD All Codes'!A:A,'DIDD All Codes'!C:C)</f>
        <v>#NAME?</v>
      </c>
      <c r="D279" s="4" t="s">
        <v>135</v>
      </c>
      <c r="E279" s="4" t="s">
        <v>135</v>
      </c>
      <c r="F279" s="4" t="s">
        <v>135</v>
      </c>
      <c r="G279" s="4" t="s">
        <v>135</v>
      </c>
      <c r="H279" s="4" t="s">
        <v>135</v>
      </c>
      <c r="I279" s="4" t="s">
        <v>135</v>
      </c>
      <c r="J279" s="3" t="s">
        <v>199</v>
      </c>
    </row>
    <row r="280" ht="15.75" customHeight="1">
      <c r="A280" s="2" t="s">
        <v>417</v>
      </c>
      <c r="B280" s="3" t="str">
        <f t="array" ref="B280">_xludf.XLOOKUP(A280,'DIDD All Codes'!A:A,'DIDD All Codes'!B:B)</f>
        <v>#NAME?</v>
      </c>
      <c r="C280" s="4" t="str">
        <f t="array" ref="C280">_xludf.XLOOKUP(A280,'DIDD All Codes'!A:A,'DIDD All Codes'!C:C)</f>
        <v>#NAME?</v>
      </c>
      <c r="D280" s="4" t="s">
        <v>135</v>
      </c>
      <c r="E280" s="4" t="s">
        <v>135</v>
      </c>
      <c r="F280" s="4" t="s">
        <v>135</v>
      </c>
      <c r="G280" s="4" t="s">
        <v>135</v>
      </c>
      <c r="H280" s="4" t="s">
        <v>135</v>
      </c>
      <c r="I280" s="4" t="s">
        <v>135</v>
      </c>
      <c r="J280" s="3" t="s">
        <v>199</v>
      </c>
    </row>
    <row r="281" ht="15.75" customHeight="1">
      <c r="A281" s="2" t="s">
        <v>418</v>
      </c>
      <c r="B281" s="3" t="str">
        <f t="array" ref="B281">_xludf.XLOOKUP(A281,'DIDD All Codes'!A:A,'DIDD All Codes'!B:B)</f>
        <v>#NAME?</v>
      </c>
      <c r="C281" s="4" t="str">
        <f t="array" ref="C281">_xludf.XLOOKUP(A281,'DIDD All Codes'!A:A,'DIDD All Codes'!C:C)</f>
        <v>#NAME?</v>
      </c>
      <c r="D281" s="4" t="s">
        <v>135</v>
      </c>
      <c r="E281" s="4" t="s">
        <v>135</v>
      </c>
      <c r="F281" s="4" t="s">
        <v>135</v>
      </c>
      <c r="G281" s="4" t="s">
        <v>135</v>
      </c>
      <c r="H281" s="4" t="s">
        <v>135</v>
      </c>
      <c r="I281" s="4" t="s">
        <v>135</v>
      </c>
      <c r="J281" s="3" t="s">
        <v>199</v>
      </c>
    </row>
    <row r="282" ht="15.75" customHeight="1">
      <c r="A282" s="2" t="s">
        <v>419</v>
      </c>
      <c r="B282" s="3" t="str">
        <f t="array" ref="B282">_xludf.XLOOKUP(A282,'DIDD All Codes'!A:A,'DIDD All Codes'!B:B)</f>
        <v>#NAME?</v>
      </c>
      <c r="C282" s="4" t="str">
        <f t="array" ref="C282">_xludf.XLOOKUP(A282,'DIDD All Codes'!A:A,'DIDD All Codes'!C:C)</f>
        <v>#NAME?</v>
      </c>
      <c r="D282" s="4" t="s">
        <v>135</v>
      </c>
      <c r="E282" s="4" t="s">
        <v>135</v>
      </c>
      <c r="F282" s="4" t="s">
        <v>135</v>
      </c>
      <c r="G282" s="4" t="s">
        <v>135</v>
      </c>
      <c r="H282" s="4" t="s">
        <v>135</v>
      </c>
      <c r="I282" s="4" t="s">
        <v>135</v>
      </c>
      <c r="J282" s="3" t="s">
        <v>199</v>
      </c>
    </row>
    <row r="283" ht="15.75" customHeight="1">
      <c r="A283" s="2" t="s">
        <v>420</v>
      </c>
      <c r="B283" s="3" t="str">
        <f t="array" ref="B283">_xludf.XLOOKUP(A283,'DIDD All Codes'!A:A,'DIDD All Codes'!B:B)</f>
        <v>#NAME?</v>
      </c>
      <c r="C283" s="4" t="str">
        <f t="array" ref="C283">_xludf.XLOOKUP(A283,'DIDD All Codes'!A:A,'DIDD All Codes'!C:C)</f>
        <v>#NAME?</v>
      </c>
      <c r="D283" s="4" t="s">
        <v>135</v>
      </c>
      <c r="E283" s="4" t="s">
        <v>135</v>
      </c>
      <c r="F283" s="4" t="s">
        <v>135</v>
      </c>
      <c r="G283" s="4" t="s">
        <v>135</v>
      </c>
      <c r="H283" s="4" t="s">
        <v>135</v>
      </c>
      <c r="I283" s="4" t="s">
        <v>135</v>
      </c>
      <c r="J283" s="3" t="s">
        <v>199</v>
      </c>
    </row>
    <row r="284" ht="15.75" customHeight="1">
      <c r="A284" s="2" t="s">
        <v>421</v>
      </c>
      <c r="B284" s="3" t="str">
        <f t="array" ref="B284">_xludf.XLOOKUP(A284,'DIDD All Codes'!A:A,'DIDD All Codes'!B:B)</f>
        <v>#NAME?</v>
      </c>
      <c r="C284" s="4" t="str">
        <f t="array" ref="C284">_xludf.XLOOKUP(A284,'DIDD All Codes'!A:A,'DIDD All Codes'!C:C)</f>
        <v>#NAME?</v>
      </c>
      <c r="D284" s="4" t="s">
        <v>135</v>
      </c>
      <c r="E284" s="4" t="s">
        <v>135</v>
      </c>
      <c r="F284" s="4" t="s">
        <v>135</v>
      </c>
      <c r="G284" s="4" t="s">
        <v>135</v>
      </c>
      <c r="H284" s="4" t="s">
        <v>135</v>
      </c>
      <c r="I284" s="4" t="s">
        <v>135</v>
      </c>
      <c r="J284" s="3" t="s">
        <v>199</v>
      </c>
    </row>
    <row r="285" ht="15.75" customHeight="1">
      <c r="A285" s="2" t="s">
        <v>422</v>
      </c>
      <c r="B285" s="3" t="str">
        <f t="array" ref="B285">_xludf.XLOOKUP(A285,'DIDD All Codes'!A:A,'DIDD All Codes'!B:B)</f>
        <v>#NAME?</v>
      </c>
      <c r="C285" s="4" t="str">
        <f t="array" ref="C285">_xludf.XLOOKUP(A285,'DIDD All Codes'!A:A,'DIDD All Codes'!C:C)</f>
        <v>#NAME?</v>
      </c>
      <c r="D285" s="4" t="s">
        <v>135</v>
      </c>
      <c r="E285" s="4" t="s">
        <v>135</v>
      </c>
      <c r="F285" s="4" t="s">
        <v>135</v>
      </c>
      <c r="G285" s="4" t="s">
        <v>135</v>
      </c>
      <c r="H285" s="4" t="s">
        <v>135</v>
      </c>
      <c r="I285" s="4" t="s">
        <v>135</v>
      </c>
      <c r="J285" s="3" t="s">
        <v>199</v>
      </c>
    </row>
    <row r="286" ht="15.75" customHeight="1">
      <c r="A286" s="2" t="s">
        <v>423</v>
      </c>
      <c r="B286" s="3" t="str">
        <f t="array" ref="B286">_xludf.XLOOKUP(A286,'DIDD All Codes'!A:A,'DIDD All Codes'!B:B)</f>
        <v>#NAME?</v>
      </c>
      <c r="C286" s="4" t="str">
        <f t="array" ref="C286">_xludf.XLOOKUP(A286,'DIDD All Codes'!A:A,'DIDD All Codes'!C:C)</f>
        <v>#NAME?</v>
      </c>
      <c r="D286" s="4" t="s">
        <v>135</v>
      </c>
      <c r="E286" s="4" t="s">
        <v>135</v>
      </c>
      <c r="F286" s="4" t="s">
        <v>135</v>
      </c>
      <c r="G286" s="4" t="s">
        <v>135</v>
      </c>
      <c r="H286" s="4" t="s">
        <v>135</v>
      </c>
      <c r="I286" s="4" t="s">
        <v>135</v>
      </c>
      <c r="J286" s="3" t="s">
        <v>199</v>
      </c>
    </row>
    <row r="287" ht="15.75" customHeight="1">
      <c r="A287" s="2" t="s">
        <v>424</v>
      </c>
      <c r="B287" s="3" t="str">
        <f t="array" ref="B287">_xludf.XLOOKUP(A287,'DIDD All Codes'!A:A,'DIDD All Codes'!B:B)</f>
        <v>#NAME?</v>
      </c>
      <c r="C287" s="4" t="str">
        <f t="array" ref="C287">_xludf.XLOOKUP(A287,'DIDD All Codes'!A:A,'DIDD All Codes'!C:C)</f>
        <v>#NAME?</v>
      </c>
      <c r="D287" s="4" t="s">
        <v>135</v>
      </c>
      <c r="E287" s="4" t="s">
        <v>135</v>
      </c>
      <c r="F287" s="4" t="s">
        <v>135</v>
      </c>
      <c r="G287" s="4" t="s">
        <v>135</v>
      </c>
      <c r="H287" s="4" t="s">
        <v>135</v>
      </c>
      <c r="I287" s="4" t="s">
        <v>135</v>
      </c>
      <c r="J287" s="3" t="s">
        <v>199</v>
      </c>
    </row>
    <row r="288" ht="15.75" customHeight="1">
      <c r="A288" s="2" t="s">
        <v>425</v>
      </c>
      <c r="B288" s="3" t="str">
        <f t="array" ref="B288">_xludf.XLOOKUP(A288,'DIDD All Codes'!A:A,'DIDD All Codes'!B:B)</f>
        <v>#NAME?</v>
      </c>
      <c r="C288" s="4" t="str">
        <f t="array" ref="C288">_xludf.XLOOKUP(A288,'DIDD All Codes'!A:A,'DIDD All Codes'!C:C)</f>
        <v>#NAME?</v>
      </c>
      <c r="D288" s="4" t="s">
        <v>135</v>
      </c>
      <c r="E288" s="4" t="s">
        <v>135</v>
      </c>
      <c r="F288" s="4" t="s">
        <v>135</v>
      </c>
      <c r="G288" s="4" t="s">
        <v>135</v>
      </c>
      <c r="H288" s="4" t="s">
        <v>135</v>
      </c>
      <c r="I288" s="4" t="s">
        <v>135</v>
      </c>
      <c r="J288" s="3" t="s">
        <v>199</v>
      </c>
    </row>
    <row r="289" ht="15.75" customHeight="1">
      <c r="A289" s="2" t="s">
        <v>426</v>
      </c>
      <c r="B289" s="3" t="str">
        <f t="array" ref="B289">_xludf.XLOOKUP(A289,'DIDD All Codes'!A:A,'DIDD All Codes'!B:B)</f>
        <v>#NAME?</v>
      </c>
      <c r="C289" s="4" t="str">
        <f t="array" ref="C289">_xludf.XLOOKUP(A289,'DIDD All Codes'!A:A,'DIDD All Codes'!C:C)</f>
        <v>#NAME?</v>
      </c>
      <c r="D289" s="4" t="s">
        <v>135</v>
      </c>
      <c r="E289" s="4" t="s">
        <v>135</v>
      </c>
      <c r="F289" s="4" t="s">
        <v>135</v>
      </c>
      <c r="G289" s="4" t="s">
        <v>135</v>
      </c>
      <c r="H289" s="4" t="s">
        <v>135</v>
      </c>
      <c r="I289" s="4" t="s">
        <v>135</v>
      </c>
      <c r="J289" s="3" t="s">
        <v>199</v>
      </c>
    </row>
    <row r="290" ht="15.75" customHeight="1">
      <c r="A290" s="2" t="s">
        <v>427</v>
      </c>
      <c r="B290" s="3" t="str">
        <f t="array" ref="B290">_xludf.XLOOKUP(A290,'DIDD All Codes'!A:A,'DIDD All Codes'!B:B)</f>
        <v>#NAME?</v>
      </c>
      <c r="C290" s="4" t="str">
        <f t="array" ref="C290">_xludf.XLOOKUP(A290,'DIDD All Codes'!A:A,'DIDD All Codes'!C:C)</f>
        <v>#NAME?</v>
      </c>
      <c r="D290" s="4" t="s">
        <v>135</v>
      </c>
      <c r="E290" s="4" t="s">
        <v>135</v>
      </c>
      <c r="F290" s="4" t="s">
        <v>135</v>
      </c>
      <c r="G290" s="4" t="s">
        <v>135</v>
      </c>
      <c r="H290" s="4" t="s">
        <v>135</v>
      </c>
      <c r="I290" s="4" t="s">
        <v>135</v>
      </c>
      <c r="J290" s="3" t="s">
        <v>199</v>
      </c>
    </row>
    <row r="291" ht="15.75" customHeight="1">
      <c r="A291" s="2" t="s">
        <v>428</v>
      </c>
      <c r="B291" s="3" t="str">
        <f t="array" ref="B291">_xludf.XLOOKUP(A291,'DIDD All Codes'!A:A,'DIDD All Codes'!B:B)</f>
        <v>#NAME?</v>
      </c>
      <c r="C291" s="4" t="str">
        <f t="array" ref="C291">_xludf.XLOOKUP(A291,'DIDD All Codes'!A:A,'DIDD All Codes'!C:C)</f>
        <v>#NAME?</v>
      </c>
      <c r="D291" s="4" t="s">
        <v>135</v>
      </c>
      <c r="E291" s="4" t="s">
        <v>135</v>
      </c>
      <c r="F291" s="4" t="s">
        <v>135</v>
      </c>
      <c r="G291" s="4" t="s">
        <v>135</v>
      </c>
      <c r="H291" s="4" t="s">
        <v>135</v>
      </c>
      <c r="I291" s="4" t="s">
        <v>135</v>
      </c>
      <c r="J291" s="3" t="s">
        <v>199</v>
      </c>
    </row>
    <row r="292" ht="15.75" customHeight="1">
      <c r="A292" s="2" t="s">
        <v>429</v>
      </c>
      <c r="B292" s="3" t="str">
        <f t="array" ref="B292">_xludf.XLOOKUP(A292,'DIDD All Codes'!A:A,'DIDD All Codes'!B:B)</f>
        <v>#NAME?</v>
      </c>
      <c r="C292" s="4" t="str">
        <f t="array" ref="C292">_xludf.XLOOKUP(A292,'DIDD All Codes'!A:A,'DIDD All Codes'!C:C)</f>
        <v>#NAME?</v>
      </c>
      <c r="D292" s="4" t="s">
        <v>135</v>
      </c>
      <c r="E292" s="4" t="s">
        <v>135</v>
      </c>
      <c r="F292" s="4" t="s">
        <v>135</v>
      </c>
      <c r="G292" s="4" t="s">
        <v>135</v>
      </c>
      <c r="H292" s="4" t="s">
        <v>135</v>
      </c>
      <c r="I292" s="4" t="s">
        <v>135</v>
      </c>
      <c r="J292" s="3" t="s">
        <v>199</v>
      </c>
    </row>
    <row r="293" ht="15.75" customHeight="1">
      <c r="A293" s="2" t="s">
        <v>430</v>
      </c>
      <c r="B293" s="3" t="str">
        <f t="array" ref="B293">_xludf.XLOOKUP(A293,'DIDD All Codes'!A:A,'DIDD All Codes'!B:B)</f>
        <v>#NAME?</v>
      </c>
      <c r="C293" s="4" t="str">
        <f t="array" ref="C293">_xludf.XLOOKUP(A293,'DIDD All Codes'!A:A,'DIDD All Codes'!C:C)</f>
        <v>#NAME?</v>
      </c>
      <c r="D293" s="4" t="s">
        <v>135</v>
      </c>
      <c r="E293" s="4" t="s">
        <v>135</v>
      </c>
      <c r="F293" s="4" t="s">
        <v>135</v>
      </c>
      <c r="G293" s="4" t="s">
        <v>135</v>
      </c>
      <c r="H293" s="4" t="s">
        <v>135</v>
      </c>
      <c r="I293" s="4" t="s">
        <v>135</v>
      </c>
      <c r="J293" s="3" t="s">
        <v>199</v>
      </c>
    </row>
    <row r="294" ht="15.75" customHeight="1">
      <c r="A294" s="2" t="s">
        <v>431</v>
      </c>
      <c r="B294" s="3" t="str">
        <f t="array" ref="B294">_xludf.XLOOKUP(A294,'DIDD All Codes'!A:A,'DIDD All Codes'!B:B)</f>
        <v>#NAME?</v>
      </c>
      <c r="C294" s="4" t="str">
        <f t="array" ref="C294">_xludf.XLOOKUP(A294,'DIDD All Codes'!A:A,'DIDD All Codes'!C:C)</f>
        <v>#NAME?</v>
      </c>
      <c r="D294" s="4" t="s">
        <v>135</v>
      </c>
      <c r="E294" s="4" t="s">
        <v>135</v>
      </c>
      <c r="F294" s="4" t="s">
        <v>135</v>
      </c>
      <c r="G294" s="4" t="s">
        <v>135</v>
      </c>
      <c r="H294" s="4" t="s">
        <v>135</v>
      </c>
      <c r="I294" s="4" t="s">
        <v>135</v>
      </c>
      <c r="J294" s="3" t="s">
        <v>199</v>
      </c>
    </row>
    <row r="295" ht="15.75" customHeight="1">
      <c r="A295" s="2" t="s">
        <v>432</v>
      </c>
      <c r="B295" s="3" t="str">
        <f t="array" ref="B295">_xludf.XLOOKUP(A295,'DIDD All Codes'!A:A,'DIDD All Codes'!B:B)</f>
        <v>#NAME?</v>
      </c>
      <c r="C295" s="4" t="str">
        <f t="array" ref="C295">_xludf.XLOOKUP(A295,'DIDD All Codes'!A:A,'DIDD All Codes'!C:C)</f>
        <v>#NAME?</v>
      </c>
      <c r="D295" s="4" t="s">
        <v>135</v>
      </c>
      <c r="E295" s="4" t="s">
        <v>135</v>
      </c>
      <c r="F295" s="4" t="s">
        <v>135</v>
      </c>
      <c r="G295" s="4" t="s">
        <v>135</v>
      </c>
      <c r="H295" s="4" t="s">
        <v>135</v>
      </c>
      <c r="I295" s="4" t="s">
        <v>135</v>
      </c>
      <c r="J295" s="3" t="s">
        <v>199</v>
      </c>
    </row>
    <row r="296" ht="15.75" customHeight="1">
      <c r="A296" s="2" t="s">
        <v>433</v>
      </c>
      <c r="B296" s="3" t="str">
        <f t="array" ref="B296">_xludf.XLOOKUP(A296,'DIDD All Codes'!A:A,'DIDD All Codes'!B:B)</f>
        <v>#NAME?</v>
      </c>
      <c r="C296" s="4" t="str">
        <f t="array" ref="C296">_xludf.XLOOKUP(A296,'DIDD All Codes'!A:A,'DIDD All Codes'!C:C)</f>
        <v>#NAME?</v>
      </c>
      <c r="D296" s="4" t="s">
        <v>135</v>
      </c>
      <c r="E296" s="4" t="s">
        <v>135</v>
      </c>
      <c r="F296" s="4" t="s">
        <v>135</v>
      </c>
      <c r="G296" s="4" t="s">
        <v>135</v>
      </c>
      <c r="H296" s="4" t="s">
        <v>135</v>
      </c>
      <c r="I296" s="4" t="s">
        <v>135</v>
      </c>
      <c r="J296" s="3" t="s">
        <v>199</v>
      </c>
    </row>
    <row r="297" ht="15.75" customHeight="1">
      <c r="A297" s="2" t="s">
        <v>434</v>
      </c>
      <c r="B297" s="3" t="str">
        <f t="array" ref="B297">_xludf.XLOOKUP(A297,'DIDD All Codes'!A:A,'DIDD All Codes'!B:B)</f>
        <v>#NAME?</v>
      </c>
      <c r="C297" s="4" t="str">
        <f t="array" ref="C297">_xludf.XLOOKUP(A297,'DIDD All Codes'!A:A,'DIDD All Codes'!C:C)</f>
        <v>#NAME?</v>
      </c>
      <c r="D297" s="4" t="s">
        <v>135</v>
      </c>
      <c r="E297" s="4" t="s">
        <v>135</v>
      </c>
      <c r="F297" s="4" t="s">
        <v>135</v>
      </c>
      <c r="G297" s="4" t="s">
        <v>135</v>
      </c>
      <c r="H297" s="4" t="s">
        <v>135</v>
      </c>
      <c r="I297" s="4" t="s">
        <v>135</v>
      </c>
      <c r="J297" s="3" t="s">
        <v>199</v>
      </c>
    </row>
    <row r="298" ht="15.75" customHeight="1">
      <c r="A298" s="2" t="s">
        <v>435</v>
      </c>
      <c r="B298" s="3" t="str">
        <f t="array" ref="B298">_xludf.XLOOKUP(A298,'DIDD All Codes'!A:A,'DIDD All Codes'!B:B)</f>
        <v>#NAME?</v>
      </c>
      <c r="C298" s="4" t="str">
        <f t="array" ref="C298">_xludf.XLOOKUP(A298,'DIDD All Codes'!A:A,'DIDD All Codes'!C:C)</f>
        <v>#NAME?</v>
      </c>
      <c r="D298" s="4" t="s">
        <v>135</v>
      </c>
      <c r="E298" s="4" t="s">
        <v>135</v>
      </c>
      <c r="F298" s="4" t="s">
        <v>135</v>
      </c>
      <c r="G298" s="4" t="s">
        <v>135</v>
      </c>
      <c r="H298" s="4" t="s">
        <v>135</v>
      </c>
      <c r="I298" s="4" t="s">
        <v>135</v>
      </c>
      <c r="J298" s="3" t="s">
        <v>199</v>
      </c>
    </row>
    <row r="299" ht="15.75" customHeight="1">
      <c r="A299" s="2" t="s">
        <v>436</v>
      </c>
      <c r="B299" s="3" t="str">
        <f t="array" ref="B299">_xludf.XLOOKUP(A299,'DIDD All Codes'!A:A,'DIDD All Codes'!B:B)</f>
        <v>#NAME?</v>
      </c>
      <c r="C299" s="4" t="str">
        <f t="array" ref="C299">_xludf.XLOOKUP(A299,'DIDD All Codes'!A:A,'DIDD All Codes'!C:C)</f>
        <v>#NAME?</v>
      </c>
      <c r="D299" s="4" t="s">
        <v>135</v>
      </c>
      <c r="E299" s="4" t="s">
        <v>135</v>
      </c>
      <c r="F299" s="4" t="s">
        <v>135</v>
      </c>
      <c r="G299" s="4" t="s">
        <v>135</v>
      </c>
      <c r="H299" s="4" t="s">
        <v>135</v>
      </c>
      <c r="I299" s="4" t="s">
        <v>135</v>
      </c>
      <c r="J299" s="3" t="s">
        <v>199</v>
      </c>
    </row>
    <row r="300" ht="15.75" customHeight="1">
      <c r="A300" s="2" t="s">
        <v>437</v>
      </c>
      <c r="B300" s="3" t="str">
        <f t="array" ref="B300">_xludf.XLOOKUP(A300,'DIDD All Codes'!A:A,'DIDD All Codes'!B:B)</f>
        <v>#NAME?</v>
      </c>
      <c r="C300" s="4" t="str">
        <f t="array" ref="C300">_xludf.XLOOKUP(A300,'DIDD All Codes'!A:A,'DIDD All Codes'!C:C)</f>
        <v>#NAME?</v>
      </c>
      <c r="D300" s="4" t="s">
        <v>135</v>
      </c>
      <c r="E300" s="4" t="s">
        <v>135</v>
      </c>
      <c r="F300" s="4" t="s">
        <v>135</v>
      </c>
      <c r="G300" s="4" t="s">
        <v>135</v>
      </c>
      <c r="H300" s="4" t="s">
        <v>135</v>
      </c>
      <c r="I300" s="4" t="s">
        <v>135</v>
      </c>
      <c r="J300" s="3" t="s">
        <v>199</v>
      </c>
    </row>
    <row r="301" ht="15.75" customHeight="1">
      <c r="A301" s="2" t="s">
        <v>438</v>
      </c>
      <c r="B301" s="3" t="str">
        <f t="array" ref="B301">_xludf.XLOOKUP(A301,'DIDD All Codes'!A:A,'DIDD All Codes'!B:B)</f>
        <v>#NAME?</v>
      </c>
      <c r="C301" s="4" t="str">
        <f t="array" ref="C301">_xludf.XLOOKUP(A301,'DIDD All Codes'!A:A,'DIDD All Codes'!C:C)</f>
        <v>#NAME?</v>
      </c>
      <c r="D301" s="4" t="s">
        <v>135</v>
      </c>
      <c r="E301" s="4" t="s">
        <v>135</v>
      </c>
      <c r="F301" s="4" t="s">
        <v>135</v>
      </c>
      <c r="G301" s="4" t="s">
        <v>135</v>
      </c>
      <c r="H301" s="4" t="s">
        <v>135</v>
      </c>
      <c r="I301" s="4" t="s">
        <v>135</v>
      </c>
      <c r="J301" s="3" t="s">
        <v>199</v>
      </c>
    </row>
    <row r="302" ht="15.75" customHeight="1">
      <c r="A302" s="2" t="s">
        <v>439</v>
      </c>
      <c r="B302" s="3" t="str">
        <f t="array" ref="B302">_xludf.XLOOKUP(A302,'DIDD All Codes'!A:A,'DIDD All Codes'!B:B)</f>
        <v>#NAME?</v>
      </c>
      <c r="C302" s="4" t="str">
        <f t="array" ref="C302">_xludf.XLOOKUP(A302,'DIDD All Codes'!A:A,'DIDD All Codes'!C:C)</f>
        <v>#NAME?</v>
      </c>
      <c r="D302" s="4" t="s">
        <v>135</v>
      </c>
      <c r="E302" s="4" t="s">
        <v>135</v>
      </c>
      <c r="F302" s="4" t="s">
        <v>135</v>
      </c>
      <c r="G302" s="4" t="s">
        <v>135</v>
      </c>
      <c r="H302" s="4" t="s">
        <v>135</v>
      </c>
      <c r="I302" s="4" t="s">
        <v>135</v>
      </c>
      <c r="J302" s="3" t="s">
        <v>199</v>
      </c>
    </row>
    <row r="303" ht="15.75" customHeight="1">
      <c r="A303" s="2" t="s">
        <v>440</v>
      </c>
      <c r="B303" s="3" t="str">
        <f t="array" ref="B303">_xludf.XLOOKUP(A303,'DIDD All Codes'!A:A,'DIDD All Codes'!B:B)</f>
        <v>#NAME?</v>
      </c>
      <c r="C303" s="4" t="str">
        <f t="array" ref="C303">_xludf.XLOOKUP(A303,'DIDD All Codes'!A:A,'DIDD All Codes'!C:C)</f>
        <v>#NAME?</v>
      </c>
      <c r="D303" s="4" t="s">
        <v>135</v>
      </c>
      <c r="E303" s="4" t="s">
        <v>135</v>
      </c>
      <c r="F303" s="4" t="s">
        <v>135</v>
      </c>
      <c r="G303" s="4" t="s">
        <v>135</v>
      </c>
      <c r="H303" s="4" t="s">
        <v>135</v>
      </c>
      <c r="I303" s="4" t="s">
        <v>135</v>
      </c>
      <c r="J303" s="3" t="s">
        <v>199</v>
      </c>
    </row>
    <row r="304" ht="15.75" customHeight="1">
      <c r="A304" s="2" t="s">
        <v>441</v>
      </c>
      <c r="B304" s="3" t="str">
        <f t="array" ref="B304">_xludf.XLOOKUP(A304,'DIDD All Codes'!A:A,'DIDD All Codes'!B:B)</f>
        <v>#NAME?</v>
      </c>
      <c r="C304" s="4" t="str">
        <f t="array" ref="C304">_xludf.XLOOKUP(A304,'DIDD All Codes'!A:A,'DIDD All Codes'!C:C)</f>
        <v>#NAME?</v>
      </c>
      <c r="D304" s="4" t="s">
        <v>135</v>
      </c>
      <c r="E304" s="4" t="s">
        <v>135</v>
      </c>
      <c r="F304" s="4" t="s">
        <v>135</v>
      </c>
      <c r="G304" s="4" t="s">
        <v>135</v>
      </c>
      <c r="H304" s="4" t="s">
        <v>135</v>
      </c>
      <c r="I304" s="4" t="s">
        <v>135</v>
      </c>
      <c r="J304" s="3" t="s">
        <v>199</v>
      </c>
    </row>
    <row r="305" ht="15.75" customHeight="1">
      <c r="A305" s="2" t="s">
        <v>442</v>
      </c>
      <c r="B305" s="3" t="str">
        <f t="array" ref="B305">_xludf.XLOOKUP(A305,'DIDD All Codes'!A:A,'DIDD All Codes'!B:B)</f>
        <v>#NAME?</v>
      </c>
      <c r="C305" s="4" t="str">
        <f t="array" ref="C305">_xludf.XLOOKUP(A305,'DIDD All Codes'!A:A,'DIDD All Codes'!C:C)</f>
        <v>#NAME?</v>
      </c>
      <c r="D305" s="4" t="s">
        <v>135</v>
      </c>
      <c r="E305" s="4" t="s">
        <v>135</v>
      </c>
      <c r="F305" s="4" t="s">
        <v>135</v>
      </c>
      <c r="G305" s="4" t="s">
        <v>135</v>
      </c>
      <c r="H305" s="4" t="s">
        <v>135</v>
      </c>
      <c r="I305" s="4" t="s">
        <v>135</v>
      </c>
      <c r="J305" s="3" t="s">
        <v>199</v>
      </c>
    </row>
    <row r="306" ht="15.75" customHeight="1">
      <c r="A306" s="2" t="s">
        <v>443</v>
      </c>
      <c r="B306" s="3" t="str">
        <f t="array" ref="B306">_xludf.XLOOKUP(A306,'DIDD All Codes'!A:A,'DIDD All Codes'!B:B)</f>
        <v>#NAME?</v>
      </c>
      <c r="C306" s="4" t="str">
        <f t="array" ref="C306">_xludf.XLOOKUP(A306,'DIDD All Codes'!A:A,'DIDD All Codes'!C:C)</f>
        <v>#NAME?</v>
      </c>
      <c r="D306" s="4" t="s">
        <v>135</v>
      </c>
      <c r="E306" s="4" t="s">
        <v>135</v>
      </c>
      <c r="F306" s="4" t="s">
        <v>135</v>
      </c>
      <c r="G306" s="4" t="s">
        <v>135</v>
      </c>
      <c r="H306" s="4" t="s">
        <v>135</v>
      </c>
      <c r="I306" s="4" t="s">
        <v>135</v>
      </c>
      <c r="J306" s="3" t="s">
        <v>199</v>
      </c>
    </row>
    <row r="307" ht="15.75" customHeight="1">
      <c r="A307" s="2" t="s">
        <v>444</v>
      </c>
      <c r="B307" s="3" t="str">
        <f t="array" ref="B307">_xludf.XLOOKUP(A307,'DIDD All Codes'!A:A,'DIDD All Codes'!B:B)</f>
        <v>#NAME?</v>
      </c>
      <c r="C307" s="4" t="str">
        <f t="array" ref="C307">_xludf.XLOOKUP(A307,'DIDD All Codes'!A:A,'DIDD All Codes'!C:C)</f>
        <v>#NAME?</v>
      </c>
      <c r="D307" s="4" t="s">
        <v>135</v>
      </c>
      <c r="E307" s="4" t="s">
        <v>135</v>
      </c>
      <c r="F307" s="4" t="s">
        <v>135</v>
      </c>
      <c r="G307" s="4" t="s">
        <v>135</v>
      </c>
      <c r="H307" s="4" t="s">
        <v>135</v>
      </c>
      <c r="I307" s="4" t="s">
        <v>135</v>
      </c>
      <c r="J307" s="3" t="s">
        <v>199</v>
      </c>
    </row>
    <row r="308" ht="15.75" customHeight="1">
      <c r="A308" s="2" t="s">
        <v>445</v>
      </c>
      <c r="B308" s="3" t="str">
        <f t="array" ref="B308">_xludf.XLOOKUP(A308,'DIDD All Codes'!A:A,'DIDD All Codes'!B:B)</f>
        <v>#NAME?</v>
      </c>
      <c r="C308" s="4" t="str">
        <f t="array" ref="C308">_xludf.XLOOKUP(A308,'DIDD All Codes'!A:A,'DIDD All Codes'!C:C)</f>
        <v>#NAME?</v>
      </c>
      <c r="D308" s="4" t="s">
        <v>135</v>
      </c>
      <c r="E308" s="4" t="s">
        <v>135</v>
      </c>
      <c r="F308" s="4" t="s">
        <v>135</v>
      </c>
      <c r="G308" s="4" t="s">
        <v>135</v>
      </c>
      <c r="H308" s="4" t="s">
        <v>135</v>
      </c>
      <c r="I308" s="4" t="s">
        <v>135</v>
      </c>
      <c r="J308" s="3" t="s">
        <v>199</v>
      </c>
    </row>
    <row r="309" ht="15.75" customHeight="1">
      <c r="A309" s="2" t="s">
        <v>446</v>
      </c>
      <c r="B309" s="3" t="str">
        <f t="array" ref="B309">_xludf.XLOOKUP(A309,'DIDD All Codes'!A:A,'DIDD All Codes'!B:B)</f>
        <v>#NAME?</v>
      </c>
      <c r="C309" s="4" t="str">
        <f t="array" ref="C309">_xludf.XLOOKUP(A309,'DIDD All Codes'!A:A,'DIDD All Codes'!C:C)</f>
        <v>#NAME?</v>
      </c>
      <c r="D309" s="4" t="s">
        <v>135</v>
      </c>
      <c r="E309" s="4" t="s">
        <v>135</v>
      </c>
      <c r="F309" s="4" t="s">
        <v>135</v>
      </c>
      <c r="G309" s="4" t="s">
        <v>135</v>
      </c>
      <c r="H309" s="4" t="s">
        <v>135</v>
      </c>
      <c r="I309" s="4" t="s">
        <v>135</v>
      </c>
      <c r="J309" s="3" t="s">
        <v>199</v>
      </c>
    </row>
    <row r="310" ht="15.75" customHeight="1">
      <c r="A310" s="2" t="s">
        <v>447</v>
      </c>
      <c r="B310" s="3" t="str">
        <f t="array" ref="B310">_xludf.XLOOKUP(A310,'DIDD All Codes'!A:A,'DIDD All Codes'!B:B)</f>
        <v>#NAME?</v>
      </c>
      <c r="C310" s="4" t="str">
        <f t="array" ref="C310">_xludf.XLOOKUP(A310,'DIDD All Codes'!A:A,'DIDD All Codes'!C:C)</f>
        <v>#NAME?</v>
      </c>
      <c r="D310" s="4" t="s">
        <v>135</v>
      </c>
      <c r="E310" s="4" t="s">
        <v>135</v>
      </c>
      <c r="F310" s="4" t="s">
        <v>135</v>
      </c>
      <c r="G310" s="4" t="s">
        <v>135</v>
      </c>
      <c r="H310" s="4" t="s">
        <v>135</v>
      </c>
      <c r="I310" s="4" t="s">
        <v>135</v>
      </c>
      <c r="J310" s="3" t="s">
        <v>199</v>
      </c>
    </row>
    <row r="311" ht="15.75" customHeight="1">
      <c r="A311" s="2" t="s">
        <v>448</v>
      </c>
      <c r="B311" s="3" t="str">
        <f t="array" ref="B311">_xludf.XLOOKUP(A311,'DIDD All Codes'!A:A,'DIDD All Codes'!B:B)</f>
        <v>#NAME?</v>
      </c>
      <c r="C311" s="4" t="str">
        <f t="array" ref="C311">_xludf.XLOOKUP(A311,'DIDD All Codes'!A:A,'DIDD All Codes'!C:C)</f>
        <v>#NAME?</v>
      </c>
      <c r="D311" s="4" t="s">
        <v>135</v>
      </c>
      <c r="E311" s="4" t="s">
        <v>135</v>
      </c>
      <c r="F311" s="4" t="s">
        <v>135</v>
      </c>
      <c r="G311" s="4" t="s">
        <v>135</v>
      </c>
      <c r="H311" s="4" t="s">
        <v>135</v>
      </c>
      <c r="I311" s="4" t="s">
        <v>135</v>
      </c>
      <c r="J311" s="3" t="s">
        <v>199</v>
      </c>
    </row>
    <row r="312" ht="15.75" customHeight="1">
      <c r="A312" s="2" t="s">
        <v>449</v>
      </c>
      <c r="B312" s="3" t="str">
        <f t="array" ref="B312">_xludf.XLOOKUP(A312,'DIDD All Codes'!A:A,'DIDD All Codes'!B:B)</f>
        <v>#NAME?</v>
      </c>
      <c r="C312" s="4" t="str">
        <f t="array" ref="C312">_xludf.XLOOKUP(A312,'DIDD All Codes'!A:A,'DIDD All Codes'!C:C)</f>
        <v>#NAME?</v>
      </c>
      <c r="D312" s="4" t="s">
        <v>135</v>
      </c>
      <c r="E312" s="4" t="s">
        <v>135</v>
      </c>
      <c r="F312" s="4" t="s">
        <v>135</v>
      </c>
      <c r="G312" s="4" t="s">
        <v>135</v>
      </c>
      <c r="H312" s="4" t="s">
        <v>135</v>
      </c>
      <c r="I312" s="4" t="s">
        <v>135</v>
      </c>
      <c r="J312" s="3" t="s">
        <v>199</v>
      </c>
    </row>
    <row r="313" ht="15.75" customHeight="1">
      <c r="A313" s="2" t="s">
        <v>450</v>
      </c>
      <c r="B313" s="3" t="str">
        <f t="array" ref="B313">_xludf.XLOOKUP(A313,'DIDD All Codes'!A:A,'DIDD All Codes'!B:B)</f>
        <v>#NAME?</v>
      </c>
      <c r="C313" s="4" t="str">
        <f t="array" ref="C313">_xludf.XLOOKUP(A313,'DIDD All Codes'!A:A,'DIDD All Codes'!C:C)</f>
        <v>#NAME?</v>
      </c>
      <c r="D313" s="4" t="s">
        <v>135</v>
      </c>
      <c r="E313" s="4" t="s">
        <v>135</v>
      </c>
      <c r="F313" s="4" t="s">
        <v>135</v>
      </c>
      <c r="G313" s="4" t="s">
        <v>135</v>
      </c>
      <c r="H313" s="4" t="s">
        <v>135</v>
      </c>
      <c r="I313" s="4" t="s">
        <v>135</v>
      </c>
      <c r="J313" s="3" t="s">
        <v>199</v>
      </c>
    </row>
    <row r="314" ht="15.75" customHeight="1">
      <c r="A314" s="2" t="s">
        <v>451</v>
      </c>
      <c r="B314" s="3" t="str">
        <f t="array" ref="B314">_xludf.XLOOKUP(A314,'DIDD All Codes'!A:A,'DIDD All Codes'!B:B)</f>
        <v>#NAME?</v>
      </c>
      <c r="C314" s="4" t="str">
        <f t="array" ref="C314">_xludf.XLOOKUP(A314,'DIDD All Codes'!A:A,'DIDD All Codes'!C:C)</f>
        <v>#NAME?</v>
      </c>
      <c r="D314" s="4" t="s">
        <v>135</v>
      </c>
      <c r="E314" s="4" t="s">
        <v>135</v>
      </c>
      <c r="F314" s="4" t="s">
        <v>135</v>
      </c>
      <c r="G314" s="4" t="s">
        <v>135</v>
      </c>
      <c r="H314" s="4" t="s">
        <v>135</v>
      </c>
      <c r="I314" s="4" t="s">
        <v>135</v>
      </c>
      <c r="J314" s="3" t="s">
        <v>199</v>
      </c>
    </row>
    <row r="315" ht="15.75" customHeight="1">
      <c r="A315" s="2" t="s">
        <v>452</v>
      </c>
      <c r="B315" s="3" t="str">
        <f t="array" ref="B315">_xludf.XLOOKUP(A315,'DIDD All Codes'!A:A,'DIDD All Codes'!B:B)</f>
        <v>#NAME?</v>
      </c>
      <c r="C315" s="4" t="str">
        <f t="array" ref="C315">_xludf.XLOOKUP(A315,'DIDD All Codes'!A:A,'DIDD All Codes'!C:C)</f>
        <v>#NAME?</v>
      </c>
      <c r="D315" s="4" t="s">
        <v>135</v>
      </c>
      <c r="E315" s="4" t="s">
        <v>135</v>
      </c>
      <c r="F315" s="4" t="s">
        <v>135</v>
      </c>
      <c r="G315" s="4" t="s">
        <v>135</v>
      </c>
      <c r="H315" s="4" t="s">
        <v>135</v>
      </c>
      <c r="I315" s="4" t="s">
        <v>135</v>
      </c>
      <c r="J315" s="3" t="s">
        <v>199</v>
      </c>
    </row>
    <row r="316" ht="15.75" customHeight="1">
      <c r="A316" s="2" t="s">
        <v>453</v>
      </c>
      <c r="B316" s="3" t="str">
        <f t="array" ref="B316">_xludf.XLOOKUP(A316,'DIDD All Codes'!A:A,'DIDD All Codes'!B:B)</f>
        <v>#NAME?</v>
      </c>
      <c r="C316" s="4" t="str">
        <f t="array" ref="C316">_xludf.XLOOKUP(A316,'DIDD All Codes'!A:A,'DIDD All Codes'!C:C)</f>
        <v>#NAME?</v>
      </c>
      <c r="D316" s="4" t="s">
        <v>135</v>
      </c>
      <c r="E316" s="4" t="s">
        <v>135</v>
      </c>
      <c r="F316" s="4" t="s">
        <v>135</v>
      </c>
      <c r="G316" s="4" t="s">
        <v>135</v>
      </c>
      <c r="H316" s="4" t="s">
        <v>135</v>
      </c>
      <c r="I316" s="4" t="s">
        <v>135</v>
      </c>
      <c r="J316" s="3" t="s">
        <v>199</v>
      </c>
    </row>
    <row r="317" ht="15.75" customHeight="1">
      <c r="A317" s="2" t="s">
        <v>454</v>
      </c>
      <c r="B317" s="3" t="str">
        <f t="array" ref="B317">_xludf.XLOOKUP(A317,'DIDD All Codes'!A:A,'DIDD All Codes'!B:B)</f>
        <v>#NAME?</v>
      </c>
      <c r="C317" s="4" t="str">
        <f t="array" ref="C317">_xludf.XLOOKUP(A317,'DIDD All Codes'!A:A,'DIDD All Codes'!C:C)</f>
        <v>#NAME?</v>
      </c>
      <c r="D317" s="4" t="s">
        <v>135</v>
      </c>
      <c r="E317" s="4" t="s">
        <v>135</v>
      </c>
      <c r="F317" s="4" t="s">
        <v>135</v>
      </c>
      <c r="G317" s="4" t="s">
        <v>135</v>
      </c>
      <c r="H317" s="4" t="s">
        <v>135</v>
      </c>
      <c r="I317" s="4" t="s">
        <v>135</v>
      </c>
      <c r="J317" s="3" t="s">
        <v>199</v>
      </c>
    </row>
    <row r="318" ht="15.75" customHeight="1">
      <c r="A318" s="2" t="s">
        <v>455</v>
      </c>
      <c r="B318" s="3" t="str">
        <f t="array" ref="B318">_xludf.XLOOKUP(A318,'DIDD All Codes'!A:A,'DIDD All Codes'!B:B)</f>
        <v>#NAME?</v>
      </c>
      <c r="C318" s="4" t="str">
        <f t="array" ref="C318">_xludf.XLOOKUP(A318,'DIDD All Codes'!A:A,'DIDD All Codes'!C:C)</f>
        <v>#NAME?</v>
      </c>
      <c r="D318" s="4" t="s">
        <v>135</v>
      </c>
      <c r="E318" s="4" t="s">
        <v>135</v>
      </c>
      <c r="F318" s="4" t="s">
        <v>135</v>
      </c>
      <c r="G318" s="4" t="s">
        <v>135</v>
      </c>
      <c r="H318" s="4" t="s">
        <v>135</v>
      </c>
      <c r="I318" s="4" t="s">
        <v>135</v>
      </c>
      <c r="J318" s="3" t="s">
        <v>199</v>
      </c>
    </row>
    <row r="319" ht="15.75" customHeight="1">
      <c r="A319" s="2" t="s">
        <v>456</v>
      </c>
      <c r="B319" s="3" t="str">
        <f t="array" ref="B319">_xludf.XLOOKUP(A319,'DIDD All Codes'!A:A,'DIDD All Codes'!B:B)</f>
        <v>#NAME?</v>
      </c>
      <c r="C319" s="4" t="str">
        <f t="array" ref="C319">_xludf.XLOOKUP(A319,'DIDD All Codes'!A:A,'DIDD All Codes'!C:C)</f>
        <v>#NAME?</v>
      </c>
      <c r="D319" s="4" t="s">
        <v>135</v>
      </c>
      <c r="E319" s="4" t="s">
        <v>135</v>
      </c>
      <c r="F319" s="4" t="s">
        <v>135</v>
      </c>
      <c r="G319" s="4" t="s">
        <v>135</v>
      </c>
      <c r="H319" s="4" t="s">
        <v>135</v>
      </c>
      <c r="I319" s="4" t="s">
        <v>135</v>
      </c>
      <c r="J319" s="3" t="s">
        <v>199</v>
      </c>
    </row>
    <row r="320" ht="15.75" customHeight="1">
      <c r="A320" s="2" t="s">
        <v>457</v>
      </c>
      <c r="B320" s="3" t="str">
        <f t="array" ref="B320">_xludf.XLOOKUP(A320,'DIDD All Codes'!A:A,'DIDD All Codes'!B:B)</f>
        <v>#NAME?</v>
      </c>
      <c r="C320" s="4" t="str">
        <f t="array" ref="C320">_xludf.XLOOKUP(A320,'DIDD All Codes'!A:A,'DIDD All Codes'!C:C)</f>
        <v>#NAME?</v>
      </c>
      <c r="D320" s="4" t="s">
        <v>135</v>
      </c>
      <c r="E320" s="4" t="s">
        <v>135</v>
      </c>
      <c r="F320" s="4" t="s">
        <v>135</v>
      </c>
      <c r="G320" s="4" t="s">
        <v>135</v>
      </c>
      <c r="H320" s="4" t="s">
        <v>135</v>
      </c>
      <c r="I320" s="4" t="s">
        <v>135</v>
      </c>
      <c r="J320" s="3" t="s">
        <v>199</v>
      </c>
    </row>
    <row r="321" ht="15.75" customHeight="1">
      <c r="A321" s="2" t="s">
        <v>458</v>
      </c>
      <c r="B321" s="3" t="str">
        <f t="array" ref="B321">_xludf.XLOOKUP(A321,'DIDD All Codes'!A:A,'DIDD All Codes'!B:B)</f>
        <v>#NAME?</v>
      </c>
      <c r="C321" s="4" t="str">
        <f t="array" ref="C321">_xludf.XLOOKUP(A321,'DIDD All Codes'!A:A,'DIDD All Codes'!C:C)</f>
        <v>#NAME?</v>
      </c>
      <c r="D321" s="4" t="s">
        <v>135</v>
      </c>
      <c r="E321" s="4" t="s">
        <v>135</v>
      </c>
      <c r="F321" s="4" t="s">
        <v>135</v>
      </c>
      <c r="G321" s="4" t="s">
        <v>135</v>
      </c>
      <c r="H321" s="4" t="s">
        <v>135</v>
      </c>
      <c r="I321" s="4" t="s">
        <v>135</v>
      </c>
      <c r="J321" s="3" t="s">
        <v>199</v>
      </c>
    </row>
    <row r="322" ht="15.75" customHeight="1">
      <c r="A322" s="2" t="s">
        <v>459</v>
      </c>
      <c r="B322" s="3" t="str">
        <f t="array" ref="B322">_xludf.XLOOKUP(A322,'DIDD All Codes'!A:A,'DIDD All Codes'!B:B)</f>
        <v>#NAME?</v>
      </c>
      <c r="C322" s="4" t="str">
        <f t="array" ref="C322">_xludf.XLOOKUP(A322,'DIDD All Codes'!A:A,'DIDD All Codes'!C:C)</f>
        <v>#NAME?</v>
      </c>
      <c r="D322" s="4" t="s">
        <v>135</v>
      </c>
      <c r="E322" s="4" t="s">
        <v>135</v>
      </c>
      <c r="F322" s="4" t="s">
        <v>135</v>
      </c>
      <c r="G322" s="4" t="s">
        <v>135</v>
      </c>
      <c r="H322" s="4" t="s">
        <v>135</v>
      </c>
      <c r="I322" s="4" t="s">
        <v>135</v>
      </c>
      <c r="J322" s="3" t="s">
        <v>199</v>
      </c>
    </row>
    <row r="323" ht="15.75" customHeight="1">
      <c r="A323" s="2" t="s">
        <v>460</v>
      </c>
      <c r="B323" s="3" t="str">
        <f t="array" ref="B323">_xludf.XLOOKUP(A323,'DIDD All Codes'!A:A,'DIDD All Codes'!B:B)</f>
        <v>#NAME?</v>
      </c>
      <c r="C323" s="4" t="str">
        <f t="array" ref="C323">_xludf.XLOOKUP(A323,'DIDD All Codes'!A:A,'DIDD All Codes'!C:C)</f>
        <v>#NAME?</v>
      </c>
      <c r="D323" s="4" t="s">
        <v>135</v>
      </c>
      <c r="E323" s="4" t="s">
        <v>135</v>
      </c>
      <c r="F323" s="4" t="s">
        <v>135</v>
      </c>
      <c r="G323" s="4" t="s">
        <v>135</v>
      </c>
      <c r="H323" s="4" t="s">
        <v>135</v>
      </c>
      <c r="I323" s="4" t="s">
        <v>135</v>
      </c>
      <c r="J323" s="3" t="s">
        <v>199</v>
      </c>
    </row>
    <row r="324" ht="15.75" customHeight="1">
      <c r="A324" s="2" t="s">
        <v>461</v>
      </c>
      <c r="B324" s="3" t="str">
        <f t="array" ref="B324">_xludf.XLOOKUP(A324,'DIDD All Codes'!A:A,'DIDD All Codes'!B:B)</f>
        <v>#NAME?</v>
      </c>
      <c r="C324" s="4" t="str">
        <f t="array" ref="C324">_xludf.XLOOKUP(A324,'DIDD All Codes'!A:A,'DIDD All Codes'!C:C)</f>
        <v>#NAME?</v>
      </c>
      <c r="D324" s="4" t="s">
        <v>135</v>
      </c>
      <c r="E324" s="4" t="s">
        <v>135</v>
      </c>
      <c r="F324" s="4" t="s">
        <v>135</v>
      </c>
      <c r="G324" s="4" t="s">
        <v>135</v>
      </c>
      <c r="H324" s="4" t="s">
        <v>135</v>
      </c>
      <c r="I324" s="4" t="s">
        <v>135</v>
      </c>
      <c r="J324" s="3" t="s">
        <v>199</v>
      </c>
    </row>
    <row r="325" ht="15.75" customHeight="1">
      <c r="A325" s="2" t="s">
        <v>462</v>
      </c>
      <c r="B325" s="3" t="str">
        <f t="array" ref="B325">_xludf.XLOOKUP(A325,'DIDD All Codes'!A:A,'DIDD All Codes'!B:B)</f>
        <v>#NAME?</v>
      </c>
      <c r="C325" s="4" t="str">
        <f t="array" ref="C325">_xludf.XLOOKUP(A325,'DIDD All Codes'!A:A,'DIDD All Codes'!C:C)</f>
        <v>#NAME?</v>
      </c>
      <c r="D325" s="4" t="s">
        <v>135</v>
      </c>
      <c r="E325" s="4" t="s">
        <v>135</v>
      </c>
      <c r="F325" s="4" t="s">
        <v>135</v>
      </c>
      <c r="G325" s="4" t="s">
        <v>135</v>
      </c>
      <c r="H325" s="4" t="s">
        <v>135</v>
      </c>
      <c r="I325" s="4" t="s">
        <v>135</v>
      </c>
      <c r="J325" s="3" t="s">
        <v>199</v>
      </c>
    </row>
    <row r="326" ht="15.75" customHeight="1">
      <c r="A326" s="2" t="s">
        <v>463</v>
      </c>
      <c r="B326" s="3" t="str">
        <f t="array" ref="B326">_xludf.XLOOKUP(A326,'DIDD All Codes'!A:A,'DIDD All Codes'!B:B)</f>
        <v>#NAME?</v>
      </c>
      <c r="C326" s="4" t="str">
        <f t="array" ref="C326">_xludf.XLOOKUP(A326,'DIDD All Codes'!A:A,'DIDD All Codes'!C:C)</f>
        <v>#NAME?</v>
      </c>
      <c r="D326" s="4" t="s">
        <v>135</v>
      </c>
      <c r="E326" s="4" t="s">
        <v>135</v>
      </c>
      <c r="F326" s="4" t="s">
        <v>135</v>
      </c>
      <c r="G326" s="4" t="s">
        <v>135</v>
      </c>
      <c r="H326" s="4" t="s">
        <v>135</v>
      </c>
      <c r="I326" s="4" t="s">
        <v>135</v>
      </c>
      <c r="J326" s="3" t="s">
        <v>199</v>
      </c>
    </row>
    <row r="327" ht="15.75" customHeight="1">
      <c r="A327" s="2" t="s">
        <v>464</v>
      </c>
      <c r="B327" s="3" t="str">
        <f t="array" ref="B327">_xludf.XLOOKUP(A327,'DIDD All Codes'!A:A,'DIDD All Codes'!B:B)</f>
        <v>#NAME?</v>
      </c>
      <c r="C327" s="4" t="str">
        <f t="array" ref="C327">_xludf.XLOOKUP(A327,'DIDD All Codes'!A:A,'DIDD All Codes'!C:C)</f>
        <v>#NAME?</v>
      </c>
      <c r="D327" s="4" t="s">
        <v>135</v>
      </c>
      <c r="E327" s="4" t="s">
        <v>135</v>
      </c>
      <c r="F327" s="4" t="s">
        <v>135</v>
      </c>
      <c r="G327" s="4" t="s">
        <v>135</v>
      </c>
      <c r="H327" s="4" t="s">
        <v>135</v>
      </c>
      <c r="I327" s="4" t="s">
        <v>135</v>
      </c>
      <c r="J327" s="3" t="s">
        <v>199</v>
      </c>
    </row>
    <row r="328" ht="15.75" customHeight="1">
      <c r="A328" s="2" t="s">
        <v>465</v>
      </c>
      <c r="B328" s="3" t="str">
        <f t="array" ref="B328">_xludf.XLOOKUP(A328,'DIDD All Codes'!A:A,'DIDD All Codes'!B:B)</f>
        <v>#NAME?</v>
      </c>
      <c r="C328" s="4" t="str">
        <f t="array" ref="C328">_xludf.XLOOKUP(A328,'DIDD All Codes'!A:A,'DIDD All Codes'!C:C)</f>
        <v>#NAME?</v>
      </c>
      <c r="D328" s="4" t="s">
        <v>135</v>
      </c>
      <c r="E328" s="4" t="s">
        <v>135</v>
      </c>
      <c r="F328" s="4" t="s">
        <v>135</v>
      </c>
      <c r="G328" s="4" t="s">
        <v>135</v>
      </c>
      <c r="H328" s="4" t="s">
        <v>135</v>
      </c>
      <c r="I328" s="4" t="s">
        <v>135</v>
      </c>
      <c r="J328" s="3" t="s">
        <v>199</v>
      </c>
    </row>
    <row r="329" ht="15.75" customHeight="1">
      <c r="A329" s="2" t="s">
        <v>466</v>
      </c>
      <c r="B329" s="3" t="str">
        <f t="array" ref="B329">_xludf.XLOOKUP(A329,'DIDD All Codes'!A:A,'DIDD All Codes'!B:B)</f>
        <v>#NAME?</v>
      </c>
      <c r="C329" s="4" t="str">
        <f t="array" ref="C329">_xludf.XLOOKUP(A329,'DIDD All Codes'!A:A,'DIDD All Codes'!C:C)</f>
        <v>#NAME?</v>
      </c>
      <c r="D329" s="4" t="s">
        <v>135</v>
      </c>
      <c r="E329" s="4" t="s">
        <v>135</v>
      </c>
      <c r="F329" s="4" t="s">
        <v>135</v>
      </c>
      <c r="G329" s="4" t="s">
        <v>135</v>
      </c>
      <c r="H329" s="4" t="s">
        <v>135</v>
      </c>
      <c r="I329" s="4" t="s">
        <v>135</v>
      </c>
      <c r="J329" s="3" t="s">
        <v>199</v>
      </c>
    </row>
    <row r="330" ht="15.75" customHeight="1">
      <c r="A330" s="2" t="s">
        <v>467</v>
      </c>
      <c r="B330" s="3" t="str">
        <f t="array" ref="B330">_xludf.XLOOKUP(A330,'DIDD All Codes'!A:A,'DIDD All Codes'!B:B)</f>
        <v>#NAME?</v>
      </c>
      <c r="C330" s="4" t="str">
        <f t="array" ref="C330">_xludf.XLOOKUP(A330,'DIDD All Codes'!A:A,'DIDD All Codes'!C:C)</f>
        <v>#NAME?</v>
      </c>
      <c r="D330" s="4" t="s">
        <v>135</v>
      </c>
      <c r="E330" s="4" t="s">
        <v>135</v>
      </c>
      <c r="F330" s="4" t="s">
        <v>135</v>
      </c>
      <c r="G330" s="4" t="s">
        <v>135</v>
      </c>
      <c r="H330" s="4" t="s">
        <v>135</v>
      </c>
      <c r="I330" s="4" t="s">
        <v>135</v>
      </c>
      <c r="J330" s="3" t="s">
        <v>199</v>
      </c>
    </row>
    <row r="331" ht="15.75" customHeight="1">
      <c r="A331" s="2" t="s">
        <v>468</v>
      </c>
      <c r="B331" s="3" t="str">
        <f t="array" ref="B331">_xludf.XLOOKUP(A331,'DIDD All Codes'!A:A,'DIDD All Codes'!B:B)</f>
        <v>#NAME?</v>
      </c>
      <c r="C331" s="4" t="str">
        <f t="array" ref="C331">_xludf.XLOOKUP(A331,'DIDD All Codes'!A:A,'DIDD All Codes'!C:C)</f>
        <v>#NAME?</v>
      </c>
      <c r="D331" s="4" t="s">
        <v>135</v>
      </c>
      <c r="E331" s="4" t="s">
        <v>135</v>
      </c>
      <c r="F331" s="4" t="s">
        <v>135</v>
      </c>
      <c r="G331" s="4" t="s">
        <v>135</v>
      </c>
      <c r="H331" s="4" t="s">
        <v>135</v>
      </c>
      <c r="I331" s="4" t="s">
        <v>135</v>
      </c>
      <c r="J331" s="3" t="s">
        <v>199</v>
      </c>
    </row>
    <row r="332" ht="15.75" customHeight="1">
      <c r="A332" s="2" t="s">
        <v>469</v>
      </c>
      <c r="B332" s="3" t="str">
        <f t="array" ref="B332">_xludf.XLOOKUP(A332,'DIDD All Codes'!A:A,'DIDD All Codes'!B:B)</f>
        <v>#NAME?</v>
      </c>
      <c r="C332" s="4" t="str">
        <f t="array" ref="C332">_xludf.XLOOKUP(A332,'DIDD All Codes'!A:A,'DIDD All Codes'!C:C)</f>
        <v>#NAME?</v>
      </c>
      <c r="D332" s="4" t="s">
        <v>135</v>
      </c>
      <c r="E332" s="4" t="s">
        <v>135</v>
      </c>
      <c r="F332" s="4" t="s">
        <v>135</v>
      </c>
      <c r="G332" s="4" t="s">
        <v>135</v>
      </c>
      <c r="H332" s="4" t="s">
        <v>135</v>
      </c>
      <c r="I332" s="4" t="s">
        <v>135</v>
      </c>
      <c r="J332" s="3" t="s">
        <v>199</v>
      </c>
    </row>
    <row r="333" ht="15.75" customHeight="1">
      <c r="A333" s="2" t="s">
        <v>470</v>
      </c>
      <c r="B333" s="3" t="str">
        <f t="array" ref="B333">_xludf.XLOOKUP(A333,'DIDD All Codes'!A:A,'DIDD All Codes'!B:B)</f>
        <v>#NAME?</v>
      </c>
      <c r="C333" s="4" t="str">
        <f t="array" ref="C333">_xludf.XLOOKUP(A333,'DIDD All Codes'!A:A,'DIDD All Codes'!C:C)</f>
        <v>#NAME?</v>
      </c>
      <c r="D333" s="4" t="s">
        <v>135</v>
      </c>
      <c r="E333" s="4" t="s">
        <v>135</v>
      </c>
      <c r="F333" s="4" t="s">
        <v>135</v>
      </c>
      <c r="G333" s="4" t="s">
        <v>135</v>
      </c>
      <c r="H333" s="4" t="s">
        <v>135</v>
      </c>
      <c r="I333" s="4" t="s">
        <v>135</v>
      </c>
      <c r="J333" s="3" t="s">
        <v>199</v>
      </c>
    </row>
    <row r="334" ht="15.75" customHeight="1">
      <c r="A334" s="2" t="s">
        <v>471</v>
      </c>
      <c r="B334" s="3" t="str">
        <f t="array" ref="B334">_xludf.XLOOKUP(A334,'DIDD All Codes'!A:A,'DIDD All Codes'!B:B)</f>
        <v>#NAME?</v>
      </c>
      <c r="C334" s="4" t="str">
        <f t="array" ref="C334">_xludf.XLOOKUP(A334,'DIDD All Codes'!A:A,'DIDD All Codes'!C:C)</f>
        <v>#NAME?</v>
      </c>
      <c r="D334" s="4" t="s">
        <v>135</v>
      </c>
      <c r="E334" s="4" t="s">
        <v>135</v>
      </c>
      <c r="F334" s="4" t="s">
        <v>135</v>
      </c>
      <c r="G334" s="4" t="s">
        <v>135</v>
      </c>
      <c r="H334" s="4" t="s">
        <v>135</v>
      </c>
      <c r="I334" s="4" t="s">
        <v>135</v>
      </c>
      <c r="J334" s="3" t="s">
        <v>199</v>
      </c>
    </row>
    <row r="335" ht="15.75" customHeight="1">
      <c r="A335" s="2" t="s">
        <v>472</v>
      </c>
      <c r="B335" s="3" t="str">
        <f t="array" ref="B335">_xludf.XLOOKUP(A335,'DIDD All Codes'!A:A,'DIDD All Codes'!B:B)</f>
        <v>#NAME?</v>
      </c>
      <c r="C335" s="4" t="str">
        <f t="array" ref="C335">_xludf.XLOOKUP(A335,'DIDD All Codes'!A:A,'DIDD All Codes'!C:C)</f>
        <v>#NAME?</v>
      </c>
      <c r="D335" s="4" t="s">
        <v>135</v>
      </c>
      <c r="E335" s="4" t="s">
        <v>135</v>
      </c>
      <c r="F335" s="4" t="s">
        <v>135</v>
      </c>
      <c r="G335" s="4" t="s">
        <v>135</v>
      </c>
      <c r="H335" s="4" t="s">
        <v>135</v>
      </c>
      <c r="I335" s="4" t="s">
        <v>135</v>
      </c>
      <c r="J335" s="3" t="s">
        <v>199</v>
      </c>
    </row>
    <row r="336" ht="15.75" customHeight="1">
      <c r="A336" s="2" t="s">
        <v>473</v>
      </c>
      <c r="B336" s="3" t="str">
        <f t="array" ref="B336">_xludf.XLOOKUP(A336,'DIDD All Codes'!A:A,'DIDD All Codes'!B:B)</f>
        <v>#NAME?</v>
      </c>
      <c r="C336" s="4" t="str">
        <f t="array" ref="C336">_xludf.XLOOKUP(A336,'DIDD All Codes'!A:A,'DIDD All Codes'!C:C)</f>
        <v>#NAME?</v>
      </c>
      <c r="D336" s="4" t="s">
        <v>135</v>
      </c>
      <c r="E336" s="4" t="s">
        <v>135</v>
      </c>
      <c r="F336" s="4" t="s">
        <v>135</v>
      </c>
      <c r="G336" s="4" t="s">
        <v>135</v>
      </c>
      <c r="H336" s="4" t="s">
        <v>135</v>
      </c>
      <c r="I336" s="4" t="s">
        <v>135</v>
      </c>
      <c r="J336" s="3" t="s">
        <v>199</v>
      </c>
    </row>
    <row r="337" ht="15.75" customHeight="1">
      <c r="A337" s="2" t="s">
        <v>474</v>
      </c>
      <c r="B337" s="3" t="str">
        <f t="array" ref="B337">_xludf.XLOOKUP(A337,'DIDD All Codes'!A:A,'DIDD All Codes'!B:B)</f>
        <v>#NAME?</v>
      </c>
      <c r="C337" s="4" t="str">
        <f t="array" ref="C337">_xludf.XLOOKUP(A337,'DIDD All Codes'!A:A,'DIDD All Codes'!C:C)</f>
        <v>#NAME?</v>
      </c>
      <c r="D337" s="4" t="s">
        <v>135</v>
      </c>
      <c r="E337" s="4" t="s">
        <v>135</v>
      </c>
      <c r="F337" s="4" t="s">
        <v>135</v>
      </c>
      <c r="G337" s="4" t="s">
        <v>135</v>
      </c>
      <c r="H337" s="4" t="s">
        <v>135</v>
      </c>
      <c r="I337" s="4" t="s">
        <v>135</v>
      </c>
      <c r="J337" s="3" t="s">
        <v>199</v>
      </c>
    </row>
    <row r="338" ht="15.75" customHeight="1">
      <c r="A338" s="2" t="s">
        <v>475</v>
      </c>
      <c r="B338" s="3" t="str">
        <f t="array" ref="B338">_xludf.XLOOKUP(A338,'DIDD All Codes'!A:A,'DIDD All Codes'!B:B)</f>
        <v>#NAME?</v>
      </c>
      <c r="C338" s="4" t="str">
        <f t="array" ref="C338">_xludf.XLOOKUP(A338,'DIDD All Codes'!A:A,'DIDD All Codes'!C:C)</f>
        <v>#NAME?</v>
      </c>
      <c r="D338" s="4" t="s">
        <v>135</v>
      </c>
      <c r="E338" s="4" t="s">
        <v>135</v>
      </c>
      <c r="F338" s="4" t="s">
        <v>135</v>
      </c>
      <c r="G338" s="4" t="s">
        <v>135</v>
      </c>
      <c r="H338" s="4" t="s">
        <v>135</v>
      </c>
      <c r="I338" s="4" t="s">
        <v>135</v>
      </c>
      <c r="J338" s="3" t="s">
        <v>199</v>
      </c>
    </row>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J$118"/>
  <printOptions/>
  <pageMargins bottom="0.75" footer="0.0" header="0.0" left="0.7" right="0.7" top="0.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7CAAC"/>
    <pageSetUpPr/>
  </sheetPr>
  <sheetViews>
    <sheetView workbookViewId="0"/>
  </sheetViews>
  <sheetFormatPr customHeight="1" defaultColWidth="14.43" defaultRowHeight="15.0"/>
  <cols>
    <col customWidth="1" min="1" max="1" width="5.43"/>
    <col customWidth="1" min="2" max="2" width="6.43"/>
    <col customWidth="1" min="3" max="14" width="8.71"/>
  </cols>
  <sheetData>
    <row r="1">
      <c r="A1" s="8" t="s">
        <v>476</v>
      </c>
      <c r="B1" s="9"/>
      <c r="C1" s="9"/>
      <c r="D1" s="9"/>
      <c r="E1" s="9"/>
      <c r="F1" s="9"/>
      <c r="G1" s="9"/>
      <c r="H1" s="9"/>
      <c r="I1" s="9"/>
      <c r="J1" s="9"/>
      <c r="K1" s="9"/>
      <c r="L1" s="9"/>
      <c r="M1" s="9"/>
      <c r="N1" s="10"/>
    </row>
    <row r="2">
      <c r="A2" s="11"/>
      <c r="B2" s="11"/>
      <c r="C2" s="11"/>
      <c r="D2" s="11"/>
      <c r="E2" s="11"/>
      <c r="F2" s="11"/>
      <c r="G2" s="11"/>
      <c r="H2" s="11"/>
      <c r="I2" s="11"/>
      <c r="J2" s="11"/>
      <c r="K2" s="11"/>
      <c r="L2" s="11"/>
      <c r="M2" s="11"/>
      <c r="N2" s="12"/>
    </row>
    <row r="3">
      <c r="A3" s="11"/>
      <c r="B3" s="13" t="s">
        <v>477</v>
      </c>
      <c r="C3" s="11"/>
      <c r="D3" s="11"/>
      <c r="E3" s="11"/>
      <c r="F3" s="11"/>
      <c r="G3" s="11"/>
      <c r="H3" s="11"/>
      <c r="I3" s="11"/>
      <c r="J3" s="11"/>
      <c r="K3" s="11"/>
      <c r="L3" s="11"/>
      <c r="M3" s="11"/>
      <c r="N3" s="12"/>
    </row>
    <row r="4">
      <c r="A4" s="11"/>
      <c r="B4" s="14" t="s">
        <v>478</v>
      </c>
      <c r="C4" s="11"/>
      <c r="D4" s="11"/>
      <c r="E4" s="11"/>
      <c r="F4" s="11"/>
      <c r="G4" s="11"/>
      <c r="H4" s="11"/>
      <c r="I4" s="11"/>
      <c r="J4" s="11"/>
      <c r="K4" s="11"/>
      <c r="L4" s="11"/>
      <c r="M4" s="11"/>
      <c r="N4" s="12"/>
    </row>
    <row r="5">
      <c r="A5" s="11"/>
      <c r="B5" s="11"/>
      <c r="C5" s="11" t="s">
        <v>479</v>
      </c>
      <c r="D5" s="11"/>
      <c r="E5" s="11"/>
      <c r="F5" s="11"/>
      <c r="G5" s="11"/>
      <c r="H5" s="11"/>
      <c r="I5" s="11"/>
      <c r="J5" s="11"/>
      <c r="K5" s="11"/>
      <c r="L5" s="11"/>
      <c r="M5" s="11"/>
      <c r="N5" s="12"/>
    </row>
    <row r="6">
      <c r="A6" s="11"/>
      <c r="B6" s="11"/>
      <c r="C6" s="11" t="s">
        <v>480</v>
      </c>
      <c r="D6" s="11"/>
      <c r="E6" s="11"/>
      <c r="F6" s="11"/>
      <c r="G6" s="11"/>
      <c r="H6" s="11"/>
      <c r="I6" s="11"/>
      <c r="J6" s="11"/>
      <c r="K6" s="11"/>
      <c r="L6" s="11"/>
      <c r="M6" s="11"/>
      <c r="N6" s="12"/>
    </row>
    <row r="7">
      <c r="A7" s="11"/>
      <c r="B7" s="11"/>
      <c r="C7" s="15"/>
      <c r="D7" s="16"/>
      <c r="E7" s="16"/>
      <c r="F7" s="16"/>
      <c r="G7" s="16"/>
      <c r="H7" s="16"/>
      <c r="I7" s="16"/>
      <c r="J7" s="16"/>
      <c r="K7" s="16"/>
      <c r="L7" s="16"/>
      <c r="M7" s="17"/>
      <c r="N7" s="12"/>
    </row>
    <row r="8">
      <c r="A8" s="11"/>
      <c r="B8" s="11"/>
      <c r="C8" s="18"/>
      <c r="D8" s="11"/>
      <c r="E8" s="11"/>
      <c r="F8" s="11"/>
      <c r="G8" s="11"/>
      <c r="H8" s="11"/>
      <c r="I8" s="11"/>
      <c r="J8" s="11"/>
      <c r="K8" s="11"/>
      <c r="L8" s="11"/>
      <c r="M8" s="19"/>
      <c r="N8" s="12"/>
    </row>
    <row r="9">
      <c r="A9" s="11"/>
      <c r="B9" s="11"/>
      <c r="C9" s="18"/>
      <c r="D9" s="11"/>
      <c r="E9" s="11"/>
      <c r="F9" s="11"/>
      <c r="G9" s="11"/>
      <c r="H9" s="11"/>
      <c r="I9" s="11"/>
      <c r="J9" s="11"/>
      <c r="K9" s="11"/>
      <c r="L9" s="11"/>
      <c r="M9" s="19"/>
      <c r="N9" s="12"/>
    </row>
    <row r="10">
      <c r="A10" s="11"/>
      <c r="B10" s="11"/>
      <c r="C10" s="18"/>
      <c r="D10" s="11"/>
      <c r="E10" s="11"/>
      <c r="F10" s="11"/>
      <c r="G10" s="11"/>
      <c r="H10" s="11"/>
      <c r="I10" s="11"/>
      <c r="J10" s="11"/>
      <c r="K10" s="11"/>
      <c r="L10" s="11"/>
      <c r="M10" s="19"/>
      <c r="N10" s="12"/>
    </row>
    <row r="11">
      <c r="A11" s="11"/>
      <c r="B11" s="11"/>
      <c r="C11" s="18"/>
      <c r="D11" s="11"/>
      <c r="E11" s="11"/>
      <c r="F11" s="11"/>
      <c r="G11" s="11"/>
      <c r="H11" s="11"/>
      <c r="I11" s="11"/>
      <c r="J11" s="11"/>
      <c r="K11" s="11"/>
      <c r="L11" s="11"/>
      <c r="M11" s="19"/>
      <c r="N11" s="12"/>
    </row>
    <row r="12">
      <c r="A12" s="11"/>
      <c r="B12" s="11"/>
      <c r="C12" s="18"/>
      <c r="D12" s="11"/>
      <c r="E12" s="11"/>
      <c r="F12" s="11"/>
      <c r="G12" s="11"/>
      <c r="H12" s="11"/>
      <c r="I12" s="11"/>
      <c r="J12" s="11"/>
      <c r="K12" s="11"/>
      <c r="L12" s="11"/>
      <c r="M12" s="19"/>
      <c r="N12" s="12"/>
    </row>
    <row r="13">
      <c r="A13" s="11"/>
      <c r="B13" s="11"/>
      <c r="C13" s="18"/>
      <c r="D13" s="11"/>
      <c r="E13" s="11"/>
      <c r="F13" s="11"/>
      <c r="G13" s="11"/>
      <c r="H13" s="11"/>
      <c r="I13" s="11"/>
      <c r="J13" s="11"/>
      <c r="K13" s="11"/>
      <c r="L13" s="11"/>
      <c r="M13" s="19"/>
      <c r="N13" s="12"/>
    </row>
    <row r="14">
      <c r="A14" s="11"/>
      <c r="B14" s="11"/>
      <c r="C14" s="18"/>
      <c r="D14" s="11"/>
      <c r="E14" s="11"/>
      <c r="F14" s="11"/>
      <c r="G14" s="11"/>
      <c r="H14" s="11"/>
      <c r="I14" s="11"/>
      <c r="J14" s="11"/>
      <c r="K14" s="11"/>
      <c r="L14" s="11"/>
      <c r="M14" s="19"/>
      <c r="N14" s="12"/>
    </row>
    <row r="15">
      <c r="A15" s="11"/>
      <c r="B15" s="11"/>
      <c r="C15" s="20"/>
      <c r="D15" s="21"/>
      <c r="E15" s="21"/>
      <c r="F15" s="21"/>
      <c r="G15" s="21"/>
      <c r="H15" s="21"/>
      <c r="I15" s="21"/>
      <c r="J15" s="21"/>
      <c r="K15" s="21"/>
      <c r="L15" s="21"/>
      <c r="M15" s="22"/>
      <c r="N15" s="12"/>
    </row>
    <row r="16">
      <c r="A16" s="11"/>
      <c r="B16" s="11"/>
      <c r="C16" s="11" t="s">
        <v>481</v>
      </c>
      <c r="D16" s="11"/>
      <c r="E16" s="11"/>
      <c r="F16" s="11"/>
      <c r="G16" s="11"/>
      <c r="H16" s="11"/>
      <c r="I16" s="11"/>
      <c r="J16" s="11"/>
      <c r="K16" s="11"/>
      <c r="L16" s="11"/>
      <c r="M16" s="11"/>
      <c r="N16" s="12"/>
    </row>
    <row r="17">
      <c r="B17" s="11"/>
      <c r="C17" s="11" t="s">
        <v>482</v>
      </c>
    </row>
    <row r="18">
      <c r="B18" s="11"/>
      <c r="C18" s="11" t="s">
        <v>483</v>
      </c>
    </row>
    <row r="19">
      <c r="B19" s="11"/>
      <c r="C19" s="11" t="s">
        <v>484</v>
      </c>
    </row>
    <row r="20">
      <c r="B20" s="11"/>
      <c r="C20" s="11" t="s">
        <v>485</v>
      </c>
    </row>
    <row r="21" ht="15.75" customHeight="1">
      <c r="B21" s="14"/>
      <c r="C21" s="11" t="s">
        <v>486</v>
      </c>
    </row>
    <row r="22" ht="15.75" customHeight="1">
      <c r="B22" s="14" t="s">
        <v>487</v>
      </c>
      <c r="C22" s="11"/>
    </row>
    <row r="23" ht="15.75" customHeight="1">
      <c r="B23" s="11"/>
      <c r="C23" s="23" t="s">
        <v>488</v>
      </c>
    </row>
    <row r="24" ht="15.75" customHeight="1">
      <c r="B24" s="11"/>
      <c r="C24" s="11" t="s">
        <v>489</v>
      </c>
    </row>
    <row r="25" ht="15.75" customHeight="1">
      <c r="B25" s="11"/>
      <c r="C25" s="11" t="s">
        <v>490</v>
      </c>
    </row>
    <row r="26" ht="15.75" customHeight="1">
      <c r="B26" s="11"/>
      <c r="C26" s="11" t="s">
        <v>491</v>
      </c>
    </row>
    <row r="27" ht="15.75" customHeight="1">
      <c r="B27" s="11"/>
      <c r="C27" s="11" t="s">
        <v>492</v>
      </c>
    </row>
    <row r="28" ht="15.75" customHeight="1">
      <c r="B28" s="11"/>
      <c r="C28" s="11" t="s">
        <v>493</v>
      </c>
    </row>
    <row r="29" ht="15.75" customHeight="1">
      <c r="B29" s="11"/>
      <c r="C29" s="11" t="s">
        <v>494</v>
      </c>
    </row>
    <row r="30" ht="15.75" customHeight="1">
      <c r="B30" s="11"/>
      <c r="C30" s="24" t="s">
        <v>495</v>
      </c>
    </row>
    <row r="31" ht="15.75" customHeight="1">
      <c r="B31" s="11"/>
      <c r="C31" s="25" t="s">
        <v>496</v>
      </c>
    </row>
    <row r="32" ht="15.75" customHeight="1">
      <c r="B32" s="11"/>
      <c r="C32" s="25" t="s">
        <v>497</v>
      </c>
    </row>
    <row r="33" ht="15.75" customHeight="1">
      <c r="B33" s="25"/>
      <c r="C33" s="25" t="s">
        <v>498</v>
      </c>
    </row>
    <row r="34" ht="15.75" customHeight="1">
      <c r="B34" s="13" t="s">
        <v>499</v>
      </c>
      <c r="C34" s="26"/>
    </row>
    <row r="35" ht="15.75" customHeight="1">
      <c r="B35" s="25"/>
      <c r="C35" s="25" t="s">
        <v>500</v>
      </c>
    </row>
    <row r="36" ht="15.75" customHeight="1">
      <c r="B36" s="13"/>
      <c r="C36" s="25" t="s">
        <v>501</v>
      </c>
    </row>
    <row r="37" ht="15.75" customHeight="1">
      <c r="B37" s="13" t="s">
        <v>502</v>
      </c>
      <c r="C37" s="25"/>
    </row>
    <row r="38" ht="15.75" customHeight="1">
      <c r="B38" s="25"/>
      <c r="C38" s="25" t="s">
        <v>503</v>
      </c>
    </row>
    <row r="39" ht="15.75" customHeight="1">
      <c r="B39" s="13"/>
      <c r="C39" s="25" t="s">
        <v>504</v>
      </c>
    </row>
    <row r="40" ht="15.75" customHeight="1">
      <c r="B40" s="13" t="s">
        <v>505</v>
      </c>
      <c r="C40" s="25"/>
    </row>
    <row r="41" ht="15.75" customHeight="1">
      <c r="B41" s="25"/>
      <c r="C41" s="25" t="s">
        <v>503</v>
      </c>
    </row>
    <row r="42" ht="15.75" customHeight="1">
      <c r="B42" s="13"/>
      <c r="C42" s="25" t="s">
        <v>504</v>
      </c>
    </row>
    <row r="43" ht="15.75" customHeight="1">
      <c r="B43" s="13" t="s">
        <v>506</v>
      </c>
      <c r="C43" s="26"/>
    </row>
    <row r="44" ht="15.75" customHeight="1">
      <c r="B44" s="25"/>
      <c r="C44" s="25" t="s">
        <v>507</v>
      </c>
    </row>
    <row r="45" ht="15.75" customHeight="1">
      <c r="B45" s="14" t="s">
        <v>508</v>
      </c>
      <c r="C45" s="11"/>
    </row>
    <row r="46" ht="15.75" customHeight="1">
      <c r="B46" s="11"/>
      <c r="C46" s="11" t="s">
        <v>509</v>
      </c>
    </row>
    <row r="47" ht="15.75" customHeight="1">
      <c r="B47" s="11"/>
      <c r="C47" s="11" t="s">
        <v>510</v>
      </c>
    </row>
    <row r="48" ht="15.75" customHeight="1">
      <c r="B48" s="11"/>
      <c r="C48" s="11" t="s">
        <v>511</v>
      </c>
    </row>
    <row r="49" ht="15.75" customHeight="1">
      <c r="B49" s="11"/>
      <c r="C49" s="11" t="s">
        <v>512</v>
      </c>
    </row>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N1"/>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7CAAC"/>
    <pageSetUpPr/>
  </sheetPr>
  <sheetViews>
    <sheetView workbookViewId="0"/>
  </sheetViews>
  <sheetFormatPr customHeight="1" defaultColWidth="14.43" defaultRowHeight="15.0"/>
  <cols>
    <col customWidth="1" min="1" max="1" width="8.71"/>
    <col customWidth="1" min="2" max="8" width="15.86"/>
  </cols>
  <sheetData>
    <row r="2">
      <c r="B2" s="27" t="s">
        <v>513</v>
      </c>
      <c r="C2" s="27" t="s">
        <v>514</v>
      </c>
      <c r="D2" s="27" t="s">
        <v>515</v>
      </c>
      <c r="E2" s="28" t="s">
        <v>516</v>
      </c>
      <c r="F2" s="29" t="s">
        <v>517</v>
      </c>
      <c r="G2" s="30" t="s">
        <v>518</v>
      </c>
      <c r="H2" s="30" t="s">
        <v>519</v>
      </c>
    </row>
    <row r="3">
      <c r="B3" s="31">
        <v>444.0</v>
      </c>
      <c r="C3" s="32">
        <v>139.0</v>
      </c>
      <c r="D3" s="32">
        <v>305.0</v>
      </c>
      <c r="E3" s="33">
        <v>210.0</v>
      </c>
      <c r="F3" s="33">
        <v>24.0</v>
      </c>
      <c r="G3" s="33">
        <v>207.0</v>
      </c>
      <c r="H3" s="33">
        <v>3.0</v>
      </c>
    </row>
    <row r="4">
      <c r="B4" s="11"/>
      <c r="C4" s="11"/>
      <c r="D4" s="11"/>
      <c r="E4" s="11"/>
      <c r="F4" s="11"/>
      <c r="G4" s="11"/>
      <c r="H4" s="11"/>
    </row>
    <row r="5" ht="15.0" customHeight="1">
      <c r="B5" s="34" t="s">
        <v>520</v>
      </c>
      <c r="C5" s="9"/>
      <c r="D5" s="9"/>
      <c r="E5" s="9"/>
      <c r="F5" s="9"/>
      <c r="G5" s="10"/>
      <c r="H5" s="11"/>
    </row>
    <row r="6">
      <c r="B6" s="27" t="s">
        <v>513</v>
      </c>
      <c r="C6" s="27" t="s">
        <v>514</v>
      </c>
      <c r="D6" s="27" t="s">
        <v>515</v>
      </c>
      <c r="E6" s="27" t="s">
        <v>521</v>
      </c>
      <c r="F6" s="27" t="s">
        <v>522</v>
      </c>
      <c r="G6" s="27" t="s">
        <v>523</v>
      </c>
      <c r="H6" s="11"/>
    </row>
    <row r="7">
      <c r="B7" s="31">
        <v>198.0</v>
      </c>
      <c r="C7" s="35">
        <v>102.0</v>
      </c>
      <c r="D7" s="31">
        <v>89.0</v>
      </c>
      <c r="E7" s="36">
        <v>0.17665635640579108</v>
      </c>
      <c r="F7" s="36">
        <v>1.4111</v>
      </c>
      <c r="G7" s="37">
        <v>0.7465</v>
      </c>
      <c r="H7" s="11"/>
    </row>
    <row r="8">
      <c r="B8" s="11"/>
      <c r="C8" s="11"/>
      <c r="D8" s="11"/>
      <c r="E8" s="11"/>
      <c r="F8" s="11"/>
      <c r="G8" s="11"/>
      <c r="H8" s="11"/>
    </row>
    <row r="9">
      <c r="B9" s="34" t="s">
        <v>524</v>
      </c>
      <c r="C9" s="9"/>
      <c r="D9" s="9"/>
      <c r="E9" s="9"/>
      <c r="F9" s="9"/>
      <c r="G9" s="10"/>
      <c r="H9" s="11"/>
    </row>
    <row r="10">
      <c r="B10" s="27" t="s">
        <v>513</v>
      </c>
      <c r="C10" s="27" t="s">
        <v>514</v>
      </c>
      <c r="D10" s="27" t="s">
        <v>515</v>
      </c>
      <c r="E10" s="27" t="s">
        <v>521</v>
      </c>
      <c r="F10" s="27" t="s">
        <v>522</v>
      </c>
      <c r="G10" s="27" t="s">
        <v>523</v>
      </c>
      <c r="H10" s="11"/>
    </row>
    <row r="11">
      <c r="B11" s="31">
        <v>100.0</v>
      </c>
      <c r="C11" s="31">
        <v>75.0</v>
      </c>
      <c r="D11" s="31">
        <v>25.0</v>
      </c>
      <c r="E11" s="36">
        <v>0.37899341619823546</v>
      </c>
      <c r="F11" s="36">
        <v>2.873769060898333</v>
      </c>
      <c r="G11" s="37">
        <v>1.7725</v>
      </c>
      <c r="H11" s="11"/>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B5:G5"/>
    <mergeCell ref="B9:G9"/>
  </mergeCell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70C0"/>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5.57"/>
    <col customWidth="1" min="2" max="2" width="9.14"/>
    <col customWidth="1" min="3" max="3" width="9.29"/>
    <col customWidth="1" min="4" max="4" width="33.71"/>
    <col customWidth="1" min="5" max="5" width="17.86"/>
    <col customWidth="1" min="6" max="6" width="12.43"/>
    <col customWidth="1" hidden="1" min="7" max="7" width="12.43"/>
    <col customWidth="1" min="8" max="8" width="17.0"/>
    <col customWidth="1" min="9" max="9" width="16.0"/>
    <col customWidth="1" min="10" max="10" width="18.86"/>
    <col customWidth="1" min="11" max="11" width="12.86"/>
    <col customWidth="1" min="12" max="12" width="11.0"/>
    <col customWidth="1" min="13" max="13" width="12.43"/>
    <col customWidth="1" min="14" max="14" width="9.14"/>
    <col customWidth="1" min="15" max="15" width="11.43"/>
    <col customWidth="1" min="16" max="16" width="12.0"/>
    <col customWidth="1" min="17" max="17" width="11.86"/>
    <col customWidth="1" min="18" max="18" width="17.29"/>
    <col customWidth="1" min="19" max="19" width="18.57"/>
    <col customWidth="1" min="20" max="20" width="13.71"/>
  </cols>
  <sheetData>
    <row r="2">
      <c r="B2" s="13" t="s">
        <v>525</v>
      </c>
      <c r="C2" s="26"/>
      <c r="D2" s="38"/>
      <c r="E2" s="39"/>
      <c r="F2" s="39"/>
      <c r="G2" s="39"/>
      <c r="H2" s="39"/>
      <c r="I2" s="39"/>
      <c r="J2" s="26"/>
      <c r="K2" s="26"/>
      <c r="L2" s="39"/>
      <c r="M2" s="39"/>
      <c r="N2" s="26"/>
      <c r="O2" s="26"/>
      <c r="P2" s="26"/>
      <c r="Q2" s="26"/>
      <c r="R2" s="26"/>
      <c r="S2" s="26"/>
      <c r="T2" s="26"/>
    </row>
    <row r="3">
      <c r="B3" s="40" t="s">
        <v>526</v>
      </c>
      <c r="C3" s="26"/>
      <c r="D3" s="38"/>
      <c r="E3" s="39"/>
      <c r="F3" s="39"/>
      <c r="G3" s="39"/>
      <c r="H3" s="39"/>
      <c r="I3" s="39"/>
      <c r="J3" s="26"/>
      <c r="K3" s="26"/>
      <c r="L3" s="39"/>
      <c r="M3" s="39"/>
      <c r="N3" s="26"/>
      <c r="O3" s="26"/>
      <c r="P3" s="26"/>
      <c r="Q3" s="26"/>
      <c r="R3" s="26"/>
      <c r="S3" s="26"/>
      <c r="T3" s="26"/>
    </row>
    <row r="4">
      <c r="B4" s="40" t="s">
        <v>527</v>
      </c>
      <c r="C4" s="26"/>
      <c r="D4" s="38"/>
      <c r="E4" s="39"/>
      <c r="F4" s="39"/>
      <c r="G4" s="39"/>
      <c r="H4" s="39"/>
      <c r="I4" s="39"/>
      <c r="J4" s="26"/>
      <c r="K4" s="26"/>
      <c r="L4" s="39"/>
      <c r="M4" s="39"/>
      <c r="N4" s="26"/>
      <c r="O4" s="26"/>
      <c r="P4" s="26"/>
      <c r="Q4" s="26"/>
      <c r="R4" s="26"/>
      <c r="S4" s="26"/>
      <c r="T4" s="26"/>
    </row>
    <row r="5">
      <c r="B5" s="13" t="s">
        <v>528</v>
      </c>
      <c r="C5" s="26"/>
      <c r="D5" s="38"/>
      <c r="E5" s="39"/>
      <c r="F5" s="39"/>
      <c r="G5" s="39"/>
      <c r="H5" s="39"/>
      <c r="I5" s="39"/>
      <c r="J5" s="26"/>
      <c r="K5" s="26"/>
      <c r="L5" s="39"/>
      <c r="M5" s="39"/>
      <c r="N5" s="26"/>
      <c r="O5" s="26"/>
      <c r="P5" s="26"/>
      <c r="Q5" s="26"/>
      <c r="R5" s="26"/>
      <c r="S5" s="26"/>
      <c r="T5" s="26"/>
    </row>
    <row r="6" ht="15.75" customHeight="1">
      <c r="B6" s="26"/>
      <c r="C6" s="26"/>
      <c r="D6" s="38"/>
      <c r="E6" s="39"/>
      <c r="F6" s="39"/>
      <c r="G6" s="39"/>
      <c r="H6" s="41" t="s">
        <v>529</v>
      </c>
      <c r="I6" s="42"/>
      <c r="J6" s="42"/>
      <c r="K6" s="43"/>
      <c r="L6" s="44" t="s">
        <v>530</v>
      </c>
      <c r="M6" s="45"/>
      <c r="N6" s="45"/>
      <c r="O6" s="45"/>
      <c r="P6" s="45"/>
      <c r="Q6" s="45"/>
      <c r="R6" s="45"/>
      <c r="S6" s="45"/>
      <c r="T6" s="46"/>
    </row>
    <row r="7" ht="15.0" customHeight="1">
      <c r="B7" s="26"/>
      <c r="C7" s="26"/>
      <c r="D7" s="38"/>
      <c r="E7" s="39"/>
      <c r="F7" s="39"/>
      <c r="G7" s="39"/>
      <c r="H7" s="47"/>
      <c r="I7" s="48"/>
      <c r="J7" s="48"/>
      <c r="K7" s="49"/>
      <c r="L7" s="50" t="s">
        <v>531</v>
      </c>
      <c r="M7" s="51"/>
      <c r="N7" s="51"/>
      <c r="O7" s="51"/>
      <c r="P7" s="51"/>
      <c r="Q7" s="52"/>
      <c r="R7" s="53" t="s">
        <v>532</v>
      </c>
      <c r="S7" s="53" t="s">
        <v>533</v>
      </c>
      <c r="T7" s="54" t="s">
        <v>534</v>
      </c>
    </row>
    <row r="8">
      <c r="B8" s="55" t="s">
        <v>535</v>
      </c>
      <c r="C8" s="56" t="s">
        <v>0</v>
      </c>
      <c r="D8" s="56" t="s">
        <v>536</v>
      </c>
      <c r="E8" s="56" t="s">
        <v>537</v>
      </c>
      <c r="F8" s="57" t="s">
        <v>538</v>
      </c>
      <c r="G8" s="58" t="s">
        <v>539</v>
      </c>
      <c r="H8" s="59" t="s">
        <v>540</v>
      </c>
      <c r="I8" s="60" t="s">
        <v>541</v>
      </c>
      <c r="J8" s="61" t="s">
        <v>542</v>
      </c>
      <c r="K8" s="62" t="s">
        <v>543</v>
      </c>
      <c r="L8" s="63" t="s">
        <v>544</v>
      </c>
      <c r="M8" s="64" t="s">
        <v>545</v>
      </c>
      <c r="N8" s="64" t="s">
        <v>546</v>
      </c>
      <c r="O8" s="64" t="s">
        <v>547</v>
      </c>
      <c r="P8" s="64" t="s">
        <v>548</v>
      </c>
      <c r="Q8" s="64" t="s">
        <v>549</v>
      </c>
      <c r="R8" s="65"/>
      <c r="S8" s="65"/>
      <c r="T8" s="66"/>
    </row>
    <row r="9">
      <c r="B9" s="67" t="s">
        <v>550</v>
      </c>
      <c r="C9" s="68" t="s">
        <v>551</v>
      </c>
      <c r="D9" s="68" t="s">
        <v>552</v>
      </c>
      <c r="E9" s="69">
        <v>171473.87</v>
      </c>
      <c r="F9" s="70">
        <v>48.57</v>
      </c>
      <c r="G9" s="71">
        <v>38.35</v>
      </c>
      <c r="H9" s="72">
        <v>190317.8</v>
      </c>
      <c r="I9" s="73">
        <v>63.16</v>
      </c>
      <c r="J9" s="74">
        <v>253711.35</v>
      </c>
      <c r="K9" s="75">
        <v>0.7501</v>
      </c>
      <c r="L9" s="76">
        <f t="array" ref="L9">XLOOKUP(C9,'Benchmark Rates'!C:C, 'Benchmark Rates'!E:E, "")</f>
        <v>40.50883422</v>
      </c>
      <c r="M9" s="74">
        <f t="array" ref="M9">XLOOKUP(C9,'Benchmark Rates'!F:F, 'Benchmark Rates'!H:H, "")</f>
        <v>39.38714286</v>
      </c>
      <c r="N9" s="74" t="str">
        <f t="array" ref="N9">XLOOKUP(C9,'Benchmark Rates'!I:I, 'Benchmark Rates'!K:K, "")</f>
        <v/>
      </c>
      <c r="O9" s="74">
        <f t="array" ref="O9">XLOOKUP(C9,'Benchmark Rates'!L:L, 'Benchmark Rates'!N:N, "")</f>
        <v>27.45676906</v>
      </c>
      <c r="P9" s="74">
        <f t="array" ref="P9">XLOOKUP(C9,'Benchmark Rates'!O:O, 'Benchmark Rates'!Q:Q, "")</f>
        <v>25.8907563</v>
      </c>
      <c r="Q9" s="74">
        <f t="shared" ref="Q9:Q11" si="1">IF(COUNT(L9:P9)&gt;1,AVERAGE(L9:P9),"N/A")</f>
        <v>33.31087561</v>
      </c>
      <c r="R9" s="74">
        <v>124016.9</v>
      </c>
      <c r="S9" s="72">
        <v>190317.8</v>
      </c>
      <c r="T9" s="75">
        <f t="shared" ref="T9:T117" si="2">IFERROR(S9/R9,"")</f>
        <v>1.534611815</v>
      </c>
    </row>
    <row r="10">
      <c r="B10" s="77" t="s">
        <v>550</v>
      </c>
      <c r="C10" s="78" t="s">
        <v>553</v>
      </c>
      <c r="D10" s="78" t="s">
        <v>554</v>
      </c>
      <c r="E10" s="79">
        <v>35608.11</v>
      </c>
      <c r="F10" s="80">
        <v>70.42</v>
      </c>
      <c r="G10" s="71">
        <v>53.14</v>
      </c>
      <c r="H10" s="79">
        <v>41290.75</v>
      </c>
      <c r="I10" s="81">
        <v>89.89</v>
      </c>
      <c r="J10" s="82">
        <v>53478.97</v>
      </c>
      <c r="K10" s="83">
        <v>0.7721</v>
      </c>
      <c r="L10" s="76" t="str">
        <f t="array" ref="L10">XLOOKUP(C10,'Benchmark Rates'!C:C, 'Benchmark Rates'!E:E, "")</f>
        <v/>
      </c>
      <c r="M10" s="74" t="str">
        <f t="array" ref="M10">XLOOKUP(C10,'Benchmark Rates'!F:F, 'Benchmark Rates'!H:H, "")</f>
        <v/>
      </c>
      <c r="N10" s="74" t="str">
        <f t="array" ref="N10">XLOOKUP(C10,'Benchmark Rates'!I:I, 'Benchmark Rates'!K:K, "")</f>
        <v/>
      </c>
      <c r="O10" s="74">
        <f t="array" ref="O10">XLOOKUP(C10,'Benchmark Rates'!L:L, 'Benchmark Rates'!N:N, "")</f>
        <v>39.22228669</v>
      </c>
      <c r="P10" s="74">
        <f t="array" ref="P10">XLOOKUP(C10,'Benchmark Rates'!O:O, 'Benchmark Rates'!Q:Q, "")</f>
        <v>42.07247899</v>
      </c>
      <c r="Q10" s="82">
        <f t="shared" si="1"/>
        <v>40.64738284</v>
      </c>
      <c r="R10" s="82">
        <v>22653.09</v>
      </c>
      <c r="S10" s="79">
        <v>41290.75</v>
      </c>
      <c r="T10" s="83">
        <f t="shared" si="2"/>
        <v>1.822742504</v>
      </c>
    </row>
    <row r="11">
      <c r="B11" s="77" t="s">
        <v>550</v>
      </c>
      <c r="C11" s="78" t="s">
        <v>555</v>
      </c>
      <c r="D11" s="78" t="s">
        <v>556</v>
      </c>
      <c r="E11" s="79">
        <v>41990.39</v>
      </c>
      <c r="F11" s="80">
        <v>77.73</v>
      </c>
      <c r="G11" s="71">
        <v>61.03</v>
      </c>
      <c r="H11" s="79">
        <v>50397.23</v>
      </c>
      <c r="I11" s="81">
        <v>103.28</v>
      </c>
      <c r="J11" s="82">
        <v>70837.23</v>
      </c>
      <c r="K11" s="83">
        <v>0.7115</v>
      </c>
      <c r="L11" s="76">
        <f t="array" ref="L11">XLOOKUP(C11,'Benchmark Rates'!C:C, 'Benchmark Rates'!E:E, "")</f>
        <v>70.44011765</v>
      </c>
      <c r="M11" s="74">
        <f t="array" ref="M11">XLOOKUP(C11,'Benchmark Rates'!F:F, 'Benchmark Rates'!H:H, "")</f>
        <v>39.38714286</v>
      </c>
      <c r="N11" s="74" t="str">
        <f t="array" ref="N11">XLOOKUP(C11,'Benchmark Rates'!I:I, 'Benchmark Rates'!K:K, "")</f>
        <v/>
      </c>
      <c r="O11" s="74">
        <f t="array" ref="O11">XLOOKUP(C11,'Benchmark Rates'!L:L, 'Benchmark Rates'!N:N, "")</f>
        <v>39.22228669</v>
      </c>
      <c r="P11" s="74">
        <f t="array" ref="P11">XLOOKUP(C11,'Benchmark Rates'!O:O, 'Benchmark Rates'!Q:Q, "")</f>
        <v>45.30882353</v>
      </c>
      <c r="Q11" s="82">
        <f t="shared" si="1"/>
        <v>48.58959268</v>
      </c>
      <c r="R11" s="82">
        <v>27084.9</v>
      </c>
      <c r="S11" s="79">
        <v>50397.23</v>
      </c>
      <c r="T11" s="83">
        <f t="shared" si="2"/>
        <v>1.860713165</v>
      </c>
    </row>
    <row r="12">
      <c r="B12" s="77" t="s">
        <v>550</v>
      </c>
      <c r="C12" s="78" t="s">
        <v>557</v>
      </c>
      <c r="D12" s="78" t="s">
        <v>558</v>
      </c>
      <c r="E12" s="79">
        <v>1757.83</v>
      </c>
      <c r="F12" s="80">
        <v>78.05</v>
      </c>
      <c r="G12" s="71">
        <v>75.03</v>
      </c>
      <c r="H12" s="79">
        <v>1813.98</v>
      </c>
      <c r="I12" s="81">
        <v>156.94</v>
      </c>
      <c r="J12" s="82">
        <v>3944.01</v>
      </c>
      <c r="K12" s="83">
        <v>0.4599</v>
      </c>
      <c r="L12" s="76" t="str">
        <f t="array" ref="L12">XLOOKUP(C12,'Benchmark Rates'!C:C, 'Benchmark Rates'!E:E, "")</f>
        <v/>
      </c>
      <c r="M12" s="74" t="str">
        <f t="array" ref="M12">XLOOKUP(C12,'Benchmark Rates'!F:F, 'Benchmark Rates'!H:H, "")</f>
        <v/>
      </c>
      <c r="N12" s="74" t="str">
        <f t="array" ref="N12">XLOOKUP(C12,'Benchmark Rates'!I:I, 'Benchmark Rates'!K:K, "")</f>
        <v/>
      </c>
      <c r="O12" s="74" t="str">
        <f t="array" ref="O12">XLOOKUP(C12,'Benchmark Rates'!L:L, 'Benchmark Rates'!N:N, "")</f>
        <v/>
      </c>
      <c r="P12" s="74">
        <f t="array" ref="P12">XLOOKUP(C12,'Benchmark Rates'!O:O, 'Benchmark Rates'!Q:Q, "")</f>
        <v>80.90861345</v>
      </c>
      <c r="Q12" s="79"/>
      <c r="R12" s="79"/>
      <c r="S12" s="79"/>
      <c r="T12" s="80" t="str">
        <f t="shared" si="2"/>
        <v/>
      </c>
    </row>
    <row r="13">
      <c r="B13" s="77" t="s">
        <v>550</v>
      </c>
      <c r="C13" s="78" t="s">
        <v>559</v>
      </c>
      <c r="D13" s="78" t="s">
        <v>560</v>
      </c>
      <c r="E13" s="79">
        <v>108.79</v>
      </c>
      <c r="F13" s="80">
        <v>114.29</v>
      </c>
      <c r="G13" s="71">
        <v>33.02</v>
      </c>
      <c r="H13" s="79">
        <v>114.29</v>
      </c>
      <c r="I13" s="81">
        <v>85.75</v>
      </c>
      <c r="J13" s="82">
        <v>85.75</v>
      </c>
      <c r="K13" s="83">
        <v>1.3328</v>
      </c>
      <c r="L13" s="76" t="str">
        <f t="array" ref="L13">XLOOKUP(C13,'Benchmark Rates'!C:C, 'Benchmark Rates'!E:E, "")</f>
        <v/>
      </c>
      <c r="M13" s="74" t="str">
        <f t="array" ref="M13">XLOOKUP(C13,'Benchmark Rates'!F:F, 'Benchmark Rates'!H:H, "")</f>
        <v/>
      </c>
      <c r="N13" s="74" t="str">
        <f t="array" ref="N13">XLOOKUP(C13,'Benchmark Rates'!I:I, 'Benchmark Rates'!K:K, "")</f>
        <v/>
      </c>
      <c r="O13" s="74" t="str">
        <f t="array" ref="O13">XLOOKUP(C13,'Benchmark Rates'!L:L, 'Benchmark Rates'!N:N, "")</f>
        <v/>
      </c>
      <c r="P13" s="74" t="str">
        <f t="array" ref="P13">XLOOKUP(C13,'Benchmark Rates'!O:O, 'Benchmark Rates'!Q:Q, "")</f>
        <v/>
      </c>
      <c r="Q13" s="79"/>
      <c r="R13" s="79"/>
      <c r="S13" s="79"/>
      <c r="T13" s="80" t="str">
        <f t="shared" si="2"/>
        <v/>
      </c>
    </row>
    <row r="14">
      <c r="B14" s="77" t="s">
        <v>550</v>
      </c>
      <c r="C14" s="78" t="s">
        <v>561</v>
      </c>
      <c r="D14" s="78" t="s">
        <v>562</v>
      </c>
      <c r="E14" s="79">
        <v>271.05</v>
      </c>
      <c r="F14" s="80">
        <v>114.29</v>
      </c>
      <c r="G14" s="71"/>
      <c r="H14" s="79">
        <v>342.87</v>
      </c>
      <c r="I14" s="81">
        <v>113.81</v>
      </c>
      <c r="J14" s="82">
        <v>341.43</v>
      </c>
      <c r="K14" s="83">
        <v>1.0042</v>
      </c>
      <c r="L14" s="76" t="str">
        <f t="array" ref="L14">XLOOKUP(C14,'Benchmark Rates'!C:C, 'Benchmark Rates'!E:E, "")</f>
        <v/>
      </c>
      <c r="M14" s="74" t="str">
        <f t="array" ref="M14">XLOOKUP(C14,'Benchmark Rates'!F:F, 'Benchmark Rates'!H:H, "")</f>
        <v/>
      </c>
      <c r="N14" s="74" t="str">
        <f t="array" ref="N14">XLOOKUP(C14,'Benchmark Rates'!I:I, 'Benchmark Rates'!K:K, "")</f>
        <v/>
      </c>
      <c r="O14" s="74" t="str">
        <f t="array" ref="O14">XLOOKUP(C14,'Benchmark Rates'!L:L, 'Benchmark Rates'!N:N, "")</f>
        <v/>
      </c>
      <c r="P14" s="74" t="str">
        <f t="array" ref="P14">XLOOKUP(C14,'Benchmark Rates'!O:O, 'Benchmark Rates'!Q:Q, "")</f>
        <v/>
      </c>
      <c r="Q14" s="79"/>
      <c r="R14" s="79"/>
      <c r="S14" s="79"/>
      <c r="T14" s="80" t="str">
        <f t="shared" si="2"/>
        <v/>
      </c>
    </row>
    <row r="15">
      <c r="B15" s="77" t="s">
        <v>550</v>
      </c>
      <c r="C15" s="78" t="s">
        <v>563</v>
      </c>
      <c r="D15" s="78" t="s">
        <v>564</v>
      </c>
      <c r="E15" s="79">
        <v>5528.84</v>
      </c>
      <c r="F15" s="80">
        <v>84.02</v>
      </c>
      <c r="G15" s="71">
        <v>45.04</v>
      </c>
      <c r="H15" s="79">
        <v>6582.97</v>
      </c>
      <c r="I15" s="81">
        <v>119.16</v>
      </c>
      <c r="J15" s="82">
        <v>9850.99</v>
      </c>
      <c r="K15" s="83">
        <v>0.6683</v>
      </c>
      <c r="L15" s="76" t="str">
        <f t="array" ref="L15">XLOOKUP(C15,'Benchmark Rates'!C:C, 'Benchmark Rates'!E:E, "")</f>
        <v/>
      </c>
      <c r="M15" s="74" t="str">
        <f t="array" ref="M15">XLOOKUP(C15,'Benchmark Rates'!F:F, 'Benchmark Rates'!H:H, "")</f>
        <v/>
      </c>
      <c r="N15" s="74" t="str">
        <f t="array" ref="N15">XLOOKUP(C15,'Benchmark Rates'!I:I, 'Benchmark Rates'!K:K, "")</f>
        <v/>
      </c>
      <c r="O15" s="74" t="str">
        <f t="array" ref="O15">XLOOKUP(C15,'Benchmark Rates'!L:L, 'Benchmark Rates'!N:N, "")</f>
        <v/>
      </c>
      <c r="P15" s="74" t="str">
        <f t="array" ref="P15">XLOOKUP(C15,'Benchmark Rates'!O:O, 'Benchmark Rates'!Q:Q, "")</f>
        <v/>
      </c>
      <c r="Q15" s="79"/>
      <c r="R15" s="79"/>
      <c r="S15" s="79"/>
      <c r="T15" s="80" t="str">
        <f t="shared" si="2"/>
        <v/>
      </c>
    </row>
    <row r="16">
      <c r="B16" s="77" t="s">
        <v>550</v>
      </c>
      <c r="C16" s="78" t="s">
        <v>565</v>
      </c>
      <c r="D16" s="78" t="s">
        <v>566</v>
      </c>
      <c r="E16" s="79">
        <v>35.06</v>
      </c>
      <c r="F16" s="80">
        <v>51.37</v>
      </c>
      <c r="G16" s="71">
        <v>17.88</v>
      </c>
      <c r="H16" s="79">
        <v>102.74</v>
      </c>
      <c r="I16" s="81">
        <v>75.0</v>
      </c>
      <c r="J16" s="82">
        <v>150.0</v>
      </c>
      <c r="K16" s="83">
        <v>0.6849</v>
      </c>
      <c r="L16" s="76" t="str">
        <f t="array" ref="L16">XLOOKUP(C16,'Benchmark Rates'!C:C, 'Benchmark Rates'!E:E, "")</f>
        <v/>
      </c>
      <c r="M16" s="74" t="str">
        <f t="array" ref="M16">XLOOKUP(C16,'Benchmark Rates'!F:F, 'Benchmark Rates'!H:H, "")</f>
        <v/>
      </c>
      <c r="N16" s="74" t="str">
        <f t="array" ref="N16">XLOOKUP(C16,'Benchmark Rates'!I:I, 'Benchmark Rates'!K:K, "")</f>
        <v/>
      </c>
      <c r="O16" s="74" t="str">
        <f t="array" ref="O16">XLOOKUP(C16,'Benchmark Rates'!L:L, 'Benchmark Rates'!N:N, "")</f>
        <v/>
      </c>
      <c r="P16" s="74" t="str">
        <f t="array" ref="P16">XLOOKUP(C16,'Benchmark Rates'!O:O, 'Benchmark Rates'!Q:Q, "")</f>
        <v/>
      </c>
      <c r="Q16" s="79"/>
      <c r="R16" s="79"/>
      <c r="S16" s="79"/>
      <c r="T16" s="80" t="str">
        <f t="shared" si="2"/>
        <v/>
      </c>
    </row>
    <row r="17">
      <c r="B17" s="77" t="s">
        <v>550</v>
      </c>
      <c r="C17" s="78" t="s">
        <v>567</v>
      </c>
      <c r="D17" s="78" t="s">
        <v>568</v>
      </c>
      <c r="E17" s="79">
        <v>52158.69</v>
      </c>
      <c r="F17" s="80">
        <v>128.52</v>
      </c>
      <c r="G17" s="71">
        <v>88.31</v>
      </c>
      <c r="H17" s="79">
        <v>59421.69</v>
      </c>
      <c r="I17" s="81">
        <v>165.56</v>
      </c>
      <c r="J17" s="82">
        <v>79089.93</v>
      </c>
      <c r="K17" s="83">
        <v>0.7513</v>
      </c>
      <c r="L17" s="76">
        <f t="array" ref="L17">XLOOKUP(C17,'Benchmark Rates'!C:C, 'Benchmark Rates'!E:E, "")</f>
        <v>89.47531551</v>
      </c>
      <c r="M17" s="74">
        <f t="array" ref="M17">XLOOKUP(C17,'Benchmark Rates'!F:F, 'Benchmark Rates'!H:H, "")</f>
        <v>69.83805195</v>
      </c>
      <c r="N17" s="74" t="str">
        <f t="array" ref="N17">XLOOKUP(C17,'Benchmark Rates'!I:I, 'Benchmark Rates'!K:K, "")</f>
        <v/>
      </c>
      <c r="O17" s="74">
        <f t="array" ref="O17">XLOOKUP(C17,'Benchmark Rates'!L:L, 'Benchmark Rates'!N:N, "")</f>
        <v>78.44457338</v>
      </c>
      <c r="P17" s="74">
        <f t="array" ref="P17">XLOOKUP(C17,'Benchmark Rates'!O:O, 'Benchmark Rates'!Q:Q, "")</f>
        <v>60.41176471</v>
      </c>
      <c r="Q17" s="82">
        <f t="shared" ref="Q17:Q21" si="3">IF(COUNT(L17:P17)&gt;1,AVERAGE(L17:P17),"N/A")</f>
        <v>74.54242639</v>
      </c>
      <c r="R17" s="82">
        <v>30759.6</v>
      </c>
      <c r="S17" s="79">
        <v>59421.69</v>
      </c>
      <c r="T17" s="83">
        <f t="shared" si="2"/>
        <v>1.931809581</v>
      </c>
    </row>
    <row r="18">
      <c r="B18" s="77" t="s">
        <v>550</v>
      </c>
      <c r="C18" s="78" t="s">
        <v>569</v>
      </c>
      <c r="D18" s="78" t="s">
        <v>570</v>
      </c>
      <c r="E18" s="79">
        <v>32268.86</v>
      </c>
      <c r="F18" s="80">
        <v>26.56</v>
      </c>
      <c r="G18" s="71">
        <v>13.21</v>
      </c>
      <c r="H18" s="79">
        <v>37003.66</v>
      </c>
      <c r="I18" s="81">
        <v>35.56</v>
      </c>
      <c r="J18" s="82">
        <v>51187.66</v>
      </c>
      <c r="K18" s="83">
        <v>0.7229</v>
      </c>
      <c r="L18" s="76">
        <f t="array" ref="L18">XLOOKUP(C18,'Benchmark Rates'!C:C, 'Benchmark Rates'!E:E, "")</f>
        <v>21.84709091</v>
      </c>
      <c r="M18" s="74">
        <f t="array" ref="M18">XLOOKUP(C18,'Benchmark Rates'!F:F, 'Benchmark Rates'!H:H, "")</f>
        <v>22.35597403</v>
      </c>
      <c r="N18" s="74" t="str">
        <f t="array" ref="N18">XLOOKUP(C18,'Benchmark Rates'!I:I, 'Benchmark Rates'!K:K, "")</f>
        <v/>
      </c>
      <c r="O18" s="74">
        <f t="array" ref="O18">XLOOKUP(C18,'Benchmark Rates'!L:L, 'Benchmark Rates'!N:N, "")</f>
        <v>19.61698521</v>
      </c>
      <c r="P18" s="74">
        <f t="array" ref="P18">XLOOKUP(C18,'Benchmark Rates'!O:O, 'Benchmark Rates'!Q:Q, "")</f>
        <v>14.02415966</v>
      </c>
      <c r="Q18" s="82">
        <f t="shared" si="3"/>
        <v>19.46105245</v>
      </c>
      <c r="R18" s="82">
        <v>25815.72</v>
      </c>
      <c r="S18" s="79">
        <v>37003.66</v>
      </c>
      <c r="T18" s="83">
        <f t="shared" si="2"/>
        <v>1.433377028</v>
      </c>
    </row>
    <row r="19">
      <c r="B19" s="77" t="s">
        <v>550</v>
      </c>
      <c r="C19" s="78" t="s">
        <v>571</v>
      </c>
      <c r="D19" s="78" t="s">
        <v>572</v>
      </c>
      <c r="E19" s="79">
        <v>28607.56</v>
      </c>
      <c r="F19" s="80">
        <v>22.2</v>
      </c>
      <c r="G19" s="71">
        <v>13.21</v>
      </c>
      <c r="H19" s="79">
        <v>33337.58</v>
      </c>
      <c r="I19" s="81">
        <v>29.64</v>
      </c>
      <c r="J19" s="82">
        <v>46089.74</v>
      </c>
      <c r="K19" s="83">
        <v>0.7233</v>
      </c>
      <c r="L19" s="76">
        <f t="array" ref="L19">XLOOKUP(C19,'Benchmark Rates'!C:C, 'Benchmark Rates'!E:E, "")</f>
        <v>18.46403209</v>
      </c>
      <c r="M19" s="74">
        <f t="array" ref="M19">XLOOKUP(C19,'Benchmark Rates'!F:F, 'Benchmark Rates'!H:H, "")</f>
        <v>6.976623377</v>
      </c>
      <c r="N19" s="74" t="str">
        <f t="array" ref="N19">XLOOKUP(C19,'Benchmark Rates'!I:I, 'Benchmark Rates'!K:K, "")</f>
        <v/>
      </c>
      <c r="O19" s="74">
        <f t="array" ref="O19">XLOOKUP(C19,'Benchmark Rates'!L:L, 'Benchmark Rates'!N:N, "")</f>
        <v>9.802650739</v>
      </c>
      <c r="P19" s="74">
        <f t="array" ref="P19">XLOOKUP(C19,'Benchmark Rates'!O:O, 'Benchmark Rates'!Q:Q, "")</f>
        <v>11.86659664</v>
      </c>
      <c r="Q19" s="82">
        <f t="shared" si="3"/>
        <v>11.77747571</v>
      </c>
      <c r="R19" s="82">
        <v>15473.37</v>
      </c>
      <c r="S19" s="79">
        <v>33337.58</v>
      </c>
      <c r="T19" s="83">
        <f t="shared" si="2"/>
        <v>2.154513206</v>
      </c>
    </row>
    <row r="20">
      <c r="B20" s="77" t="s">
        <v>550</v>
      </c>
      <c r="C20" s="78" t="s">
        <v>573</v>
      </c>
      <c r="D20" s="78" t="s">
        <v>574</v>
      </c>
      <c r="E20" s="79">
        <v>1240.09</v>
      </c>
      <c r="F20" s="80">
        <v>62.24</v>
      </c>
      <c r="G20" s="71">
        <v>21.0</v>
      </c>
      <c r="H20" s="79"/>
      <c r="I20" s="84"/>
      <c r="J20" s="79"/>
      <c r="K20" s="80"/>
      <c r="L20" s="76">
        <f t="array" ref="L20">XLOOKUP(C20,'Benchmark Rates'!C:C, 'Benchmark Rates'!E:E, "")</f>
        <v>30.3486738</v>
      </c>
      <c r="M20" s="74">
        <f t="array" ref="M20">XLOOKUP(C20,'Benchmark Rates'!F:F, 'Benchmark Rates'!H:H, "")</f>
        <v>16.75415584</v>
      </c>
      <c r="N20" s="74" t="str">
        <f t="array" ref="N20">XLOOKUP(C20,'Benchmark Rates'!I:I, 'Benchmark Rates'!K:K, "")</f>
        <v/>
      </c>
      <c r="O20" s="74" t="str">
        <f t="array" ref="O20">XLOOKUP(C20,'Benchmark Rates'!L:L, 'Benchmark Rates'!N:N, "")</f>
        <v/>
      </c>
      <c r="P20" s="74">
        <f t="array" ref="P20">XLOOKUP(C20,'Benchmark Rates'!O:O, 'Benchmark Rates'!Q:Q, "")</f>
        <v>22.65441176</v>
      </c>
      <c r="Q20" s="82">
        <f t="shared" si="3"/>
        <v>23.2524138</v>
      </c>
      <c r="R20" s="82">
        <v>837.09</v>
      </c>
      <c r="S20" s="79">
        <v>2240.64</v>
      </c>
      <c r="T20" s="83">
        <f t="shared" si="2"/>
        <v>2.67670143</v>
      </c>
    </row>
    <row r="21" ht="15.75" customHeight="1">
      <c r="B21" s="77" t="s">
        <v>550</v>
      </c>
      <c r="C21" s="78" t="s">
        <v>575</v>
      </c>
      <c r="D21" s="78" t="s">
        <v>576</v>
      </c>
      <c r="E21" s="79">
        <v>4384.35</v>
      </c>
      <c r="F21" s="80">
        <v>42.89</v>
      </c>
      <c r="G21" s="71">
        <v>22.2</v>
      </c>
      <c r="H21" s="79">
        <v>5031.21</v>
      </c>
      <c r="I21" s="81">
        <v>56.66</v>
      </c>
      <c r="J21" s="82">
        <v>6890.16</v>
      </c>
      <c r="K21" s="83">
        <v>0.7302</v>
      </c>
      <c r="L21" s="76">
        <f t="array" ref="L21">XLOOKUP(C21,'Benchmark Rates'!C:C, 'Benchmark Rates'!E:E, "")</f>
        <v>31.86445989</v>
      </c>
      <c r="M21" s="74">
        <f t="array" ref="M21">XLOOKUP(C21,'Benchmark Rates'!F:F, 'Benchmark Rates'!H:H, "")</f>
        <v>25.13636364</v>
      </c>
      <c r="N21" s="74" t="str">
        <f t="array" ref="N21">XLOOKUP(C21,'Benchmark Rates'!I:I, 'Benchmark Rates'!K:K, "")</f>
        <v/>
      </c>
      <c r="O21" s="74">
        <f t="array" ref="O21">XLOOKUP(C21,'Benchmark Rates'!L:L, 'Benchmark Rates'!N:N, "")</f>
        <v>23.53103527</v>
      </c>
      <c r="P21" s="74">
        <f t="array" ref="P21">XLOOKUP(C21,'Benchmark Rates'!O:O, 'Benchmark Rates'!Q:Q, "")</f>
        <v>20.49684874</v>
      </c>
      <c r="Q21" s="82">
        <f t="shared" si="3"/>
        <v>25.25717688</v>
      </c>
      <c r="R21" s="82">
        <v>2650.78</v>
      </c>
      <c r="S21" s="79">
        <v>5031.21</v>
      </c>
      <c r="T21" s="83">
        <f t="shared" si="2"/>
        <v>1.898011151</v>
      </c>
    </row>
    <row r="22" ht="15.75" customHeight="1">
      <c r="B22" s="77" t="s">
        <v>550</v>
      </c>
      <c r="C22" s="78" t="s">
        <v>577</v>
      </c>
      <c r="D22" s="78" t="s">
        <v>578</v>
      </c>
      <c r="E22" s="79">
        <v>186.17</v>
      </c>
      <c r="F22" s="80">
        <v>51.4</v>
      </c>
      <c r="G22" s="71">
        <v>26.17</v>
      </c>
      <c r="H22" s="79">
        <v>208.08</v>
      </c>
      <c r="I22" s="81">
        <v>65.35</v>
      </c>
      <c r="J22" s="82">
        <v>277.83</v>
      </c>
      <c r="K22" s="83">
        <v>0.7489</v>
      </c>
      <c r="L22" s="76" t="str">
        <f t="array" ref="L22">XLOOKUP(C22,'Benchmark Rates'!C:C, 'Benchmark Rates'!E:E, "")</f>
        <v/>
      </c>
      <c r="M22" s="74" t="str">
        <f t="array" ref="M22">XLOOKUP(C22,'Benchmark Rates'!F:F, 'Benchmark Rates'!H:H, "")</f>
        <v/>
      </c>
      <c r="N22" s="74" t="str">
        <f t="array" ref="N22">XLOOKUP(C22,'Benchmark Rates'!I:I, 'Benchmark Rates'!K:K, "")</f>
        <v/>
      </c>
      <c r="O22" s="74" t="str">
        <f t="array" ref="O22">XLOOKUP(C22,'Benchmark Rates'!L:L, 'Benchmark Rates'!N:N, "")</f>
        <v/>
      </c>
      <c r="P22" s="74" t="str">
        <f t="array" ref="P22">XLOOKUP(C22,'Benchmark Rates'!O:O, 'Benchmark Rates'!Q:Q, "")</f>
        <v/>
      </c>
      <c r="Q22" s="79"/>
      <c r="R22" s="79"/>
      <c r="S22" s="79"/>
      <c r="T22" s="80" t="str">
        <f t="shared" si="2"/>
        <v/>
      </c>
    </row>
    <row r="23" ht="15.75" customHeight="1">
      <c r="B23" s="77" t="s">
        <v>550</v>
      </c>
      <c r="C23" s="78" t="s">
        <v>579</v>
      </c>
      <c r="D23" s="78" t="s">
        <v>580</v>
      </c>
      <c r="E23" s="79">
        <v>80536.82</v>
      </c>
      <c r="F23" s="80">
        <v>60.44</v>
      </c>
      <c r="G23" s="71">
        <v>31.2</v>
      </c>
      <c r="H23" s="79">
        <v>94088.96</v>
      </c>
      <c r="I23" s="81">
        <v>79.66</v>
      </c>
      <c r="J23" s="82">
        <v>126916.72</v>
      </c>
      <c r="K23" s="83">
        <v>0.7413</v>
      </c>
      <c r="L23" s="76" t="str">
        <f t="array" ref="L23">XLOOKUP(C23,'Benchmark Rates'!C:C, 'Benchmark Rates'!E:E, "")</f>
        <v/>
      </c>
      <c r="M23" s="74" t="str">
        <f t="array" ref="M23">XLOOKUP(C23,'Benchmark Rates'!F:F, 'Benchmark Rates'!H:H, "")</f>
        <v/>
      </c>
      <c r="N23" s="74" t="str">
        <f t="array" ref="N23">XLOOKUP(C23,'Benchmark Rates'!I:I, 'Benchmark Rates'!K:K, "")</f>
        <v/>
      </c>
      <c r="O23" s="74">
        <f t="array" ref="O23">XLOOKUP(C23,'Benchmark Rates'!L:L, 'Benchmark Rates'!N:N, "")</f>
        <v>39.22228669</v>
      </c>
      <c r="P23" s="74">
        <f t="array" ref="P23">XLOOKUP(C23,'Benchmark Rates'!O:O, 'Benchmark Rates'!Q:Q, "")</f>
        <v>30.20588235</v>
      </c>
      <c r="Q23" s="82">
        <f>IF(COUNT(L23:P23)&gt;1,AVERAGE(L23:P23),"N/A")</f>
        <v>34.71408452</v>
      </c>
      <c r="R23" s="82">
        <v>50149.1</v>
      </c>
      <c r="S23" s="79">
        <v>94088.96</v>
      </c>
      <c r="T23" s="83">
        <f t="shared" si="2"/>
        <v>1.876184418</v>
      </c>
    </row>
    <row r="24" ht="15.75" customHeight="1">
      <c r="B24" s="77" t="s">
        <v>550</v>
      </c>
      <c r="C24" s="78" t="s">
        <v>581</v>
      </c>
      <c r="D24" s="78" t="s">
        <v>582</v>
      </c>
      <c r="E24" s="79">
        <v>843.93</v>
      </c>
      <c r="F24" s="80">
        <v>91.1</v>
      </c>
      <c r="G24" s="71">
        <v>46.25</v>
      </c>
      <c r="H24" s="79">
        <v>956.76</v>
      </c>
      <c r="I24" s="81">
        <v>113.37</v>
      </c>
      <c r="J24" s="82">
        <v>1201.73</v>
      </c>
      <c r="K24" s="83">
        <v>0.7962</v>
      </c>
      <c r="L24" s="76" t="str">
        <f t="array" ref="L24">XLOOKUP(C24,'Benchmark Rates'!C:C, 'Benchmark Rates'!E:E, "")</f>
        <v/>
      </c>
      <c r="M24" s="74" t="str">
        <f t="array" ref="M24">XLOOKUP(C24,'Benchmark Rates'!F:F, 'Benchmark Rates'!H:H, "")</f>
        <v/>
      </c>
      <c r="N24" s="74" t="str">
        <f t="array" ref="N24">XLOOKUP(C24,'Benchmark Rates'!I:I, 'Benchmark Rates'!K:K, "")</f>
        <v/>
      </c>
      <c r="O24" s="74" t="str">
        <f t="array" ref="O24">XLOOKUP(C24,'Benchmark Rates'!L:L, 'Benchmark Rates'!N:N, "")</f>
        <v/>
      </c>
      <c r="P24" s="74" t="str">
        <f t="array" ref="P24">XLOOKUP(C24,'Benchmark Rates'!O:O, 'Benchmark Rates'!Q:Q, "")</f>
        <v/>
      </c>
      <c r="Q24" s="79"/>
      <c r="R24" s="79"/>
      <c r="S24" s="79"/>
      <c r="T24" s="80" t="str">
        <f t="shared" si="2"/>
        <v/>
      </c>
    </row>
    <row r="25" ht="15.75" customHeight="1">
      <c r="B25" s="77" t="s">
        <v>550</v>
      </c>
      <c r="C25" s="78" t="s">
        <v>583</v>
      </c>
      <c r="D25" s="78" t="s">
        <v>584</v>
      </c>
      <c r="E25" s="79">
        <v>32145.04</v>
      </c>
      <c r="F25" s="80">
        <v>104.47</v>
      </c>
      <c r="G25" s="71">
        <v>55.21</v>
      </c>
      <c r="H25" s="79">
        <v>41231.48</v>
      </c>
      <c r="I25" s="81">
        <v>144.16</v>
      </c>
      <c r="J25" s="82">
        <v>57940.97</v>
      </c>
      <c r="K25" s="83">
        <v>0.7116</v>
      </c>
      <c r="L25" s="76">
        <f t="array" ref="L25">XLOOKUP(C25,'Benchmark Rates'!C:C, 'Benchmark Rates'!E:E, "")</f>
        <v>84.8291016</v>
      </c>
      <c r="M25" s="74">
        <f t="array" ref="M25">XLOOKUP(C25,'Benchmark Rates'!F:F, 'Benchmark Rates'!H:H, "")</f>
        <v>48.86714286</v>
      </c>
      <c r="N25" s="74" t="str">
        <f t="array" ref="N25">XLOOKUP(C25,'Benchmark Rates'!I:I, 'Benchmark Rates'!K:K, "")</f>
        <v/>
      </c>
      <c r="O25" s="74">
        <f t="array" ref="O25">XLOOKUP(C25,'Benchmark Rates'!L:L, 'Benchmark Rates'!N:N, "")</f>
        <v>62.75332196</v>
      </c>
      <c r="P25" s="74">
        <f t="array" ref="P25">XLOOKUP(C25,'Benchmark Rates'!O:O, 'Benchmark Rates'!Q:Q, "")</f>
        <v>54.47846639</v>
      </c>
      <c r="Q25" s="82">
        <f t="shared" ref="Q25:Q26" si="4">IF(COUNT(L25:P25)&gt;1,AVERAGE(L25:P25),"N/A")</f>
        <v>62.7320082</v>
      </c>
      <c r="R25" s="82">
        <v>23659.79</v>
      </c>
      <c r="S25" s="79">
        <v>41231.48</v>
      </c>
      <c r="T25" s="83">
        <f t="shared" si="2"/>
        <v>1.742681571</v>
      </c>
    </row>
    <row r="26" ht="15.75" customHeight="1">
      <c r="B26" s="77" t="s">
        <v>550</v>
      </c>
      <c r="C26" s="78" t="s">
        <v>585</v>
      </c>
      <c r="D26" s="78" t="s">
        <v>586</v>
      </c>
      <c r="E26" s="79">
        <v>18175.9</v>
      </c>
      <c r="F26" s="80">
        <v>45.47</v>
      </c>
      <c r="G26" s="71">
        <v>33.62</v>
      </c>
      <c r="H26" s="79">
        <v>20056.51</v>
      </c>
      <c r="I26" s="81">
        <v>83.45</v>
      </c>
      <c r="J26" s="82">
        <v>37793.17</v>
      </c>
      <c r="K26" s="83">
        <v>0.5307</v>
      </c>
      <c r="L26" s="76">
        <f t="array" ref="L26">XLOOKUP(C26,'Benchmark Rates'!C:C, 'Benchmark Rates'!E:E, "")</f>
        <v>40.7724492</v>
      </c>
      <c r="M26" s="74">
        <f t="array" ref="M26">XLOOKUP(C26,'Benchmark Rates'!F:F, 'Benchmark Rates'!H:H, "")</f>
        <v>24.29506494</v>
      </c>
      <c r="N26" s="74" t="str">
        <f t="array" ref="N26">XLOOKUP(C26,'Benchmark Rates'!I:I, 'Benchmark Rates'!K:K, "")</f>
        <v/>
      </c>
      <c r="O26" s="74" t="str">
        <f t="array" ref="O26">XLOOKUP(C26,'Benchmark Rates'!L:L, 'Benchmark Rates'!N:N, "")</f>
        <v/>
      </c>
      <c r="P26" s="74" t="str">
        <f t="array" ref="P26">XLOOKUP(C26,'Benchmark Rates'!O:O, 'Benchmark Rates'!Q:Q, "")</f>
        <v/>
      </c>
      <c r="Q26" s="82">
        <f t="shared" si="4"/>
        <v>32.53375707</v>
      </c>
      <c r="R26" s="82">
        <v>14015.28</v>
      </c>
      <c r="S26" s="79">
        <v>20056.51</v>
      </c>
      <c r="T26" s="83">
        <f t="shared" si="2"/>
        <v>1.431045973</v>
      </c>
    </row>
    <row r="27" ht="15.75" customHeight="1">
      <c r="B27" s="77" t="s">
        <v>550</v>
      </c>
      <c r="C27" s="78" t="s">
        <v>587</v>
      </c>
      <c r="D27" s="78" t="s">
        <v>588</v>
      </c>
      <c r="E27" s="79">
        <v>842.5</v>
      </c>
      <c r="F27" s="80">
        <v>330.23</v>
      </c>
      <c r="G27" s="71">
        <v>185.54</v>
      </c>
      <c r="H27" s="79">
        <v>990.69</v>
      </c>
      <c r="I27" s="81">
        <v>322.92</v>
      </c>
      <c r="J27" s="82">
        <v>968.76</v>
      </c>
      <c r="K27" s="83">
        <v>1.0226</v>
      </c>
      <c r="L27" s="76" t="str">
        <f t="array" ref="L27">XLOOKUP(C27,'Benchmark Rates'!C:C, 'Benchmark Rates'!E:E, "")</f>
        <v/>
      </c>
      <c r="M27" s="74" t="str">
        <f t="array" ref="M27">XLOOKUP(C27,'Benchmark Rates'!F:F, 'Benchmark Rates'!H:H, "")</f>
        <v/>
      </c>
      <c r="N27" s="74" t="str">
        <f t="array" ref="N27">XLOOKUP(C27,'Benchmark Rates'!I:I, 'Benchmark Rates'!K:K, "")</f>
        <v/>
      </c>
      <c r="O27" s="74" t="str">
        <f t="array" ref="O27">XLOOKUP(C27,'Benchmark Rates'!L:L, 'Benchmark Rates'!N:N, "")</f>
        <v/>
      </c>
      <c r="P27" s="74" t="str">
        <f t="array" ref="P27">XLOOKUP(C27,'Benchmark Rates'!O:O, 'Benchmark Rates'!Q:Q, "")</f>
        <v/>
      </c>
      <c r="Q27" s="79"/>
      <c r="R27" s="79"/>
      <c r="S27" s="79"/>
      <c r="T27" s="80" t="str">
        <f t="shared" si="2"/>
        <v/>
      </c>
    </row>
    <row r="28" ht="15.75" customHeight="1">
      <c r="B28" s="77" t="s">
        <v>550</v>
      </c>
      <c r="C28" s="78" t="s">
        <v>589</v>
      </c>
      <c r="D28" s="78" t="s">
        <v>590</v>
      </c>
      <c r="E28" s="79">
        <v>266569.33</v>
      </c>
      <c r="F28" s="80">
        <v>90.76</v>
      </c>
      <c r="G28" s="71">
        <v>97.5</v>
      </c>
      <c r="H28" s="79">
        <v>300725.59</v>
      </c>
      <c r="I28" s="81">
        <v>109.98</v>
      </c>
      <c r="J28" s="82">
        <v>370974.69</v>
      </c>
      <c r="K28" s="83">
        <v>0.8106</v>
      </c>
      <c r="L28" s="76">
        <f t="array" ref="L28">XLOOKUP(C28,'Benchmark Rates'!C:C, 'Benchmark Rates'!E:E, "")</f>
        <v>71.39572193</v>
      </c>
      <c r="M28" s="74">
        <f t="array" ref="M28">XLOOKUP(C28,'Benchmark Rates'!F:F, 'Benchmark Rates'!H:H, "")</f>
        <v>59.02428571</v>
      </c>
      <c r="N28" s="74">
        <f t="array" ref="N28">XLOOKUP(C28,'Benchmark Rates'!I:I, 'Benchmark Rates'!K:K, "")</f>
        <v>45.39106969</v>
      </c>
      <c r="O28" s="74">
        <f t="array" ref="O28">XLOOKUP(C28,'Benchmark Rates'!L:L, 'Benchmark Rates'!N:N, "")</f>
        <v>58.8392719</v>
      </c>
      <c r="P28" s="74">
        <f t="array" ref="P28">XLOOKUP(C28,'Benchmark Rates'!O:O, 'Benchmark Rates'!Q:Q, "")</f>
        <v>54.47846639</v>
      </c>
      <c r="Q28" s="82">
        <f t="shared" ref="Q28:Q44" si="5">IF(COUNT(L28:P28)&gt;1,AVERAGE(L28:P28),"N/A")</f>
        <v>57.82576312</v>
      </c>
      <c r="R28" s="82">
        <v>180350.95</v>
      </c>
      <c r="S28" s="79">
        <v>300725.59</v>
      </c>
      <c r="T28" s="83">
        <f t="shared" si="2"/>
        <v>1.667446664</v>
      </c>
    </row>
    <row r="29" ht="15.75" customHeight="1">
      <c r="B29" s="77" t="s">
        <v>550</v>
      </c>
      <c r="C29" s="78" t="s">
        <v>591</v>
      </c>
      <c r="D29" s="78" t="s">
        <v>592</v>
      </c>
      <c r="E29" s="79">
        <v>65956.66</v>
      </c>
      <c r="F29" s="80">
        <v>37.71</v>
      </c>
      <c r="G29" s="71">
        <v>41.96</v>
      </c>
      <c r="H29" s="79">
        <v>74012.82</v>
      </c>
      <c r="I29" s="81">
        <v>47.95</v>
      </c>
      <c r="J29" s="82">
        <v>96991.38</v>
      </c>
      <c r="K29" s="83">
        <v>0.7631</v>
      </c>
      <c r="L29" s="76">
        <f t="array" ref="L29">XLOOKUP(C29,'Benchmark Rates'!C:C, 'Benchmark Rates'!E:E, "")</f>
        <v>36.11525134</v>
      </c>
      <c r="M29" s="74">
        <f t="array" ref="M29">XLOOKUP(C29,'Benchmark Rates'!F:F, 'Benchmark Rates'!H:H, "")</f>
        <v>63.15896104</v>
      </c>
      <c r="N29" s="74">
        <f t="array" ref="N29">XLOOKUP(C29,'Benchmark Rates'!I:I, 'Benchmark Rates'!K:K, "")</f>
        <v>30.26071313</v>
      </c>
      <c r="O29" s="74">
        <f t="array" ref="O29">XLOOKUP(C29,'Benchmark Rates'!L:L, 'Benchmark Rates'!N:N, "")</f>
        <v>23.53103527</v>
      </c>
      <c r="P29" s="74">
        <f t="array" ref="P29">XLOOKUP(C29,'Benchmark Rates'!O:O, 'Benchmark Rates'!Q:Q, "")</f>
        <v>17.79989496</v>
      </c>
      <c r="Q29" s="82">
        <f t="shared" si="5"/>
        <v>34.17317115</v>
      </c>
      <c r="R29" s="82">
        <v>66076.18</v>
      </c>
      <c r="S29" s="79">
        <v>74012.82</v>
      </c>
      <c r="T29" s="83">
        <f t="shared" si="2"/>
        <v>1.120113481</v>
      </c>
    </row>
    <row r="30" ht="15.75" customHeight="1">
      <c r="B30" s="77" t="s">
        <v>550</v>
      </c>
      <c r="C30" s="78" t="s">
        <v>593</v>
      </c>
      <c r="D30" s="78" t="s">
        <v>594</v>
      </c>
      <c r="E30" s="79">
        <v>3913.91</v>
      </c>
      <c r="F30" s="80">
        <v>33.81</v>
      </c>
      <c r="G30" s="71">
        <v>12.25</v>
      </c>
      <c r="H30" s="79">
        <v>4793.53</v>
      </c>
      <c r="I30" s="81">
        <v>44.86</v>
      </c>
      <c r="J30" s="82">
        <v>6484.18</v>
      </c>
      <c r="K30" s="83">
        <v>0.7393</v>
      </c>
      <c r="L30" s="76">
        <f t="array" ref="L30">XLOOKUP(C30,'Benchmark Rates'!C:C, 'Benchmark Rates'!E:E, "")</f>
        <v>28.99764706</v>
      </c>
      <c r="M30" s="74">
        <f t="array" ref="M30">XLOOKUP(C30,'Benchmark Rates'!F:F, 'Benchmark Rates'!H:H, "")</f>
        <v>12.12701299</v>
      </c>
      <c r="N30" s="74">
        <f t="array" ref="N30">XLOOKUP(C30,'Benchmark Rates'!I:I, 'Benchmark Rates'!K:K, "")</f>
        <v>14.12166613</v>
      </c>
      <c r="O30" s="74" t="str">
        <f t="array" ref="O30">XLOOKUP(C30,'Benchmark Rates'!L:L, 'Benchmark Rates'!N:N, "")</f>
        <v/>
      </c>
      <c r="P30" s="74">
        <f t="array" ref="P30">XLOOKUP(C30,'Benchmark Rates'!O:O, 'Benchmark Rates'!Q:Q, "")</f>
        <v>17.79989496</v>
      </c>
      <c r="Q30" s="82">
        <f t="shared" si="5"/>
        <v>18.26155528</v>
      </c>
      <c r="R30" s="82">
        <v>2414.62</v>
      </c>
      <c r="S30" s="79">
        <v>4793.53</v>
      </c>
      <c r="T30" s="83">
        <f t="shared" si="2"/>
        <v>1.985210923</v>
      </c>
    </row>
    <row r="31" ht="15.75" customHeight="1">
      <c r="B31" s="77" t="s">
        <v>550</v>
      </c>
      <c r="C31" s="78" t="s">
        <v>595</v>
      </c>
      <c r="D31" s="78" t="s">
        <v>596</v>
      </c>
      <c r="E31" s="79">
        <v>837.52</v>
      </c>
      <c r="F31" s="80">
        <v>57.0</v>
      </c>
      <c r="G31" s="71">
        <v>57.1</v>
      </c>
      <c r="H31" s="79">
        <v>912.0</v>
      </c>
      <c r="I31" s="81">
        <v>65.56</v>
      </c>
      <c r="J31" s="82">
        <v>1048.96</v>
      </c>
      <c r="K31" s="83">
        <v>0.8694</v>
      </c>
      <c r="L31" s="76">
        <f t="array" ref="L31">XLOOKUP(C31,'Benchmark Rates'!C:C, 'Benchmark Rates'!E:E, "")</f>
        <v>37.93858824</v>
      </c>
      <c r="M31" s="74">
        <f t="array" ref="M31">XLOOKUP(C31,'Benchmark Rates'!F:F, 'Benchmark Rates'!H:H, "")</f>
        <v>27.92701299</v>
      </c>
      <c r="N31" s="74" t="str">
        <f t="array" ref="N31">XLOOKUP(C31,'Benchmark Rates'!I:I, 'Benchmark Rates'!K:K, "")</f>
        <v/>
      </c>
      <c r="O31" s="74" t="str">
        <f t="array" ref="O31">XLOOKUP(C31,'Benchmark Rates'!L:L, 'Benchmark Rates'!N:N, "")</f>
        <v/>
      </c>
      <c r="P31" s="74">
        <f t="array" ref="P31">XLOOKUP(C31,'Benchmark Rates'!O:O, 'Benchmark Rates'!Q:Q, "")</f>
        <v>32.36344538</v>
      </c>
      <c r="Q31" s="82">
        <f t="shared" si="5"/>
        <v>32.74301553</v>
      </c>
      <c r="R31" s="82">
        <v>523.89</v>
      </c>
      <c r="S31" s="79">
        <v>912.0</v>
      </c>
      <c r="T31" s="83">
        <f t="shared" si="2"/>
        <v>1.740823455</v>
      </c>
    </row>
    <row r="32" ht="15.75" customHeight="1">
      <c r="B32" s="77" t="s">
        <v>550</v>
      </c>
      <c r="C32" s="78" t="s">
        <v>597</v>
      </c>
      <c r="D32" s="78" t="s">
        <v>598</v>
      </c>
      <c r="E32" s="79">
        <v>5905.49</v>
      </c>
      <c r="F32" s="80">
        <v>58.46</v>
      </c>
      <c r="G32" s="71">
        <v>54.53</v>
      </c>
      <c r="H32" s="79">
        <v>9461.41</v>
      </c>
      <c r="I32" s="81">
        <v>56.74</v>
      </c>
      <c r="J32" s="82">
        <v>9163.85</v>
      </c>
      <c r="K32" s="83">
        <v>1.0325</v>
      </c>
      <c r="L32" s="76">
        <f t="array" ref="L32">XLOOKUP(C32,'Benchmark Rates'!C:C, 'Benchmark Rates'!E:E, "")</f>
        <v>16.06952941</v>
      </c>
      <c r="M32" s="74">
        <f t="array" ref="M32">XLOOKUP(C32,'Benchmark Rates'!F:F, 'Benchmark Rates'!H:H, "")</f>
        <v>14.57909091</v>
      </c>
      <c r="N32" s="74">
        <f t="array" ref="N32">XLOOKUP(C32,'Benchmark Rates'!I:I, 'Benchmark Rates'!K:K, "")</f>
        <v>15.13035656</v>
      </c>
      <c r="O32" s="74">
        <f t="array" ref="O32">XLOOKUP(C32,'Benchmark Rates'!L:L, 'Benchmark Rates'!N:N, "")</f>
        <v>98.06155859</v>
      </c>
      <c r="P32" s="74">
        <f t="array" ref="P32">XLOOKUP(C32,'Benchmark Rates'!O:O, 'Benchmark Rates'!Q:Q, "")</f>
        <v>16.18172269</v>
      </c>
      <c r="Q32" s="82">
        <f t="shared" si="5"/>
        <v>32.00445163</v>
      </c>
      <c r="R32" s="82">
        <v>4884.6</v>
      </c>
      <c r="S32" s="79">
        <v>9461.41</v>
      </c>
      <c r="T32" s="83">
        <f t="shared" si="2"/>
        <v>1.936987676</v>
      </c>
    </row>
    <row r="33" ht="15.75" customHeight="1">
      <c r="B33" s="77" t="s">
        <v>550</v>
      </c>
      <c r="C33" s="78" t="s">
        <v>599</v>
      </c>
      <c r="D33" s="78" t="s">
        <v>600</v>
      </c>
      <c r="E33" s="79">
        <v>9909.09</v>
      </c>
      <c r="F33" s="80">
        <v>163.63</v>
      </c>
      <c r="G33" s="71">
        <v>110.02</v>
      </c>
      <c r="H33" s="79">
        <v>12121.85</v>
      </c>
      <c r="I33" s="81">
        <v>171.28</v>
      </c>
      <c r="J33" s="82">
        <v>12848.6</v>
      </c>
      <c r="K33" s="83">
        <v>0.9434</v>
      </c>
      <c r="L33" s="76">
        <f t="array" ref="L33">XLOOKUP(C33,'Benchmark Rates'!C:C, 'Benchmark Rates'!E:E, "")</f>
        <v>96.34028877</v>
      </c>
      <c r="M33" s="74">
        <f t="array" ref="M33">XLOOKUP(C33,'Benchmark Rates'!F:F, 'Benchmark Rates'!H:H, "")</f>
        <v>76.82493506</v>
      </c>
      <c r="N33" s="74" t="str">
        <f t="array" ref="N33">XLOOKUP(C33,'Benchmark Rates'!I:I, 'Benchmark Rates'!K:K, "")</f>
        <v/>
      </c>
      <c r="O33" s="74">
        <f t="array" ref="O33">XLOOKUP(C33,'Benchmark Rates'!L:L, 'Benchmark Rates'!N:N, "")</f>
        <v>78.44457338</v>
      </c>
      <c r="P33" s="74">
        <f t="array" ref="P33">XLOOKUP(C33,'Benchmark Rates'!O:O, 'Benchmark Rates'!Q:Q, "")</f>
        <v>70.12079832</v>
      </c>
      <c r="Q33" s="82">
        <f t="shared" si="5"/>
        <v>80.43264888</v>
      </c>
      <c r="R33" s="82">
        <v>4218.1</v>
      </c>
      <c r="S33" s="79">
        <v>12121.85</v>
      </c>
      <c r="T33" s="83">
        <f t="shared" si="2"/>
        <v>2.873770181</v>
      </c>
    </row>
    <row r="34" ht="15.75" customHeight="1">
      <c r="B34" s="77" t="s">
        <v>550</v>
      </c>
      <c r="C34" s="78" t="s">
        <v>601</v>
      </c>
      <c r="D34" s="78" t="s">
        <v>602</v>
      </c>
      <c r="E34" s="79">
        <v>15178.48</v>
      </c>
      <c r="F34" s="80">
        <v>209.09</v>
      </c>
      <c r="G34" s="71">
        <v>140.59</v>
      </c>
      <c r="H34" s="79">
        <v>19789.58</v>
      </c>
      <c r="I34" s="81">
        <v>212.4</v>
      </c>
      <c r="J34" s="82">
        <v>20127.2</v>
      </c>
      <c r="K34" s="83">
        <v>0.9832</v>
      </c>
      <c r="L34" s="76">
        <f t="array" ref="L34">XLOOKUP(C34,'Benchmark Rates'!C:C, 'Benchmark Rates'!E:E, "")</f>
        <v>122.1416043</v>
      </c>
      <c r="M34" s="74">
        <f t="array" ref="M34">XLOOKUP(C34,'Benchmark Rates'!F:F, 'Benchmark Rates'!H:H, "")</f>
        <v>101.951039</v>
      </c>
      <c r="N34" s="74" t="str">
        <f t="array" ref="N34">XLOOKUP(C34,'Benchmark Rates'!I:I, 'Benchmark Rates'!K:K, "")</f>
        <v/>
      </c>
      <c r="O34" s="74">
        <f t="array" ref="O34">XLOOKUP(C34,'Benchmark Rates'!L:L, 'Benchmark Rates'!N:N, "")</f>
        <v>156.8891468</v>
      </c>
      <c r="P34" s="74">
        <f t="array" ref="P34">XLOOKUP(C34,'Benchmark Rates'!O:O, 'Benchmark Rates'!Q:Q, "")</f>
        <v>86.30252101</v>
      </c>
      <c r="Q34" s="82">
        <f t="shared" si="5"/>
        <v>116.8210778</v>
      </c>
      <c r="R34" s="82">
        <v>10378.15</v>
      </c>
      <c r="S34" s="79">
        <v>19789.58</v>
      </c>
      <c r="T34" s="83">
        <f t="shared" si="2"/>
        <v>1.90685045</v>
      </c>
    </row>
    <row r="35" ht="15.75" customHeight="1">
      <c r="B35" s="77" t="s">
        <v>550</v>
      </c>
      <c r="C35" s="78" t="s">
        <v>603</v>
      </c>
      <c r="D35" s="78" t="s">
        <v>604</v>
      </c>
      <c r="E35" s="79">
        <v>7690.56</v>
      </c>
      <c r="F35" s="80">
        <v>256.39</v>
      </c>
      <c r="G35" s="71">
        <v>172.4</v>
      </c>
      <c r="H35" s="79">
        <v>10040.97</v>
      </c>
      <c r="I35" s="81">
        <v>252.07</v>
      </c>
      <c r="J35" s="82">
        <v>9846.57</v>
      </c>
      <c r="K35" s="83">
        <v>1.0197</v>
      </c>
      <c r="L35" s="76">
        <f t="array" ref="L35">XLOOKUP(C35,'Benchmark Rates'!C:C, 'Benchmark Rates'!E:E, "")</f>
        <v>147.9319358</v>
      </c>
      <c r="M35" s="74">
        <f t="array" ref="M35">XLOOKUP(C35,'Benchmark Rates'!F:F, 'Benchmark Rates'!H:H, "")</f>
        <v>115.9248052</v>
      </c>
      <c r="N35" s="74" t="str">
        <f t="array" ref="N35">XLOOKUP(C35,'Benchmark Rates'!I:I, 'Benchmark Rates'!K:K, "")</f>
        <v/>
      </c>
      <c r="O35" s="74">
        <f t="array" ref="O35">XLOOKUP(C35,'Benchmark Rates'!L:L, 'Benchmark Rates'!N:N, "")</f>
        <v>211.8026849</v>
      </c>
      <c r="P35" s="74">
        <f t="array" ref="P35">XLOOKUP(C35,'Benchmark Rates'!O:O, 'Benchmark Rates'!Q:Q, "")</f>
        <v>105.7205882</v>
      </c>
      <c r="Q35" s="82">
        <f t="shared" si="5"/>
        <v>145.3450035</v>
      </c>
      <c r="R35" s="82">
        <v>5043.95</v>
      </c>
      <c r="S35" s="79">
        <v>10040.97</v>
      </c>
      <c r="T35" s="83">
        <f t="shared" si="2"/>
        <v>1.990695784</v>
      </c>
    </row>
    <row r="36" ht="15.75" customHeight="1">
      <c r="B36" s="77" t="s">
        <v>550</v>
      </c>
      <c r="C36" s="78" t="s">
        <v>605</v>
      </c>
      <c r="D36" s="78" t="s">
        <v>606</v>
      </c>
      <c r="E36" s="79">
        <v>2653.62</v>
      </c>
      <c r="F36" s="80">
        <v>310.69</v>
      </c>
      <c r="G36" s="71">
        <v>208.93</v>
      </c>
      <c r="H36" s="79">
        <v>3417.59</v>
      </c>
      <c r="I36" s="81">
        <v>296.4</v>
      </c>
      <c r="J36" s="82">
        <v>3260.4</v>
      </c>
      <c r="K36" s="83">
        <v>1.0482</v>
      </c>
      <c r="L36" s="76">
        <f t="array" ref="L36">XLOOKUP(C36,'Benchmark Rates'!C:C, 'Benchmark Rates'!E:E, "")</f>
        <v>195.5144385</v>
      </c>
      <c r="M36" s="74">
        <f t="array" ref="M36">XLOOKUP(C36,'Benchmark Rates'!F:F, 'Benchmark Rates'!H:H, "")</f>
        <v>139.6761039</v>
      </c>
      <c r="N36" s="74" t="str">
        <f t="array" ref="N36">XLOOKUP(C36,'Benchmark Rates'!I:I, 'Benchmark Rates'!K:K, "")</f>
        <v/>
      </c>
      <c r="O36" s="74">
        <f t="array" ref="O36">XLOOKUP(C36,'Benchmark Rates'!L:L, 'Benchmark Rates'!N:N, "")</f>
        <v>129.4323777</v>
      </c>
      <c r="P36" s="74">
        <f t="array" ref="P36">XLOOKUP(C36,'Benchmark Rates'!O:O, 'Benchmark Rates'!Q:Q, "")</f>
        <v>127.2962185</v>
      </c>
      <c r="Q36" s="82">
        <f t="shared" si="5"/>
        <v>147.9797846</v>
      </c>
      <c r="R36" s="82">
        <v>1627.78</v>
      </c>
      <c r="S36" s="79">
        <v>3417.59</v>
      </c>
      <c r="T36" s="83">
        <f t="shared" si="2"/>
        <v>2.099540478</v>
      </c>
    </row>
    <row r="37" ht="15.75" customHeight="1">
      <c r="B37" s="77" t="s">
        <v>550</v>
      </c>
      <c r="C37" s="78" t="s">
        <v>607</v>
      </c>
      <c r="D37" s="78" t="s">
        <v>608</v>
      </c>
      <c r="E37" s="79">
        <v>29202.45</v>
      </c>
      <c r="F37" s="80">
        <v>155.01</v>
      </c>
      <c r="G37" s="71">
        <v>106.82</v>
      </c>
      <c r="H37" s="79">
        <v>34166.26</v>
      </c>
      <c r="I37" s="81">
        <v>203.71</v>
      </c>
      <c r="J37" s="82">
        <v>46828.26</v>
      </c>
      <c r="K37" s="83">
        <v>0.7296</v>
      </c>
      <c r="L37" s="76">
        <f t="array" ref="L37">XLOOKUP(C37,'Benchmark Rates'!C:C, 'Benchmark Rates'!E:E, "")</f>
        <v>113.0249198</v>
      </c>
      <c r="M37" s="74">
        <f t="array" ref="M37">XLOOKUP(C37,'Benchmark Rates'!F:F, 'Benchmark Rates'!H:H, "")</f>
        <v>66.81142857</v>
      </c>
      <c r="N37" s="74" t="str">
        <f t="array" ref="N37">XLOOKUP(C37,'Benchmark Rates'!I:I, 'Benchmark Rates'!K:K, "")</f>
        <v/>
      </c>
      <c r="O37" s="74">
        <f t="array" ref="O37">XLOOKUP(C37,'Benchmark Rates'!L:L, 'Benchmark Rates'!N:N, "")</f>
        <v>78.44457338</v>
      </c>
      <c r="P37" s="74">
        <f t="array" ref="P37">XLOOKUP(C37,'Benchmark Rates'!O:O, 'Benchmark Rates'!Q:Q, "")</f>
        <v>107.8781513</v>
      </c>
      <c r="Q37" s="82">
        <f t="shared" si="5"/>
        <v>91.53976825</v>
      </c>
      <c r="R37" s="82">
        <v>17664.0</v>
      </c>
      <c r="S37" s="79">
        <v>34166.26</v>
      </c>
      <c r="T37" s="83">
        <f t="shared" si="2"/>
        <v>1.934231205</v>
      </c>
    </row>
    <row r="38" ht="15.75" customHeight="1">
      <c r="B38" s="77" t="s">
        <v>550</v>
      </c>
      <c r="C38" s="78" t="s">
        <v>609</v>
      </c>
      <c r="D38" s="78" t="s">
        <v>610</v>
      </c>
      <c r="E38" s="79">
        <v>36840.03</v>
      </c>
      <c r="F38" s="80">
        <v>191.86</v>
      </c>
      <c r="G38" s="71">
        <v>132.18</v>
      </c>
      <c r="H38" s="79">
        <v>41982.49</v>
      </c>
      <c r="I38" s="81">
        <v>243.48</v>
      </c>
      <c r="J38" s="82">
        <v>55816.65</v>
      </c>
      <c r="K38" s="83">
        <v>0.7521</v>
      </c>
      <c r="L38" s="76">
        <f t="array" ref="L38">XLOOKUP(C38,'Benchmark Rates'!C:C, 'Benchmark Rates'!E:E, "")</f>
        <v>140.3420214</v>
      </c>
      <c r="M38" s="74">
        <f t="array" ref="M38">XLOOKUP(C38,'Benchmark Rates'!F:F, 'Benchmark Rates'!H:H, "")</f>
        <v>89.88558442</v>
      </c>
      <c r="N38" s="74" t="str">
        <f t="array" ref="N38">XLOOKUP(C38,'Benchmark Rates'!I:I, 'Benchmark Rates'!K:K, "")</f>
        <v/>
      </c>
      <c r="O38" s="74">
        <f t="array" ref="O38">XLOOKUP(C38,'Benchmark Rates'!L:L, 'Benchmark Rates'!N:N, "")</f>
        <v>117.6668601</v>
      </c>
      <c r="P38" s="74">
        <f t="array" ref="P38">XLOOKUP(C38,'Benchmark Rates'!O:O, 'Benchmark Rates'!Q:Q, "")</f>
        <v>107.8781513</v>
      </c>
      <c r="Q38" s="82">
        <f t="shared" si="5"/>
        <v>113.9431543</v>
      </c>
      <c r="R38" s="82">
        <v>21100.78</v>
      </c>
      <c r="S38" s="79">
        <v>41982.49</v>
      </c>
      <c r="T38" s="83">
        <f t="shared" si="2"/>
        <v>1.989617919</v>
      </c>
    </row>
    <row r="39" ht="15.75" customHeight="1">
      <c r="B39" s="77" t="s">
        <v>550</v>
      </c>
      <c r="C39" s="78" t="s">
        <v>611</v>
      </c>
      <c r="D39" s="78" t="s">
        <v>612</v>
      </c>
      <c r="E39" s="79">
        <v>65239.16</v>
      </c>
      <c r="F39" s="80">
        <v>235.15</v>
      </c>
      <c r="G39" s="71">
        <v>162.09</v>
      </c>
      <c r="H39" s="79">
        <v>74307.84</v>
      </c>
      <c r="I39" s="81">
        <v>293.12</v>
      </c>
      <c r="J39" s="82">
        <v>96046.59</v>
      </c>
      <c r="K39" s="83">
        <v>0.7737</v>
      </c>
      <c r="L39" s="76">
        <f t="array" ref="L39">XLOOKUP(C39,'Benchmark Rates'!C:C, 'Benchmark Rates'!E:E, "")</f>
        <v>170.6906952</v>
      </c>
      <c r="M39" s="74">
        <f t="array" ref="M39">XLOOKUP(C39,'Benchmark Rates'!F:F, 'Benchmark Rates'!H:H, "")</f>
        <v>98.39090909</v>
      </c>
      <c r="N39" s="74" t="str">
        <f t="array" ref="N39">XLOOKUP(C39,'Benchmark Rates'!I:I, 'Benchmark Rates'!K:K, "")</f>
        <v/>
      </c>
      <c r="O39" s="74">
        <f t="array" ref="O39">XLOOKUP(C39,'Benchmark Rates'!L:L, 'Benchmark Rates'!N:N, "")</f>
        <v>137.2838453</v>
      </c>
      <c r="P39" s="74">
        <f t="array" ref="P39">XLOOKUP(C39,'Benchmark Rates'!O:O, 'Benchmark Rates'!Q:Q, "")</f>
        <v>114.6692966</v>
      </c>
      <c r="Q39" s="82">
        <f t="shared" si="5"/>
        <v>130.2586865</v>
      </c>
      <c r="R39" s="82">
        <v>34973.6</v>
      </c>
      <c r="S39" s="79">
        <v>74307.84</v>
      </c>
      <c r="T39" s="83">
        <f t="shared" si="2"/>
        <v>2.124683761</v>
      </c>
    </row>
    <row r="40" ht="15.75" customHeight="1">
      <c r="B40" s="77" t="s">
        <v>550</v>
      </c>
      <c r="C40" s="78" t="s">
        <v>613</v>
      </c>
      <c r="D40" s="78" t="s">
        <v>614</v>
      </c>
      <c r="E40" s="79">
        <v>59719.77</v>
      </c>
      <c r="F40" s="80">
        <v>283.74</v>
      </c>
      <c r="G40" s="71">
        <v>195.55</v>
      </c>
      <c r="H40" s="79">
        <v>66518.32</v>
      </c>
      <c r="I40" s="81">
        <v>362.45</v>
      </c>
      <c r="J40" s="82">
        <v>89108.09</v>
      </c>
      <c r="K40" s="83">
        <v>0.7465</v>
      </c>
      <c r="L40" s="76">
        <f t="array" ref="L40">XLOOKUP(C40,'Benchmark Rates'!C:C, 'Benchmark Rates'!E:E, "")</f>
        <v>213.9345348</v>
      </c>
      <c r="M40" s="74">
        <f t="array" ref="M40">XLOOKUP(C40,'Benchmark Rates'!F:F, 'Benchmark Rates'!H:H, "")</f>
        <v>111.7490909</v>
      </c>
      <c r="N40" s="74" t="str">
        <f t="array" ref="N40">XLOOKUP(C40,'Benchmark Rates'!I:I, 'Benchmark Rates'!K:K, "")</f>
        <v/>
      </c>
      <c r="O40" s="74">
        <f t="array" ref="O40">XLOOKUP(C40,'Benchmark Rates'!L:L, 'Benchmark Rates'!N:N, "")</f>
        <v>156.8891468</v>
      </c>
      <c r="P40" s="74">
        <f t="array" ref="P40">XLOOKUP(C40,'Benchmark Rates'!O:O, 'Benchmark Rates'!Q:Q, "")</f>
        <v>145.6355042</v>
      </c>
      <c r="Q40" s="82">
        <f t="shared" si="5"/>
        <v>157.0520692</v>
      </c>
      <c r="R40" s="82">
        <v>30158.88</v>
      </c>
      <c r="S40" s="79">
        <v>66518.32</v>
      </c>
      <c r="T40" s="83">
        <f t="shared" si="2"/>
        <v>2.205596494</v>
      </c>
    </row>
    <row r="41" ht="15.75" customHeight="1">
      <c r="B41" s="77" t="s">
        <v>550</v>
      </c>
      <c r="C41" s="78" t="s">
        <v>615</v>
      </c>
      <c r="D41" s="78" t="s">
        <v>616</v>
      </c>
      <c r="E41" s="79">
        <v>72903.64</v>
      </c>
      <c r="F41" s="80">
        <v>163.63</v>
      </c>
      <c r="G41" s="71">
        <v>110.02</v>
      </c>
      <c r="H41" s="79">
        <v>83055.08</v>
      </c>
      <c r="I41" s="81">
        <v>221.28</v>
      </c>
      <c r="J41" s="82">
        <v>120412.28</v>
      </c>
      <c r="K41" s="83">
        <v>0.6898</v>
      </c>
      <c r="L41" s="76">
        <f t="array" ref="L41">XLOOKUP(C41,'Benchmark Rates'!C:C, 'Benchmark Rates'!E:E, "")</f>
        <v>96.34028877</v>
      </c>
      <c r="M41" s="74">
        <f t="array" ref="M41">XLOOKUP(C41,'Benchmark Rates'!F:F, 'Benchmark Rates'!H:H, "")</f>
        <v>51.02168831</v>
      </c>
      <c r="N41" s="74" t="str">
        <f t="array" ref="N41">XLOOKUP(C41,'Benchmark Rates'!I:I, 'Benchmark Rates'!K:K, "")</f>
        <v/>
      </c>
      <c r="O41" s="74">
        <f t="array" ref="O41">XLOOKUP(C41,'Benchmark Rates'!L:L, 'Benchmark Rates'!N:N, "")</f>
        <v>78.44457338</v>
      </c>
      <c r="P41" s="74">
        <f t="array" ref="P41">XLOOKUP(C41,'Benchmark Rates'!O:O, 'Benchmark Rates'!Q:Q, "")</f>
        <v>118.6659664</v>
      </c>
      <c r="Q41" s="82">
        <f t="shared" si="5"/>
        <v>86.11812921</v>
      </c>
      <c r="R41" s="82">
        <v>32827.39</v>
      </c>
      <c r="S41" s="79">
        <v>83055.08</v>
      </c>
      <c r="T41" s="83">
        <f t="shared" si="2"/>
        <v>2.530054324</v>
      </c>
    </row>
    <row r="42" ht="15.75" customHeight="1">
      <c r="B42" s="77" t="s">
        <v>550</v>
      </c>
      <c r="C42" s="78" t="s">
        <v>617</v>
      </c>
      <c r="D42" s="78" t="s">
        <v>618</v>
      </c>
      <c r="E42" s="79">
        <v>129043.78</v>
      </c>
      <c r="F42" s="80">
        <v>209.09</v>
      </c>
      <c r="G42" s="71">
        <v>140.59</v>
      </c>
      <c r="H42" s="79">
        <v>143105.37</v>
      </c>
      <c r="I42" s="81">
        <v>281.37</v>
      </c>
      <c r="J42" s="82">
        <v>203531.45</v>
      </c>
      <c r="K42" s="83">
        <v>0.7031</v>
      </c>
      <c r="L42" s="76">
        <f t="array" ref="L42">XLOOKUP(C42,'Benchmark Rates'!C:C, 'Benchmark Rates'!E:E, "")</f>
        <v>138.8701711</v>
      </c>
      <c r="M42" s="74">
        <f t="array" ref="M42">XLOOKUP(C42,'Benchmark Rates'!F:F, 'Benchmark Rates'!H:H, "")</f>
        <v>65.57</v>
      </c>
      <c r="N42" s="74" t="str">
        <f t="array" ref="N42">XLOOKUP(C42,'Benchmark Rates'!I:I, 'Benchmark Rates'!K:K, "")</f>
        <v/>
      </c>
      <c r="O42" s="74">
        <f t="array" ref="O42">XLOOKUP(C42,'Benchmark Rates'!L:L, 'Benchmark Rates'!N:N, "")</f>
        <v>156.8891468</v>
      </c>
      <c r="P42" s="74">
        <f t="array" ref="P42">XLOOKUP(C42,'Benchmark Rates'!O:O, 'Benchmark Rates'!Q:Q, "")</f>
        <v>118.6659664</v>
      </c>
      <c r="Q42" s="82">
        <f t="shared" si="5"/>
        <v>119.9988211</v>
      </c>
      <c r="R42" s="82">
        <v>68625.14</v>
      </c>
      <c r="S42" s="79">
        <v>143105.37</v>
      </c>
      <c r="T42" s="83">
        <f t="shared" si="2"/>
        <v>2.085319899</v>
      </c>
    </row>
    <row r="43" ht="15.75" customHeight="1">
      <c r="B43" s="77" t="s">
        <v>550</v>
      </c>
      <c r="C43" s="78" t="s">
        <v>619</v>
      </c>
      <c r="D43" s="78" t="s">
        <v>620</v>
      </c>
      <c r="E43" s="79">
        <v>87638.64</v>
      </c>
      <c r="F43" s="80">
        <v>256.39</v>
      </c>
      <c r="G43" s="71">
        <v>172.4</v>
      </c>
      <c r="H43" s="79">
        <v>96872.09</v>
      </c>
      <c r="I43" s="81">
        <v>339.2</v>
      </c>
      <c r="J43" s="82">
        <v>136538.08</v>
      </c>
      <c r="K43" s="83">
        <v>0.7095</v>
      </c>
      <c r="L43" s="76">
        <f t="array" ref="L43">XLOOKUP(C43,'Benchmark Rates'!C:C, 'Benchmark Rates'!E:E, "")</f>
        <v>168.7465348</v>
      </c>
      <c r="M43" s="74">
        <f t="array" ref="M43">XLOOKUP(C43,'Benchmark Rates'!F:F, 'Benchmark Rates'!H:H, "")</f>
        <v>75.31675325</v>
      </c>
      <c r="N43" s="74" t="str">
        <f t="array" ref="N43">XLOOKUP(C43,'Benchmark Rates'!I:I, 'Benchmark Rates'!K:K, "")</f>
        <v/>
      </c>
      <c r="O43" s="74">
        <f t="array" ref="O43">XLOOKUP(C43,'Benchmark Rates'!L:L, 'Benchmark Rates'!N:N, "")</f>
        <v>211.8026849</v>
      </c>
      <c r="P43" s="74">
        <f t="array" ref="P43">XLOOKUP(C43,'Benchmark Rates'!O:O, 'Benchmark Rates'!Q:Q, "")</f>
        <v>145.6355042</v>
      </c>
      <c r="Q43" s="82">
        <f t="shared" si="5"/>
        <v>150.3753693</v>
      </c>
      <c r="R43" s="82">
        <v>46091.08</v>
      </c>
      <c r="S43" s="79">
        <v>96872.09</v>
      </c>
      <c r="T43" s="83">
        <f t="shared" si="2"/>
        <v>2.101753528</v>
      </c>
    </row>
    <row r="44" ht="15.75" customHeight="1">
      <c r="B44" s="77" t="s">
        <v>550</v>
      </c>
      <c r="C44" s="78" t="s">
        <v>621</v>
      </c>
      <c r="D44" s="78" t="s">
        <v>622</v>
      </c>
      <c r="E44" s="79">
        <v>35461.45</v>
      </c>
      <c r="F44" s="80">
        <v>310.69</v>
      </c>
      <c r="G44" s="71">
        <v>208.93</v>
      </c>
      <c r="H44" s="79">
        <v>39762.99</v>
      </c>
      <c r="I44" s="81">
        <v>400.23</v>
      </c>
      <c r="J44" s="82">
        <v>53910.31</v>
      </c>
      <c r="K44" s="83">
        <v>0.7376</v>
      </c>
      <c r="L44" s="76">
        <f t="array" ref="L44">XLOOKUP(C44,'Benchmark Rates'!C:C, 'Benchmark Rates'!E:E, "")</f>
        <v>185.0027914</v>
      </c>
      <c r="M44" s="74">
        <f t="array" ref="M44">XLOOKUP(C44,'Benchmark Rates'!F:F, 'Benchmark Rates'!H:H, "")</f>
        <v>82.58064935</v>
      </c>
      <c r="N44" s="74" t="str">
        <f t="array" ref="N44">XLOOKUP(C44,'Benchmark Rates'!I:I, 'Benchmark Rates'!K:K, "")</f>
        <v/>
      </c>
      <c r="O44" s="74">
        <f t="array" ref="O44">XLOOKUP(C44,'Benchmark Rates'!L:L, 'Benchmark Rates'!N:N, "")</f>
        <v>223.5682025</v>
      </c>
      <c r="P44" s="74">
        <f t="array" ref="P44">XLOOKUP(C44,'Benchmark Rates'!O:O, 'Benchmark Rates'!Q:Q, "")</f>
        <v>188.7867647</v>
      </c>
      <c r="Q44" s="82">
        <f t="shared" si="5"/>
        <v>169.984602</v>
      </c>
      <c r="R44" s="82">
        <v>17531.54</v>
      </c>
      <c r="S44" s="79">
        <v>39762.99</v>
      </c>
      <c r="T44" s="83">
        <f t="shared" si="2"/>
        <v>2.268083123</v>
      </c>
    </row>
    <row r="45" ht="15.75" customHeight="1">
      <c r="B45" s="77" t="s">
        <v>550</v>
      </c>
      <c r="C45" s="78" t="s">
        <v>623</v>
      </c>
      <c r="D45" s="78" t="s">
        <v>624</v>
      </c>
      <c r="E45" s="79">
        <v>536194.91</v>
      </c>
      <c r="F45" s="80">
        <v>1105.05</v>
      </c>
      <c r="G45" s="71">
        <v>849.16</v>
      </c>
      <c r="H45" s="79">
        <v>609622.3</v>
      </c>
      <c r="I45" s="81">
        <v>1386.59</v>
      </c>
      <c r="J45" s="82">
        <v>784740.18</v>
      </c>
      <c r="K45" s="83">
        <v>0.7768</v>
      </c>
      <c r="L45" s="76" t="str">
        <f t="array" ref="L45">XLOOKUP(C45,'Benchmark Rates'!C:C, 'Benchmark Rates'!E:E, "")</f>
        <v/>
      </c>
      <c r="M45" s="74">
        <f t="array" ref="M45">XLOOKUP(C45,'Benchmark Rates'!F:F, 'Benchmark Rates'!H:H, "")</f>
        <v>534.4196104</v>
      </c>
      <c r="N45" s="74" t="str">
        <f t="array" ref="N45">XLOOKUP(C45,'Benchmark Rates'!I:I, 'Benchmark Rates'!K:K, "")</f>
        <v/>
      </c>
      <c r="O45" s="74" t="str">
        <f t="array" ref="O45">XLOOKUP(C45,'Benchmark Rates'!L:L, 'Benchmark Rates'!N:N, "")</f>
        <v/>
      </c>
      <c r="P45" s="74" t="str">
        <f t="array" ref="P45">XLOOKUP(C45,'Benchmark Rates'!O:O, 'Benchmark Rates'!Q:Q, "")</f>
        <v/>
      </c>
      <c r="Q45" s="79"/>
      <c r="R45" s="79"/>
      <c r="S45" s="79"/>
      <c r="T45" s="80" t="str">
        <f t="shared" si="2"/>
        <v/>
      </c>
    </row>
    <row r="46" ht="15.75" customHeight="1">
      <c r="B46" s="77" t="s">
        <v>550</v>
      </c>
      <c r="C46" s="78" t="s">
        <v>625</v>
      </c>
      <c r="D46" s="78" t="s">
        <v>626</v>
      </c>
      <c r="E46" s="79">
        <v>38846.64</v>
      </c>
      <c r="F46" s="80">
        <v>1118.92</v>
      </c>
      <c r="G46" s="71">
        <v>841.06</v>
      </c>
      <c r="H46" s="79">
        <v>40691.49</v>
      </c>
      <c r="I46" s="81">
        <v>1395.48</v>
      </c>
      <c r="J46" s="82">
        <v>52307.01</v>
      </c>
      <c r="K46" s="83">
        <v>0.7779</v>
      </c>
      <c r="L46" s="76" t="str">
        <f t="array" ref="L46">XLOOKUP(C46,'Benchmark Rates'!C:C, 'Benchmark Rates'!E:E, "")</f>
        <v/>
      </c>
      <c r="M46" s="74" t="str">
        <f t="array" ref="M46">XLOOKUP(C46,'Benchmark Rates'!F:F, 'Benchmark Rates'!H:H, "")</f>
        <v/>
      </c>
      <c r="N46" s="74" t="str">
        <f t="array" ref="N46">XLOOKUP(C46,'Benchmark Rates'!I:I, 'Benchmark Rates'!K:K, "")</f>
        <v/>
      </c>
      <c r="O46" s="74" t="str">
        <f t="array" ref="O46">XLOOKUP(C46,'Benchmark Rates'!L:L, 'Benchmark Rates'!N:N, "")</f>
        <v/>
      </c>
      <c r="P46" s="74" t="str">
        <f t="array" ref="P46">XLOOKUP(C46,'Benchmark Rates'!O:O, 'Benchmark Rates'!Q:Q, "")</f>
        <v/>
      </c>
      <c r="Q46" s="79"/>
      <c r="R46" s="79"/>
      <c r="S46" s="79"/>
      <c r="T46" s="80" t="str">
        <f t="shared" si="2"/>
        <v/>
      </c>
    </row>
    <row r="47" ht="15.75" customHeight="1">
      <c r="B47" s="77" t="s">
        <v>550</v>
      </c>
      <c r="C47" s="78" t="s">
        <v>627</v>
      </c>
      <c r="D47" s="78" t="s">
        <v>628</v>
      </c>
      <c r="E47" s="79">
        <v>13446.14</v>
      </c>
      <c r="F47" s="80">
        <v>1105.05</v>
      </c>
      <c r="G47" s="71">
        <v>767.03</v>
      </c>
      <c r="H47" s="79">
        <v>17643.04</v>
      </c>
      <c r="I47" s="81">
        <v>1263.8</v>
      </c>
      <c r="J47" s="82">
        <v>20500.54</v>
      </c>
      <c r="K47" s="83">
        <v>0.8606</v>
      </c>
      <c r="L47" s="76" t="str">
        <f t="array" ref="L47">XLOOKUP(C47,'Benchmark Rates'!C:C, 'Benchmark Rates'!E:E, "")</f>
        <v/>
      </c>
      <c r="M47" s="74">
        <f t="array" ref="M47">XLOOKUP(C47,'Benchmark Rates'!F:F, 'Benchmark Rates'!H:H, "")</f>
        <v>388.6697403</v>
      </c>
      <c r="N47" s="74" t="str">
        <f t="array" ref="N47">XLOOKUP(C47,'Benchmark Rates'!I:I, 'Benchmark Rates'!K:K, "")</f>
        <v/>
      </c>
      <c r="O47" s="74" t="str">
        <f t="array" ref="O47">XLOOKUP(C47,'Benchmark Rates'!L:L, 'Benchmark Rates'!N:N, "")</f>
        <v/>
      </c>
      <c r="P47" s="74" t="str">
        <f t="array" ref="P47">XLOOKUP(C47,'Benchmark Rates'!O:O, 'Benchmark Rates'!Q:Q, "")</f>
        <v/>
      </c>
      <c r="Q47" s="79"/>
      <c r="R47" s="79"/>
      <c r="S47" s="79"/>
      <c r="T47" s="80" t="str">
        <f t="shared" si="2"/>
        <v/>
      </c>
    </row>
    <row r="48" ht="15.75" customHeight="1">
      <c r="B48" s="77" t="s">
        <v>550</v>
      </c>
      <c r="C48" s="78" t="s">
        <v>629</v>
      </c>
      <c r="D48" s="78" t="s">
        <v>630</v>
      </c>
      <c r="E48" s="79">
        <v>7673.02</v>
      </c>
      <c r="F48" s="80">
        <v>1105.05</v>
      </c>
      <c r="G48" s="71">
        <v>798.29</v>
      </c>
      <c r="H48" s="79">
        <v>16575.75</v>
      </c>
      <c r="I48" s="81">
        <v>1308.8</v>
      </c>
      <c r="J48" s="82">
        <v>19632.0</v>
      </c>
      <c r="K48" s="83">
        <v>0.8443</v>
      </c>
      <c r="L48" s="76" t="str">
        <f t="array" ref="L48">XLOOKUP(C48,'Benchmark Rates'!C:C, 'Benchmark Rates'!E:E, "")</f>
        <v/>
      </c>
      <c r="M48" s="74" t="str">
        <f t="array" ref="M48">XLOOKUP(C48,'Benchmark Rates'!F:F, 'Benchmark Rates'!H:H, "")</f>
        <v/>
      </c>
      <c r="N48" s="74" t="str">
        <f t="array" ref="N48">XLOOKUP(C48,'Benchmark Rates'!I:I, 'Benchmark Rates'!K:K, "")</f>
        <v/>
      </c>
      <c r="O48" s="74" t="str">
        <f t="array" ref="O48">XLOOKUP(C48,'Benchmark Rates'!L:L, 'Benchmark Rates'!N:N, "")</f>
        <v/>
      </c>
      <c r="P48" s="74" t="str">
        <f t="array" ref="P48">XLOOKUP(C48,'Benchmark Rates'!O:O, 'Benchmark Rates'!Q:Q, "")</f>
        <v/>
      </c>
      <c r="Q48" s="79"/>
      <c r="R48" s="79"/>
      <c r="S48" s="79"/>
      <c r="T48" s="80" t="str">
        <f t="shared" si="2"/>
        <v/>
      </c>
    </row>
    <row r="49" ht="15.75" customHeight="1">
      <c r="B49" s="77" t="s">
        <v>550</v>
      </c>
      <c r="C49" s="78" t="s">
        <v>631</v>
      </c>
      <c r="D49" s="78" t="s">
        <v>632</v>
      </c>
      <c r="E49" s="79">
        <v>3218.59</v>
      </c>
      <c r="F49" s="80">
        <v>1105.05</v>
      </c>
      <c r="G49" s="71">
        <v>868.62</v>
      </c>
      <c r="H49" s="79">
        <v>3315.15</v>
      </c>
      <c r="I49" s="81">
        <v>1477.53</v>
      </c>
      <c r="J49" s="82">
        <v>4432.59</v>
      </c>
      <c r="K49" s="83">
        <v>0.7479</v>
      </c>
      <c r="L49" s="76" t="str">
        <f t="array" ref="L49">XLOOKUP(C49,'Benchmark Rates'!C:C, 'Benchmark Rates'!E:E, "")</f>
        <v/>
      </c>
      <c r="M49" s="74" t="str">
        <f t="array" ref="M49">XLOOKUP(C49,'Benchmark Rates'!F:F, 'Benchmark Rates'!H:H, "")</f>
        <v/>
      </c>
      <c r="N49" s="74" t="str">
        <f t="array" ref="N49">XLOOKUP(C49,'Benchmark Rates'!I:I, 'Benchmark Rates'!K:K, "")</f>
        <v/>
      </c>
      <c r="O49" s="74" t="str">
        <f t="array" ref="O49">XLOOKUP(C49,'Benchmark Rates'!L:L, 'Benchmark Rates'!N:N, "")</f>
        <v/>
      </c>
      <c r="P49" s="74" t="str">
        <f t="array" ref="P49">XLOOKUP(C49,'Benchmark Rates'!O:O, 'Benchmark Rates'!Q:Q, "")</f>
        <v/>
      </c>
      <c r="Q49" s="79"/>
      <c r="R49" s="79"/>
      <c r="S49" s="79"/>
      <c r="T49" s="80" t="str">
        <f t="shared" si="2"/>
        <v/>
      </c>
    </row>
    <row r="50" ht="15.75" customHeight="1">
      <c r="B50" s="77" t="s">
        <v>550</v>
      </c>
      <c r="C50" s="78" t="s">
        <v>633</v>
      </c>
      <c r="D50" s="78" t="s">
        <v>634</v>
      </c>
      <c r="E50" s="79">
        <v>2701.27</v>
      </c>
      <c r="F50" s="80">
        <v>98.43</v>
      </c>
      <c r="G50" s="71">
        <v>53.44</v>
      </c>
      <c r="H50" s="79">
        <v>3112.47</v>
      </c>
      <c r="I50" s="81">
        <v>137.87</v>
      </c>
      <c r="J50" s="82">
        <v>4492.87</v>
      </c>
      <c r="K50" s="83">
        <v>0.6928</v>
      </c>
      <c r="L50" s="76">
        <f t="array" ref="L50">XLOOKUP(C50,'Benchmark Rates'!C:C, 'Benchmark Rates'!E:E, "")</f>
        <v>92.93526203</v>
      </c>
      <c r="M50" s="74">
        <f t="array" ref="M50">XLOOKUP(C50,'Benchmark Rates'!F:F, 'Benchmark Rates'!H:H, "")</f>
        <v>36.42207792</v>
      </c>
      <c r="N50" s="74" t="str">
        <f t="array" ref="N50">XLOOKUP(C50,'Benchmark Rates'!I:I, 'Benchmark Rates'!K:K, "")</f>
        <v/>
      </c>
      <c r="O50" s="74" t="str">
        <f t="array" ref="O50">XLOOKUP(C50,'Benchmark Rates'!L:L, 'Benchmark Rates'!N:N, "")</f>
        <v/>
      </c>
      <c r="P50" s="74" t="str">
        <f t="array" ref="P50">XLOOKUP(C50,'Benchmark Rates'!O:O, 'Benchmark Rates'!Q:Q, "")</f>
        <v/>
      </c>
      <c r="Q50" s="82">
        <f t="shared" ref="Q50:Q51" si="6">IF(COUNT(L50:P50)&gt;1,AVERAGE(L50:P50),"N/A")</f>
        <v>64.67866998</v>
      </c>
      <c r="R50" s="82">
        <v>1931.17</v>
      </c>
      <c r="S50" s="79">
        <v>3112.47</v>
      </c>
      <c r="T50" s="83">
        <f t="shared" si="2"/>
        <v>1.611701715</v>
      </c>
    </row>
    <row r="51" ht="15.75" customHeight="1">
      <c r="B51" s="77" t="s">
        <v>550</v>
      </c>
      <c r="C51" s="78" t="s">
        <v>635</v>
      </c>
      <c r="D51" s="78" t="s">
        <v>636</v>
      </c>
      <c r="E51" s="79">
        <v>11121.16</v>
      </c>
      <c r="F51" s="80">
        <v>311.18</v>
      </c>
      <c r="G51" s="71">
        <v>155.48</v>
      </c>
      <c r="H51" s="79">
        <v>11564.32</v>
      </c>
      <c r="I51" s="81">
        <v>376.9</v>
      </c>
      <c r="J51" s="82">
        <v>15441.8</v>
      </c>
      <c r="K51" s="83">
        <v>0.7489</v>
      </c>
      <c r="L51" s="76">
        <f t="array" ref="L51">XLOOKUP(C51,'Benchmark Rates'!C:C, 'Benchmark Rates'!E:E, "")</f>
        <v>375.5195294</v>
      </c>
      <c r="M51" s="74">
        <f t="array" ref="M51">XLOOKUP(C51,'Benchmark Rates'!F:F, 'Benchmark Rates'!H:H, "")</f>
        <v>157.9076623</v>
      </c>
      <c r="N51" s="74" t="str">
        <f t="array" ref="N51">XLOOKUP(C51,'Benchmark Rates'!I:I, 'Benchmark Rates'!K:K, "")</f>
        <v/>
      </c>
      <c r="O51" s="74" t="str">
        <f t="array" ref="O51">XLOOKUP(C51,'Benchmark Rates'!L:L, 'Benchmark Rates'!N:N, "")</f>
        <v/>
      </c>
      <c r="P51" s="74">
        <f t="array" ref="P51">XLOOKUP(C51,'Benchmark Rates'!O:O, 'Benchmark Rates'!Q:Q, "")</f>
        <v>156.4233193</v>
      </c>
      <c r="Q51" s="82">
        <f t="shared" si="6"/>
        <v>229.9501704</v>
      </c>
      <c r="R51" s="82">
        <v>6771.76</v>
      </c>
      <c r="S51" s="79">
        <v>11564.32</v>
      </c>
      <c r="T51" s="83">
        <f t="shared" si="2"/>
        <v>1.707727385</v>
      </c>
    </row>
    <row r="52" ht="15.75" customHeight="1">
      <c r="B52" s="77" t="s">
        <v>550</v>
      </c>
      <c r="C52" s="78" t="s">
        <v>637</v>
      </c>
      <c r="D52" s="78" t="s">
        <v>638</v>
      </c>
      <c r="E52" s="79">
        <v>2563.7</v>
      </c>
      <c r="F52" s="80">
        <v>111.3</v>
      </c>
      <c r="G52" s="71">
        <v>55.21</v>
      </c>
      <c r="H52" s="79">
        <v>2695.0</v>
      </c>
      <c r="I52" s="81">
        <v>144.99</v>
      </c>
      <c r="J52" s="82">
        <v>3773.08</v>
      </c>
      <c r="K52" s="83">
        <v>0.7143</v>
      </c>
      <c r="L52" s="76" t="str">
        <f t="array" ref="L52">XLOOKUP(C52,'Benchmark Rates'!C:C, 'Benchmark Rates'!E:E, "")</f>
        <v/>
      </c>
      <c r="M52" s="74" t="str">
        <f t="array" ref="M52">XLOOKUP(C52,'Benchmark Rates'!F:F, 'Benchmark Rates'!H:H, "")</f>
        <v/>
      </c>
      <c r="N52" s="74" t="str">
        <f t="array" ref="N52">XLOOKUP(C52,'Benchmark Rates'!I:I, 'Benchmark Rates'!K:K, "")</f>
        <v/>
      </c>
      <c r="O52" s="74" t="str">
        <f t="array" ref="O52">XLOOKUP(C52,'Benchmark Rates'!L:L, 'Benchmark Rates'!N:N, "")</f>
        <v/>
      </c>
      <c r="P52" s="74" t="str">
        <f t="array" ref="P52">XLOOKUP(C52,'Benchmark Rates'!O:O, 'Benchmark Rates'!Q:Q, "")</f>
        <v/>
      </c>
      <c r="Q52" s="79"/>
      <c r="R52" s="79"/>
      <c r="S52" s="79"/>
      <c r="T52" s="80" t="str">
        <f t="shared" si="2"/>
        <v/>
      </c>
    </row>
    <row r="53" ht="15.75" customHeight="1">
      <c r="B53" s="77" t="s">
        <v>550</v>
      </c>
      <c r="C53" s="78" t="s">
        <v>639</v>
      </c>
      <c r="D53" s="78" t="s">
        <v>640</v>
      </c>
      <c r="E53" s="79">
        <v>84389.61</v>
      </c>
      <c r="F53" s="80">
        <v>250.12</v>
      </c>
      <c r="G53" s="71">
        <v>135.08</v>
      </c>
      <c r="H53" s="79">
        <v>95443.08</v>
      </c>
      <c r="I53" s="81">
        <v>326.31</v>
      </c>
      <c r="J53" s="82">
        <v>127671.45</v>
      </c>
      <c r="K53" s="83">
        <v>0.7476</v>
      </c>
      <c r="L53" s="76">
        <f t="array" ref="L53">XLOOKUP(C53,'Benchmark Rates'!C:C, 'Benchmark Rates'!E:E, "")</f>
        <v>191.1647914</v>
      </c>
      <c r="M53" s="74">
        <f t="array" ref="M53">XLOOKUP(C53,'Benchmark Rates'!F:F, 'Benchmark Rates'!H:H, "")</f>
        <v>145.7601299</v>
      </c>
      <c r="N53" s="74" t="str">
        <f t="array" ref="N53">XLOOKUP(C53,'Benchmark Rates'!I:I, 'Benchmark Rates'!K:K, "")</f>
        <v/>
      </c>
      <c r="O53" s="74" t="str">
        <f t="array" ref="O53">XLOOKUP(C53,'Benchmark Rates'!L:L, 'Benchmark Rates'!N:N, "")</f>
        <v/>
      </c>
      <c r="P53" s="74">
        <f t="array" ref="P53">XLOOKUP(C53,'Benchmark Rates'!O:O, 'Benchmark Rates'!Q:Q, "")</f>
        <v>145.6355042</v>
      </c>
      <c r="Q53" s="82">
        <f>IF(COUNT(L53:P53)&gt;1,AVERAGE(L53:P53),"N/A")</f>
        <v>160.8534752</v>
      </c>
      <c r="R53" s="82">
        <v>57683.34</v>
      </c>
      <c r="S53" s="79">
        <v>95443.08</v>
      </c>
      <c r="T53" s="83">
        <f t="shared" si="2"/>
        <v>1.654603912</v>
      </c>
    </row>
    <row r="54" ht="15.75" customHeight="1">
      <c r="B54" s="77" t="s">
        <v>550</v>
      </c>
      <c r="C54" s="78" t="s">
        <v>641</v>
      </c>
      <c r="D54" s="78" t="s">
        <v>642</v>
      </c>
      <c r="E54" s="79">
        <v>577.64</v>
      </c>
      <c r="F54" s="80">
        <v>382.07</v>
      </c>
      <c r="G54" s="71">
        <v>207.12</v>
      </c>
      <c r="H54" s="79">
        <v>764.14</v>
      </c>
      <c r="I54" s="81">
        <v>450.97</v>
      </c>
      <c r="J54" s="82">
        <v>901.94</v>
      </c>
      <c r="K54" s="83">
        <v>0.8472</v>
      </c>
      <c r="L54" s="76" t="str">
        <f t="array" ref="L54">XLOOKUP(C54,'Benchmark Rates'!C:C, 'Benchmark Rates'!E:E, "")</f>
        <v/>
      </c>
      <c r="M54" s="74" t="str">
        <f t="array" ref="M54">XLOOKUP(C54,'Benchmark Rates'!F:F, 'Benchmark Rates'!H:H, "")</f>
        <v/>
      </c>
      <c r="N54" s="74" t="str">
        <f t="array" ref="N54">XLOOKUP(C54,'Benchmark Rates'!I:I, 'Benchmark Rates'!K:K, "")</f>
        <v/>
      </c>
      <c r="O54" s="74" t="str">
        <f t="array" ref="O54">XLOOKUP(C54,'Benchmark Rates'!L:L, 'Benchmark Rates'!N:N, "")</f>
        <v/>
      </c>
      <c r="P54" s="74" t="str">
        <f t="array" ref="P54">XLOOKUP(C54,'Benchmark Rates'!O:O, 'Benchmark Rates'!Q:Q, "")</f>
        <v/>
      </c>
      <c r="Q54" s="79"/>
      <c r="R54" s="79"/>
      <c r="S54" s="79"/>
      <c r="T54" s="80" t="str">
        <f t="shared" si="2"/>
        <v/>
      </c>
    </row>
    <row r="55" ht="15.75" customHeight="1">
      <c r="B55" s="77" t="s">
        <v>550</v>
      </c>
      <c r="C55" s="78" t="s">
        <v>643</v>
      </c>
      <c r="D55" s="78" t="s">
        <v>644</v>
      </c>
      <c r="E55" s="79">
        <v>4988.97</v>
      </c>
      <c r="F55" s="80">
        <v>306.03</v>
      </c>
      <c r="G55" s="71">
        <v>164.5</v>
      </c>
      <c r="H55" s="79">
        <v>5628.06</v>
      </c>
      <c r="I55" s="81">
        <v>395.48</v>
      </c>
      <c r="J55" s="82">
        <v>7685.41</v>
      </c>
      <c r="K55" s="83">
        <v>0.7323</v>
      </c>
      <c r="L55" s="76">
        <f t="array" ref="L55">XLOOKUP(C55,'Benchmark Rates'!C:C, 'Benchmark Rates'!E:E, "")</f>
        <v>298.6977326</v>
      </c>
      <c r="M55" s="74">
        <f t="array" ref="M55">XLOOKUP(C55,'Benchmark Rates'!F:F, 'Benchmark Rates'!H:H, "")</f>
        <v>121.4548052</v>
      </c>
      <c r="N55" s="74" t="str">
        <f t="array" ref="N55">XLOOKUP(C55,'Benchmark Rates'!I:I, 'Benchmark Rates'!K:K, "")</f>
        <v/>
      </c>
      <c r="O55" s="74" t="str">
        <f t="array" ref="O55">XLOOKUP(C55,'Benchmark Rates'!L:L, 'Benchmark Rates'!N:N, "")</f>
        <v/>
      </c>
      <c r="P55" s="74">
        <f t="array" ref="P55">XLOOKUP(C55,'Benchmark Rates'!O:O, 'Benchmark Rates'!Q:Q, "")</f>
        <v>165.0535714</v>
      </c>
      <c r="Q55" s="82">
        <f>IF(COUNT(L55:P55)&gt;1,AVERAGE(L55:P55),"N/A")</f>
        <v>195.0687031</v>
      </c>
      <c r="R55" s="82">
        <v>3075.95</v>
      </c>
      <c r="S55" s="79">
        <v>5628.06</v>
      </c>
      <c r="T55" s="83">
        <f t="shared" si="2"/>
        <v>1.829698142</v>
      </c>
    </row>
    <row r="56" ht="15.75" customHeight="1">
      <c r="B56" s="77" t="s">
        <v>550</v>
      </c>
      <c r="C56" s="78" t="s">
        <v>645</v>
      </c>
      <c r="D56" s="78" t="s">
        <v>646</v>
      </c>
      <c r="E56" s="79">
        <v>748.12</v>
      </c>
      <c r="F56" s="80">
        <v>75.55</v>
      </c>
      <c r="G56" s="71">
        <v>39.63</v>
      </c>
      <c r="H56" s="79">
        <v>910.24</v>
      </c>
      <c r="I56" s="81">
        <v>96.68</v>
      </c>
      <c r="J56" s="82">
        <v>1184.93</v>
      </c>
      <c r="K56" s="83">
        <v>0.7682</v>
      </c>
      <c r="L56" s="76" t="str">
        <f t="array" ref="L56">XLOOKUP(C56,'Benchmark Rates'!C:C, 'Benchmark Rates'!E:E, "")</f>
        <v/>
      </c>
      <c r="M56" s="74" t="str">
        <f t="array" ref="M56">XLOOKUP(C56,'Benchmark Rates'!F:F, 'Benchmark Rates'!H:H, "")</f>
        <v/>
      </c>
      <c r="N56" s="74" t="str">
        <f t="array" ref="N56">XLOOKUP(C56,'Benchmark Rates'!I:I, 'Benchmark Rates'!K:K, "")</f>
        <v/>
      </c>
      <c r="O56" s="74" t="str">
        <f t="array" ref="O56">XLOOKUP(C56,'Benchmark Rates'!L:L, 'Benchmark Rates'!N:N, "")</f>
        <v/>
      </c>
      <c r="P56" s="74" t="str">
        <f t="array" ref="P56">XLOOKUP(C56,'Benchmark Rates'!O:O, 'Benchmark Rates'!Q:Q, "")</f>
        <v/>
      </c>
      <c r="Q56" s="79"/>
      <c r="R56" s="79"/>
      <c r="S56" s="79"/>
      <c r="T56" s="80" t="str">
        <f t="shared" si="2"/>
        <v/>
      </c>
    </row>
    <row r="57" ht="15.75" customHeight="1">
      <c r="B57" s="77" t="s">
        <v>550</v>
      </c>
      <c r="C57" s="78" t="s">
        <v>647</v>
      </c>
      <c r="D57" s="78" t="s">
        <v>648</v>
      </c>
      <c r="E57" s="79">
        <v>477.81</v>
      </c>
      <c r="F57" s="80">
        <v>187.07</v>
      </c>
      <c r="G57" s="71">
        <v>113.23</v>
      </c>
      <c r="H57" s="79">
        <v>561.21</v>
      </c>
      <c r="I57" s="81">
        <v>258.97</v>
      </c>
      <c r="J57" s="82">
        <v>776.91</v>
      </c>
      <c r="K57" s="83">
        <v>0.7224</v>
      </c>
      <c r="L57" s="76" t="str">
        <f t="array" ref="L57">XLOOKUP(C57,'Benchmark Rates'!C:C, 'Benchmark Rates'!E:E, "")</f>
        <v/>
      </c>
      <c r="M57" s="74" t="str">
        <f t="array" ref="M57">XLOOKUP(C57,'Benchmark Rates'!F:F, 'Benchmark Rates'!H:H, "")</f>
        <v/>
      </c>
      <c r="N57" s="74" t="str">
        <f t="array" ref="N57">XLOOKUP(C57,'Benchmark Rates'!I:I, 'Benchmark Rates'!K:K, "")</f>
        <v/>
      </c>
      <c r="O57" s="74" t="str">
        <f t="array" ref="O57">XLOOKUP(C57,'Benchmark Rates'!L:L, 'Benchmark Rates'!N:N, "")</f>
        <v/>
      </c>
      <c r="P57" s="74" t="str">
        <f t="array" ref="P57">XLOOKUP(C57,'Benchmark Rates'!O:O, 'Benchmark Rates'!Q:Q, "")</f>
        <v/>
      </c>
      <c r="Q57" s="79"/>
      <c r="R57" s="79"/>
      <c r="S57" s="79"/>
      <c r="T57" s="80" t="str">
        <f t="shared" si="2"/>
        <v/>
      </c>
    </row>
    <row r="58" ht="15.75" customHeight="1">
      <c r="B58" s="77" t="s">
        <v>550</v>
      </c>
      <c r="C58" s="78" t="s">
        <v>649</v>
      </c>
      <c r="D58" s="78" t="s">
        <v>650</v>
      </c>
      <c r="E58" s="79">
        <v>43076.01</v>
      </c>
      <c r="F58" s="80">
        <v>689.32</v>
      </c>
      <c r="G58" s="71">
        <v>799.76</v>
      </c>
      <c r="H58" s="79">
        <v>51836.24</v>
      </c>
      <c r="I58" s="81">
        <v>943.94</v>
      </c>
      <c r="J58" s="82">
        <v>76279.76</v>
      </c>
      <c r="K58" s="83">
        <v>0.6796</v>
      </c>
      <c r="L58" s="76">
        <f t="array" ref="L58">XLOOKUP(C58,'Benchmark Rates'!C:C, 'Benchmark Rates'!E:E, "")</f>
        <v>500.6927059</v>
      </c>
      <c r="M58" s="74">
        <f t="array" ref="M58">XLOOKUP(C58,'Benchmark Rates'!F:F, 'Benchmark Rates'!H:H, "")</f>
        <v>242.9301299</v>
      </c>
      <c r="N58" s="74" t="str">
        <f t="array" ref="N58">XLOOKUP(C58,'Benchmark Rates'!I:I, 'Benchmark Rates'!K:K, "")</f>
        <v/>
      </c>
      <c r="O58" s="74" t="str">
        <f t="array" ref="O58">XLOOKUP(C58,'Benchmark Rates'!L:L, 'Benchmark Rates'!N:N, "")</f>
        <v/>
      </c>
      <c r="P58" s="74">
        <f t="array" ref="P58">XLOOKUP(C58,'Benchmark Rates'!O:O, 'Benchmark Rates'!Q:Q, "")</f>
        <v>415.3308824</v>
      </c>
      <c r="Q58" s="82">
        <f t="shared" ref="Q58:Q61" si="7">IF(COUNT(L58:P58)&gt;1,AVERAGE(L58:P58),"N/A")</f>
        <v>386.317906</v>
      </c>
      <c r="R58" s="82">
        <v>22748.04</v>
      </c>
      <c r="S58" s="79">
        <v>51836.24</v>
      </c>
      <c r="T58" s="83">
        <f t="shared" si="2"/>
        <v>2.278712364</v>
      </c>
    </row>
    <row r="59" ht="15.75" customHeight="1">
      <c r="B59" s="77" t="s">
        <v>550</v>
      </c>
      <c r="C59" s="78" t="s">
        <v>651</v>
      </c>
      <c r="D59" s="78" t="s">
        <v>652</v>
      </c>
      <c r="E59" s="79">
        <v>47912.86</v>
      </c>
      <c r="F59" s="80">
        <v>805.52</v>
      </c>
      <c r="G59" s="71">
        <v>917.71</v>
      </c>
      <c r="H59" s="79">
        <v>56790.92</v>
      </c>
      <c r="I59" s="81">
        <v>1068.93</v>
      </c>
      <c r="J59" s="82">
        <v>78390.54</v>
      </c>
      <c r="K59" s="83">
        <v>0.7245</v>
      </c>
      <c r="L59" s="76">
        <f t="array" ref="L59">XLOOKUP(C59,'Benchmark Rates'!C:C, 'Benchmark Rates'!E:E, "")</f>
        <v>587.9163102</v>
      </c>
      <c r="M59" s="74">
        <f t="array" ref="M59">XLOOKUP(C59,'Benchmark Rates'!F:F, 'Benchmark Rates'!H:H, "")</f>
        <v>291.51</v>
      </c>
      <c r="N59" s="74" t="str">
        <f t="array" ref="N59">XLOOKUP(C59,'Benchmark Rates'!I:I, 'Benchmark Rates'!K:K, "")</f>
        <v/>
      </c>
      <c r="O59" s="74" t="str">
        <f t="array" ref="O59">XLOOKUP(C59,'Benchmark Rates'!L:L, 'Benchmark Rates'!N:N, "")</f>
        <v/>
      </c>
      <c r="P59" s="74">
        <f t="array" ref="P59">XLOOKUP(C59,'Benchmark Rates'!O:O, 'Benchmark Rates'!Q:Q, "")</f>
        <v>501.6334034</v>
      </c>
      <c r="Q59" s="82">
        <f t="shared" si="7"/>
        <v>460.3532378</v>
      </c>
      <c r="R59" s="82">
        <v>28487.25</v>
      </c>
      <c r="S59" s="79">
        <v>56790.92</v>
      </c>
      <c r="T59" s="83">
        <f t="shared" si="2"/>
        <v>1.993555714</v>
      </c>
    </row>
    <row r="60" ht="15.75" customHeight="1">
      <c r="B60" s="77" t="s">
        <v>550</v>
      </c>
      <c r="C60" s="78" t="s">
        <v>653</v>
      </c>
      <c r="D60" s="78" t="s">
        <v>654</v>
      </c>
      <c r="E60" s="79">
        <v>29346.56</v>
      </c>
      <c r="F60" s="80">
        <v>979.01</v>
      </c>
      <c r="G60" s="71">
        <v>1109.31</v>
      </c>
      <c r="H60" s="79">
        <v>33858.49</v>
      </c>
      <c r="I60" s="81">
        <v>1298.73</v>
      </c>
      <c r="J60" s="82">
        <v>45688.13</v>
      </c>
      <c r="K60" s="83">
        <v>0.7411</v>
      </c>
      <c r="L60" s="76">
        <f t="array" ref="L60">XLOOKUP(C60,'Benchmark Rates'!C:C, 'Benchmark Rates'!E:E, "")</f>
        <v>705.5105561</v>
      </c>
      <c r="M60" s="74">
        <f t="array" ref="M60">XLOOKUP(C60,'Benchmark Rates'!F:F, 'Benchmark Rates'!H:H, "")</f>
        <v>388.6697403</v>
      </c>
      <c r="N60" s="74" t="str">
        <f t="array" ref="N60">XLOOKUP(C60,'Benchmark Rates'!I:I, 'Benchmark Rates'!K:K, "")</f>
        <v/>
      </c>
      <c r="O60" s="74" t="str">
        <f t="array" ref="O60">XLOOKUP(C60,'Benchmark Rates'!L:L, 'Benchmark Rates'!N:N, "")</f>
        <v/>
      </c>
      <c r="P60" s="74">
        <f t="array" ref="P60">XLOOKUP(C60,'Benchmark Rates'!O:O, 'Benchmark Rates'!Q:Q, "")</f>
        <v>604.1176471</v>
      </c>
      <c r="Q60" s="82">
        <f t="shared" si="7"/>
        <v>566.0993145</v>
      </c>
      <c r="R60" s="82">
        <v>18580.79</v>
      </c>
      <c r="S60" s="79">
        <v>33858.49</v>
      </c>
      <c r="T60" s="83">
        <f t="shared" si="2"/>
        <v>1.822230917</v>
      </c>
    </row>
    <row r="61" ht="15.75" customHeight="1">
      <c r="B61" s="77" t="s">
        <v>550</v>
      </c>
      <c r="C61" s="78" t="s">
        <v>655</v>
      </c>
      <c r="D61" s="78" t="s">
        <v>656</v>
      </c>
      <c r="E61" s="79">
        <v>1523.74</v>
      </c>
      <c r="F61" s="80">
        <v>800.42</v>
      </c>
      <c r="G61" s="71">
        <v>911.61</v>
      </c>
      <c r="H61" s="79">
        <v>1600.84</v>
      </c>
      <c r="I61" s="81">
        <v>1079.26</v>
      </c>
      <c r="J61" s="82">
        <v>2158.52</v>
      </c>
      <c r="K61" s="83">
        <v>0.7416</v>
      </c>
      <c r="L61" s="76">
        <f t="array" ref="L61">XLOOKUP(C61,'Benchmark Rates'!C:C, 'Benchmark Rates'!E:E, "")</f>
        <v>581.8531658</v>
      </c>
      <c r="M61" s="74">
        <f t="array" ref="M61">XLOOKUP(C61,'Benchmark Rates'!F:F, 'Benchmark Rates'!H:H, "")</f>
        <v>267.2149351</v>
      </c>
      <c r="N61" s="74" t="str">
        <f t="array" ref="N61">XLOOKUP(C61,'Benchmark Rates'!I:I, 'Benchmark Rates'!K:K, "")</f>
        <v/>
      </c>
      <c r="O61" s="74" t="str">
        <f t="array" ref="O61">XLOOKUP(C61,'Benchmark Rates'!L:L, 'Benchmark Rates'!N:N, "")</f>
        <v/>
      </c>
      <c r="P61" s="74" t="str">
        <f t="array" ref="P61">XLOOKUP(C61,'Benchmark Rates'!O:O, 'Benchmark Rates'!Q:Q, "")</f>
        <v/>
      </c>
      <c r="Q61" s="82">
        <f t="shared" si="7"/>
        <v>424.5340504</v>
      </c>
      <c r="R61" s="82">
        <v>849.07</v>
      </c>
      <c r="S61" s="79">
        <v>1600.84</v>
      </c>
      <c r="T61" s="83">
        <f t="shared" si="2"/>
        <v>1.88540403</v>
      </c>
    </row>
    <row r="62" ht="15.75" customHeight="1">
      <c r="B62" s="77" t="s">
        <v>550</v>
      </c>
      <c r="C62" s="78" t="s">
        <v>657</v>
      </c>
      <c r="D62" s="78" t="s">
        <v>658</v>
      </c>
      <c r="E62" s="79">
        <v>5161.0</v>
      </c>
      <c r="F62" s="80">
        <v>1068.84</v>
      </c>
      <c r="G62" s="71">
        <v>1246.06</v>
      </c>
      <c r="H62" s="79">
        <v>5344.2</v>
      </c>
      <c r="I62" s="81">
        <v>1419.02</v>
      </c>
      <c r="J62" s="82">
        <v>7095.1</v>
      </c>
      <c r="K62" s="83">
        <v>0.7532</v>
      </c>
      <c r="L62" s="76" t="str">
        <f t="array" ref="L62">XLOOKUP(C62,'Benchmark Rates'!C:C, 'Benchmark Rates'!E:E, "")</f>
        <v/>
      </c>
      <c r="M62" s="74" t="str">
        <f t="array" ref="M62">XLOOKUP(C62,'Benchmark Rates'!F:F, 'Benchmark Rates'!H:H, "")</f>
        <v/>
      </c>
      <c r="N62" s="74" t="str">
        <f t="array" ref="N62">XLOOKUP(C62,'Benchmark Rates'!I:I, 'Benchmark Rates'!K:K, "")</f>
        <v/>
      </c>
      <c r="O62" s="74">
        <f t="array" ref="O62">XLOOKUP(C62,'Benchmark Rates'!L:L, 'Benchmark Rates'!N:N, "")</f>
        <v>647.1735722</v>
      </c>
      <c r="P62" s="74" t="str">
        <f t="array" ref="P62">XLOOKUP(C62,'Benchmark Rates'!O:O, 'Benchmark Rates'!Q:Q, "")</f>
        <v/>
      </c>
      <c r="Q62" s="79"/>
      <c r="R62" s="79"/>
      <c r="S62" s="79"/>
      <c r="T62" s="80" t="str">
        <f t="shared" si="2"/>
        <v/>
      </c>
    </row>
    <row r="63" ht="15.75" customHeight="1">
      <c r="B63" s="77" t="s">
        <v>550</v>
      </c>
      <c r="C63" s="78" t="s">
        <v>659</v>
      </c>
      <c r="D63" s="78" t="s">
        <v>660</v>
      </c>
      <c r="E63" s="79">
        <v>636.0</v>
      </c>
      <c r="F63" s="80">
        <v>504.38</v>
      </c>
      <c r="G63" s="71">
        <v>300.17</v>
      </c>
      <c r="H63" s="79">
        <v>1381.52</v>
      </c>
      <c r="I63" s="81">
        <v>713.98</v>
      </c>
      <c r="J63" s="82">
        <v>2219.92</v>
      </c>
      <c r="K63" s="83">
        <v>0.6223</v>
      </c>
      <c r="L63" s="76">
        <f t="array" ref="L63">XLOOKUP(C63,'Benchmark Rates'!C:C, 'Benchmark Rates'!E:E, "")</f>
        <v>439.2264813</v>
      </c>
      <c r="M63" s="74">
        <f t="array" ref="M63">XLOOKUP(C63,'Benchmark Rates'!F:F, 'Benchmark Rates'!H:H, "")</f>
        <v>145.7601299</v>
      </c>
      <c r="N63" s="74" t="str">
        <f t="array" ref="N63">XLOOKUP(C63,'Benchmark Rates'!I:I, 'Benchmark Rates'!K:K, "")</f>
        <v/>
      </c>
      <c r="O63" s="74" t="str">
        <f t="array" ref="O63">XLOOKUP(C63,'Benchmark Rates'!L:L, 'Benchmark Rates'!N:N, "")</f>
        <v/>
      </c>
      <c r="P63" s="74" t="str">
        <f t="array" ref="P63">XLOOKUP(C63,'Benchmark Rates'!O:O, 'Benchmark Rates'!Q:Q, "")</f>
        <v/>
      </c>
      <c r="Q63" s="82">
        <f>IF(COUNT(L63:P63)&gt;1,AVERAGE(L63:P63),"N/A")</f>
        <v>292.4933056</v>
      </c>
      <c r="R63" s="82">
        <v>533.97</v>
      </c>
      <c r="S63" s="79">
        <v>1381.52</v>
      </c>
      <c r="T63" s="83">
        <f t="shared" si="2"/>
        <v>2.587261457</v>
      </c>
    </row>
    <row r="64" ht="15.75" customHeight="1">
      <c r="B64" s="77" t="s">
        <v>550</v>
      </c>
      <c r="C64" s="78" t="s">
        <v>661</v>
      </c>
      <c r="D64" s="78" t="s">
        <v>662</v>
      </c>
      <c r="E64" s="79">
        <v>451.6</v>
      </c>
      <c r="F64" s="80">
        <v>796.92</v>
      </c>
      <c r="G64" s="71">
        <v>624.9</v>
      </c>
      <c r="H64" s="79">
        <v>796.92</v>
      </c>
      <c r="I64" s="81">
        <v>1139.02</v>
      </c>
      <c r="J64" s="82">
        <v>1139.02</v>
      </c>
      <c r="K64" s="83">
        <v>0.6997</v>
      </c>
      <c r="L64" s="76" t="str">
        <f t="array" ref="L64">XLOOKUP(C64,'Benchmark Rates'!C:C, 'Benchmark Rates'!E:E, "")</f>
        <v/>
      </c>
      <c r="M64" s="74" t="str">
        <f t="array" ref="M64">XLOOKUP(C64,'Benchmark Rates'!F:F, 'Benchmark Rates'!H:H, "")</f>
        <v/>
      </c>
      <c r="N64" s="74" t="str">
        <f t="array" ref="N64">XLOOKUP(C64,'Benchmark Rates'!I:I, 'Benchmark Rates'!K:K, "")</f>
        <v/>
      </c>
      <c r="O64" s="74" t="str">
        <f t="array" ref="O64">XLOOKUP(C64,'Benchmark Rates'!L:L, 'Benchmark Rates'!N:N, "")</f>
        <v/>
      </c>
      <c r="P64" s="74" t="str">
        <f t="array" ref="P64">XLOOKUP(C64,'Benchmark Rates'!O:O, 'Benchmark Rates'!Q:Q, "")</f>
        <v/>
      </c>
      <c r="Q64" s="79"/>
      <c r="R64" s="79"/>
      <c r="S64" s="79"/>
      <c r="T64" s="80" t="str">
        <f t="shared" si="2"/>
        <v/>
      </c>
    </row>
    <row r="65" ht="15.75" customHeight="1">
      <c r="B65" s="77" t="s">
        <v>550</v>
      </c>
      <c r="C65" s="78" t="s">
        <v>663</v>
      </c>
      <c r="D65" s="78" t="s">
        <v>664</v>
      </c>
      <c r="E65" s="79">
        <v>65589.72</v>
      </c>
      <c r="F65" s="80">
        <v>245.4</v>
      </c>
      <c r="G65" s="71">
        <v>266.51</v>
      </c>
      <c r="H65" s="79">
        <v>75298.29</v>
      </c>
      <c r="I65" s="81">
        <v>309.37</v>
      </c>
      <c r="J65" s="82">
        <v>100310.56</v>
      </c>
      <c r="K65" s="83">
        <v>0.7507</v>
      </c>
      <c r="L65" s="76">
        <f t="array" ref="L65">XLOOKUP(C65,'Benchmark Rates'!C:C, 'Benchmark Rates'!E:E, "")</f>
        <v>174.4801604</v>
      </c>
      <c r="M65" s="74">
        <f t="array" ref="M65">XLOOKUP(C65,'Benchmark Rates'!F:F, 'Benchmark Rates'!H:H, "")</f>
        <v>121.9472727</v>
      </c>
      <c r="N65" s="74" t="str">
        <f t="array" ref="N65">XLOOKUP(C65,'Benchmark Rates'!I:I, 'Benchmark Rates'!K:K, "")</f>
        <v/>
      </c>
      <c r="O65" s="74">
        <f t="array" ref="O65">XLOOKUP(C65,'Benchmark Rates'!L:L, 'Benchmark Rates'!N:N, "")</f>
        <v>196.1114334</v>
      </c>
      <c r="P65" s="74" t="str">
        <f t="array" ref="P65">XLOOKUP(C65,'Benchmark Rates'!O:O, 'Benchmark Rates'!Q:Q, "")</f>
        <v/>
      </c>
      <c r="Q65" s="82">
        <f t="shared" ref="Q65:Q68" si="8">IF(COUNT(L65:P65)&gt;1,AVERAGE(L65:P65),"N/A")</f>
        <v>164.1796222</v>
      </c>
      <c r="R65" s="82">
        <v>43541.12</v>
      </c>
      <c r="S65" s="79">
        <v>75298.29</v>
      </c>
      <c r="T65" s="83">
        <f t="shared" si="2"/>
        <v>1.72936043</v>
      </c>
    </row>
    <row r="66" ht="15.75" customHeight="1">
      <c r="B66" s="77" t="s">
        <v>550</v>
      </c>
      <c r="C66" s="78" t="s">
        <v>665</v>
      </c>
      <c r="D66" s="78" t="s">
        <v>666</v>
      </c>
      <c r="E66" s="79">
        <v>162687.37</v>
      </c>
      <c r="F66" s="80">
        <v>172.78</v>
      </c>
      <c r="G66" s="71">
        <v>189.68</v>
      </c>
      <c r="H66" s="79">
        <v>182342.5</v>
      </c>
      <c r="I66" s="81">
        <v>222.96</v>
      </c>
      <c r="J66" s="82">
        <v>239497.52</v>
      </c>
      <c r="K66" s="83">
        <v>0.7614</v>
      </c>
      <c r="L66" s="76" t="str">
        <f t="array" ref="L66">XLOOKUP(C66,'Benchmark Rates'!C:C, 'Benchmark Rates'!E:E, "")</f>
        <v/>
      </c>
      <c r="M66" s="74">
        <f t="array" ref="M66">XLOOKUP(C66,'Benchmark Rates'!F:F, 'Benchmark Rates'!H:H, "")</f>
        <v>65.58025974</v>
      </c>
      <c r="N66" s="74" t="str">
        <f t="array" ref="N66">XLOOKUP(C66,'Benchmark Rates'!I:I, 'Benchmark Rates'!K:K, "")</f>
        <v/>
      </c>
      <c r="O66" s="74">
        <f t="array" ref="O66">XLOOKUP(C66,'Benchmark Rates'!L:L, 'Benchmark Rates'!N:N, "")</f>
        <v>105.9013424</v>
      </c>
      <c r="P66" s="74" t="str">
        <f t="array" ref="P66">XLOOKUP(C66,'Benchmark Rates'!O:O, 'Benchmark Rates'!Q:Q, "")</f>
        <v/>
      </c>
      <c r="Q66" s="82">
        <f t="shared" si="8"/>
        <v>85.74080109</v>
      </c>
      <c r="R66" s="82">
        <v>83204.85</v>
      </c>
      <c r="S66" s="79">
        <v>182342.5</v>
      </c>
      <c r="T66" s="83">
        <f t="shared" si="2"/>
        <v>2.191488837</v>
      </c>
    </row>
    <row r="67" ht="15.75" customHeight="1">
      <c r="B67" s="77" t="s">
        <v>550</v>
      </c>
      <c r="C67" s="78" t="s">
        <v>667</v>
      </c>
      <c r="D67" s="78" t="s">
        <v>668</v>
      </c>
      <c r="E67" s="79">
        <v>26785.08</v>
      </c>
      <c r="F67" s="80">
        <v>121.13</v>
      </c>
      <c r="G67" s="71">
        <v>47.89</v>
      </c>
      <c r="H67" s="79"/>
      <c r="I67" s="84"/>
      <c r="J67" s="79"/>
      <c r="K67" s="80"/>
      <c r="L67" s="76" t="str">
        <f t="array" ref="L67">XLOOKUP(C67,'Benchmark Rates'!C:C, 'Benchmark Rates'!E:E, "")</f>
        <v/>
      </c>
      <c r="M67" s="74">
        <f t="array" ref="M67">XLOOKUP(C67,'Benchmark Rates'!F:F, 'Benchmark Rates'!H:H, "")</f>
        <v>218.6350649</v>
      </c>
      <c r="N67" s="74" t="str">
        <f t="array" ref="N67">XLOOKUP(C67,'Benchmark Rates'!I:I, 'Benchmark Rates'!K:K, "")</f>
        <v/>
      </c>
      <c r="O67" s="74">
        <f t="array" ref="O67">XLOOKUP(C67,'Benchmark Rates'!L:L, 'Benchmark Rates'!N:N, "")</f>
        <v>353.0005802</v>
      </c>
      <c r="P67" s="74" t="str">
        <f t="array" ref="P67">XLOOKUP(C67,'Benchmark Rates'!O:O, 'Benchmark Rates'!Q:Q, "")</f>
        <v/>
      </c>
      <c r="Q67" s="82">
        <f t="shared" si="8"/>
        <v>285.8178226</v>
      </c>
      <c r="R67" s="82">
        <v>77171.74</v>
      </c>
      <c r="S67" s="79">
        <v>29247.58</v>
      </c>
      <c r="T67" s="83">
        <f t="shared" si="2"/>
        <v>0.3789933984</v>
      </c>
    </row>
    <row r="68" ht="15.75" customHeight="1">
      <c r="B68" s="77" t="s">
        <v>550</v>
      </c>
      <c r="C68" s="78" t="s">
        <v>669</v>
      </c>
      <c r="D68" s="78" t="s">
        <v>670</v>
      </c>
      <c r="E68" s="79">
        <v>853.08</v>
      </c>
      <c r="F68" s="80">
        <v>167.72</v>
      </c>
      <c r="G68" s="71">
        <v>90.04</v>
      </c>
      <c r="H68" s="79">
        <v>1017.69</v>
      </c>
      <c r="I68" s="81">
        <v>219.34</v>
      </c>
      <c r="J68" s="82">
        <v>1430.65</v>
      </c>
      <c r="K68" s="83">
        <v>0.7113</v>
      </c>
      <c r="L68" s="76">
        <f t="array" ref="L68">XLOOKUP(C68,'Benchmark Rates'!C:C, 'Benchmark Rates'!E:E, "")</f>
        <v>128.9626417</v>
      </c>
      <c r="M68" s="74">
        <f t="array" ref="M68">XLOOKUP(C68,'Benchmark Rates'!F:F, 'Benchmark Rates'!H:H, "")</f>
        <v>88.67493506</v>
      </c>
      <c r="N68" s="74" t="str">
        <f t="array" ref="N68">XLOOKUP(C68,'Benchmark Rates'!I:I, 'Benchmark Rates'!K:K, "")</f>
        <v/>
      </c>
      <c r="O68" s="74" t="str">
        <f t="array" ref="O68">XLOOKUP(C68,'Benchmark Rates'!L:L, 'Benchmark Rates'!N:N, "")</f>
        <v/>
      </c>
      <c r="P68" s="74" t="str">
        <f t="array" ref="P68">XLOOKUP(C68,'Benchmark Rates'!O:O, 'Benchmark Rates'!Q:Q, "")</f>
        <v/>
      </c>
      <c r="Q68" s="82">
        <f t="shared" si="8"/>
        <v>108.8187884</v>
      </c>
      <c r="R68" s="82">
        <v>546.48</v>
      </c>
      <c r="S68" s="79">
        <v>1017.69</v>
      </c>
      <c r="T68" s="83">
        <f t="shared" si="2"/>
        <v>1.862263944</v>
      </c>
    </row>
    <row r="69" ht="15.75" customHeight="1">
      <c r="B69" s="77" t="s">
        <v>550</v>
      </c>
      <c r="C69" s="78" t="s">
        <v>671</v>
      </c>
      <c r="D69" s="78" t="s">
        <v>672</v>
      </c>
      <c r="E69" s="79">
        <v>3303.65</v>
      </c>
      <c r="F69" s="80">
        <v>86.2</v>
      </c>
      <c r="G69" s="71">
        <v>84.63</v>
      </c>
      <c r="H69" s="79">
        <v>3534.2</v>
      </c>
      <c r="I69" s="81">
        <v>100.32</v>
      </c>
      <c r="J69" s="82">
        <v>4113.12</v>
      </c>
      <c r="K69" s="83">
        <v>0.8593</v>
      </c>
      <c r="L69" s="76" t="str">
        <f t="array" ref="L69">XLOOKUP(C69,'Benchmark Rates'!C:C, 'Benchmark Rates'!E:E, "")</f>
        <v/>
      </c>
      <c r="M69" s="74" t="str">
        <f t="array" ref="M69">XLOOKUP(C69,'Benchmark Rates'!F:F, 'Benchmark Rates'!H:H, "")</f>
        <v/>
      </c>
      <c r="N69" s="74" t="str">
        <f t="array" ref="N69">XLOOKUP(C69,'Benchmark Rates'!I:I, 'Benchmark Rates'!K:K, "")</f>
        <v/>
      </c>
      <c r="O69" s="74" t="str">
        <f t="array" ref="O69">XLOOKUP(C69,'Benchmark Rates'!L:L, 'Benchmark Rates'!N:N, "")</f>
        <v/>
      </c>
      <c r="P69" s="74" t="str">
        <f t="array" ref="P69">XLOOKUP(C69,'Benchmark Rates'!O:O, 'Benchmark Rates'!Q:Q, "")</f>
        <v/>
      </c>
      <c r="Q69" s="79"/>
      <c r="R69" s="79"/>
      <c r="S69" s="79"/>
      <c r="T69" s="80" t="str">
        <f t="shared" si="2"/>
        <v/>
      </c>
    </row>
    <row r="70" ht="15.75" customHeight="1">
      <c r="B70" s="77" t="s">
        <v>550</v>
      </c>
      <c r="C70" s="78" t="s">
        <v>673</v>
      </c>
      <c r="D70" s="78" t="s">
        <v>674</v>
      </c>
      <c r="E70" s="79">
        <v>135087.57</v>
      </c>
      <c r="F70" s="80">
        <v>131.97</v>
      </c>
      <c r="G70" s="71">
        <v>149.01</v>
      </c>
      <c r="H70" s="79">
        <v>148274.13</v>
      </c>
      <c r="I70" s="81">
        <v>173.13</v>
      </c>
      <c r="J70" s="82">
        <v>197871.93</v>
      </c>
      <c r="K70" s="83">
        <v>0.7493</v>
      </c>
      <c r="L70" s="76" t="str">
        <f t="array" ref="L70">XLOOKUP(C70,'Benchmark Rates'!C:C, 'Benchmark Rates'!E:E, "")</f>
        <v/>
      </c>
      <c r="M70" s="74">
        <f t="array" ref="M70">XLOOKUP(C70,'Benchmark Rates'!F:F, 'Benchmark Rates'!H:H, "")</f>
        <v>48.56961039</v>
      </c>
      <c r="N70" s="74" t="str">
        <f t="array" ref="N70">XLOOKUP(C70,'Benchmark Rates'!I:I, 'Benchmark Rates'!K:K, "")</f>
        <v/>
      </c>
      <c r="O70" s="74">
        <f t="array" ref="O70">XLOOKUP(C70,'Benchmark Rates'!L:L, 'Benchmark Rates'!N:N, "")</f>
        <v>78.44457338</v>
      </c>
      <c r="P70" s="74" t="str">
        <f t="array" ref="P70">XLOOKUP(C70,'Benchmark Rates'!O:O, 'Benchmark Rates'!Q:Q, "")</f>
        <v/>
      </c>
      <c r="Q70" s="82">
        <f t="shared" ref="Q70:Q83" si="9">IF(COUNT(L70:P70)&gt;1,AVERAGE(L70:P70),"N/A")</f>
        <v>63.50709188</v>
      </c>
      <c r="R70" s="82">
        <v>65776.33</v>
      </c>
      <c r="S70" s="79">
        <v>148274.13</v>
      </c>
      <c r="T70" s="83">
        <f t="shared" si="2"/>
        <v>2.254217133</v>
      </c>
    </row>
    <row r="71" ht="15.75" customHeight="1">
      <c r="B71" s="77" t="s">
        <v>550</v>
      </c>
      <c r="C71" s="78" t="s">
        <v>675</v>
      </c>
      <c r="D71" s="78" t="s">
        <v>676</v>
      </c>
      <c r="E71" s="79">
        <v>25221.43</v>
      </c>
      <c r="F71" s="80">
        <v>1565.89</v>
      </c>
      <c r="G71" s="71">
        <v>851.41</v>
      </c>
      <c r="H71" s="79">
        <v>26620.13</v>
      </c>
      <c r="I71" s="81">
        <v>2053.33</v>
      </c>
      <c r="J71" s="82">
        <v>34906.61</v>
      </c>
      <c r="K71" s="83">
        <v>0.7626</v>
      </c>
      <c r="L71" s="76">
        <f t="array" ref="L71">XLOOKUP(C71,'Benchmark Rates'!C:C, 'Benchmark Rates'!E:E, "")</f>
        <v>920.0821604</v>
      </c>
      <c r="M71" s="74">
        <f t="array" ref="M71">XLOOKUP(C71,'Benchmark Rates'!F:F, 'Benchmark Rates'!H:H, "")</f>
        <v>728.7801299</v>
      </c>
      <c r="N71" s="74" t="str">
        <f t="array" ref="N71">XLOOKUP(C71,'Benchmark Rates'!I:I, 'Benchmark Rates'!K:K, "")</f>
        <v/>
      </c>
      <c r="O71" s="74">
        <f t="array" ref="O71">XLOOKUP(C71,'Benchmark Rates'!L:L, 'Benchmark Rates'!N:N, "")</f>
        <v>980.5571672</v>
      </c>
      <c r="P71" s="74">
        <f t="array" ref="P71">XLOOKUP(C71,'Benchmark Rates'!O:O, 'Benchmark Rates'!Q:Q, "")</f>
        <v>711.9957983</v>
      </c>
      <c r="Q71" s="82">
        <f t="shared" si="9"/>
        <v>835.353814</v>
      </c>
      <c r="R71" s="82">
        <v>14201.01</v>
      </c>
      <c r="S71" s="79">
        <v>26620.13</v>
      </c>
      <c r="T71" s="83">
        <f t="shared" si="2"/>
        <v>1.874523713</v>
      </c>
    </row>
    <row r="72" ht="15.75" customHeight="1">
      <c r="B72" s="77" t="s">
        <v>550</v>
      </c>
      <c r="C72" s="78" t="s">
        <v>677</v>
      </c>
      <c r="D72" s="78" t="s">
        <v>678</v>
      </c>
      <c r="E72" s="79">
        <v>26290.66</v>
      </c>
      <c r="F72" s="80">
        <v>1570.31</v>
      </c>
      <c r="G72" s="71">
        <v>852.94</v>
      </c>
      <c r="H72" s="79">
        <v>29835.89</v>
      </c>
      <c r="I72" s="81">
        <v>2061.1</v>
      </c>
      <c r="J72" s="82">
        <v>39160.9</v>
      </c>
      <c r="K72" s="83">
        <v>0.7619</v>
      </c>
      <c r="L72" s="76">
        <f t="array" ref="L72">XLOOKUP(C72,'Benchmark Rates'!C:C, 'Benchmark Rates'!E:E, "")</f>
        <v>920.0821604</v>
      </c>
      <c r="M72" s="74">
        <f t="array" ref="M72">XLOOKUP(C72,'Benchmark Rates'!F:F, 'Benchmark Rates'!H:H, "")</f>
        <v>728.7801299</v>
      </c>
      <c r="N72" s="74" t="str">
        <f t="array" ref="N72">XLOOKUP(C72,'Benchmark Rates'!I:I, 'Benchmark Rates'!K:K, "")</f>
        <v/>
      </c>
      <c r="O72" s="74">
        <f t="array" ref="O72">XLOOKUP(C72,'Benchmark Rates'!L:L, 'Benchmark Rates'!N:N, "")</f>
        <v>980.5571672</v>
      </c>
      <c r="P72" s="74">
        <f t="array" ref="P72">XLOOKUP(C72,'Benchmark Rates'!O:O, 'Benchmark Rates'!Q:Q, "")</f>
        <v>711.9957983</v>
      </c>
      <c r="Q72" s="82">
        <f t="shared" si="9"/>
        <v>835.353814</v>
      </c>
      <c r="R72" s="82">
        <v>15871.72</v>
      </c>
      <c r="S72" s="79">
        <v>29835.89</v>
      </c>
      <c r="T72" s="83">
        <f t="shared" si="2"/>
        <v>1.879814538</v>
      </c>
    </row>
    <row r="73" ht="15.75" customHeight="1">
      <c r="B73" s="77" t="s">
        <v>550</v>
      </c>
      <c r="C73" s="78" t="s">
        <v>679</v>
      </c>
      <c r="D73" s="78" t="s">
        <v>680</v>
      </c>
      <c r="E73" s="79">
        <v>3603.83</v>
      </c>
      <c r="F73" s="80">
        <v>1662.38</v>
      </c>
      <c r="G73" s="71">
        <v>851.41</v>
      </c>
      <c r="H73" s="79">
        <v>4987.14</v>
      </c>
      <c r="I73" s="81">
        <v>2167.82</v>
      </c>
      <c r="J73" s="82">
        <v>6503.46</v>
      </c>
      <c r="K73" s="83">
        <v>0.7668</v>
      </c>
      <c r="L73" s="76">
        <f t="array" ref="L73">XLOOKUP(C73,'Benchmark Rates'!C:C, 'Benchmark Rates'!E:E, "")</f>
        <v>920.0821604</v>
      </c>
      <c r="M73" s="74">
        <f t="array" ref="M73">XLOOKUP(C73,'Benchmark Rates'!F:F, 'Benchmark Rates'!H:H, "")</f>
        <v>789.5075325</v>
      </c>
      <c r="N73" s="74" t="str">
        <f t="array" ref="N73">XLOOKUP(C73,'Benchmark Rates'!I:I, 'Benchmark Rates'!K:K, "")</f>
        <v/>
      </c>
      <c r="O73" s="74">
        <f t="array" ref="O73">XLOOKUP(C73,'Benchmark Rates'!L:L, 'Benchmark Rates'!N:N, "")</f>
        <v>1078.618726</v>
      </c>
      <c r="P73" s="74" t="str">
        <f t="array" ref="P73">XLOOKUP(C73,'Benchmark Rates'!O:O, 'Benchmark Rates'!Q:Q, "")</f>
        <v/>
      </c>
      <c r="Q73" s="82">
        <f t="shared" si="9"/>
        <v>929.4028062</v>
      </c>
      <c r="R73" s="82">
        <v>2788.21</v>
      </c>
      <c r="S73" s="79">
        <v>4987.14</v>
      </c>
      <c r="T73" s="83">
        <f t="shared" si="2"/>
        <v>1.788652935</v>
      </c>
    </row>
    <row r="74" ht="15.75" customHeight="1">
      <c r="B74" s="77" t="s">
        <v>550</v>
      </c>
      <c r="C74" s="78" t="s">
        <v>681</v>
      </c>
      <c r="D74" s="78" t="s">
        <v>682</v>
      </c>
      <c r="E74" s="79">
        <v>2356.64</v>
      </c>
      <c r="F74" s="80">
        <v>1663.84</v>
      </c>
      <c r="G74" s="71">
        <v>852.94</v>
      </c>
      <c r="H74" s="79">
        <v>3327.68</v>
      </c>
      <c r="I74" s="81">
        <v>2162.56</v>
      </c>
      <c r="J74" s="82">
        <v>4325.12</v>
      </c>
      <c r="K74" s="83">
        <v>0.7694</v>
      </c>
      <c r="L74" s="76">
        <f t="array" ref="L74">XLOOKUP(C74,'Benchmark Rates'!C:C, 'Benchmark Rates'!E:E, "")</f>
        <v>920.0821604</v>
      </c>
      <c r="M74" s="74">
        <f t="array" ref="M74">XLOOKUP(C74,'Benchmark Rates'!F:F, 'Benchmark Rates'!H:H, "")</f>
        <v>789.5075325</v>
      </c>
      <c r="N74" s="74" t="str">
        <f t="array" ref="N74">XLOOKUP(C74,'Benchmark Rates'!I:I, 'Benchmark Rates'!K:K, "")</f>
        <v/>
      </c>
      <c r="O74" s="74">
        <f t="array" ref="O74">XLOOKUP(C74,'Benchmark Rates'!L:L, 'Benchmark Rates'!N:N, "")</f>
        <v>1078.618726</v>
      </c>
      <c r="P74" s="74" t="str">
        <f t="array" ref="P74">XLOOKUP(C74,'Benchmark Rates'!O:O, 'Benchmark Rates'!Q:Q, "")</f>
        <v/>
      </c>
      <c r="Q74" s="82">
        <f t="shared" si="9"/>
        <v>929.4028062</v>
      </c>
      <c r="R74" s="82">
        <v>1858.81</v>
      </c>
      <c r="S74" s="79">
        <v>3327.68</v>
      </c>
      <c r="T74" s="83">
        <f t="shared" si="2"/>
        <v>1.790220625</v>
      </c>
    </row>
    <row r="75" ht="15.75" customHeight="1">
      <c r="B75" s="77" t="s">
        <v>550</v>
      </c>
      <c r="C75" s="78" t="s">
        <v>683</v>
      </c>
      <c r="D75" s="78" t="s">
        <v>684</v>
      </c>
      <c r="E75" s="79">
        <v>7235.55</v>
      </c>
      <c r="F75" s="80">
        <v>1188.83</v>
      </c>
      <c r="G75" s="71">
        <v>586.83</v>
      </c>
      <c r="H75" s="79">
        <v>8321.81</v>
      </c>
      <c r="I75" s="81">
        <v>1579.5</v>
      </c>
      <c r="J75" s="82">
        <v>11056.5</v>
      </c>
      <c r="K75" s="83">
        <v>0.7527</v>
      </c>
      <c r="L75" s="76">
        <f t="array" ref="L75">XLOOKUP(C75,'Benchmark Rates'!C:C, 'Benchmark Rates'!E:E, "")</f>
        <v>873.6200214</v>
      </c>
      <c r="M75" s="74">
        <f t="array" ref="M75">XLOOKUP(C75,'Benchmark Rates'!F:F, 'Benchmark Rates'!H:H, "")</f>
        <v>242.9301299</v>
      </c>
      <c r="N75" s="74" t="str">
        <f t="array" ref="N75">XLOOKUP(C75,'Benchmark Rates'!I:I, 'Benchmark Rates'!K:K, "")</f>
        <v/>
      </c>
      <c r="O75" s="74">
        <f t="array" ref="O75">XLOOKUP(C75,'Benchmark Rates'!L:L, 'Benchmark Rates'!N:N, "")</f>
        <v>666.7788737</v>
      </c>
      <c r="P75" s="74">
        <f t="array" ref="P75">XLOOKUP(C75,'Benchmark Rates'!O:O, 'Benchmark Rates'!Q:Q, "")</f>
        <v>609.5115546</v>
      </c>
      <c r="Q75" s="82">
        <f t="shared" si="9"/>
        <v>598.2101449</v>
      </c>
      <c r="R75" s="82">
        <v>4187.47</v>
      </c>
      <c r="S75" s="79">
        <v>8321.81</v>
      </c>
      <c r="T75" s="83">
        <f t="shared" si="2"/>
        <v>1.987312148</v>
      </c>
    </row>
    <row r="76" ht="15.75" customHeight="1">
      <c r="B76" s="77" t="s">
        <v>550</v>
      </c>
      <c r="C76" s="78" t="s">
        <v>685</v>
      </c>
      <c r="D76" s="78" t="s">
        <v>686</v>
      </c>
      <c r="E76" s="79">
        <v>3418.25</v>
      </c>
      <c r="F76" s="80">
        <v>1190.93</v>
      </c>
      <c r="G76" s="71">
        <v>586.83</v>
      </c>
      <c r="H76" s="79">
        <v>3572.79</v>
      </c>
      <c r="I76" s="81">
        <v>1579.61</v>
      </c>
      <c r="J76" s="82">
        <v>4738.83</v>
      </c>
      <c r="K76" s="83">
        <v>0.7539</v>
      </c>
      <c r="L76" s="76">
        <f t="array" ref="L76">XLOOKUP(C76,'Benchmark Rates'!C:C, 'Benchmark Rates'!E:E, "")</f>
        <v>873.6200214</v>
      </c>
      <c r="M76" s="74">
        <f t="array" ref="M76">XLOOKUP(C76,'Benchmark Rates'!F:F, 'Benchmark Rates'!H:H, "")</f>
        <v>242.9301299</v>
      </c>
      <c r="N76" s="74" t="str">
        <f t="array" ref="N76">XLOOKUP(C76,'Benchmark Rates'!I:I, 'Benchmark Rates'!K:K, "")</f>
        <v/>
      </c>
      <c r="O76" s="74">
        <f t="array" ref="O76">XLOOKUP(C76,'Benchmark Rates'!L:L, 'Benchmark Rates'!N:N, "")</f>
        <v>694.2356428</v>
      </c>
      <c r="P76" s="74">
        <f t="array" ref="P76">XLOOKUP(C76,'Benchmark Rates'!O:O, 'Benchmark Rates'!Q:Q, "")</f>
        <v>701.2079832</v>
      </c>
      <c r="Q76" s="82">
        <f t="shared" si="9"/>
        <v>627.9984443</v>
      </c>
      <c r="R76" s="82">
        <v>1884.0</v>
      </c>
      <c r="S76" s="79">
        <v>3572.79</v>
      </c>
      <c r="T76" s="83">
        <f t="shared" si="2"/>
        <v>1.89638535</v>
      </c>
    </row>
    <row r="77" ht="15.75" customHeight="1">
      <c r="B77" s="77" t="s">
        <v>550</v>
      </c>
      <c r="C77" s="78" t="s">
        <v>687</v>
      </c>
      <c r="D77" s="78" t="s">
        <v>688</v>
      </c>
      <c r="E77" s="79">
        <v>9063.64</v>
      </c>
      <c r="F77" s="80">
        <v>1591.23</v>
      </c>
      <c r="G77" s="71">
        <v>840.48</v>
      </c>
      <c r="H77" s="79">
        <v>11982.48</v>
      </c>
      <c r="I77" s="81">
        <v>2077.18</v>
      </c>
      <c r="J77" s="82">
        <v>16356.03</v>
      </c>
      <c r="K77" s="83">
        <v>0.7326</v>
      </c>
      <c r="L77" s="76">
        <f t="array" ref="L77">XLOOKUP(C77,'Benchmark Rates'!C:C, 'Benchmark Rates'!E:E, "")</f>
        <v>1278.829187</v>
      </c>
      <c r="M77" s="74">
        <f t="array" ref="M77">XLOOKUP(C77,'Benchmark Rates'!F:F, 'Benchmark Rates'!H:H, "")</f>
        <v>728.7801299</v>
      </c>
      <c r="N77" s="74" t="str">
        <f t="array" ref="N77">XLOOKUP(C77,'Benchmark Rates'!I:I, 'Benchmark Rates'!K:K, "")</f>
        <v/>
      </c>
      <c r="O77" s="74">
        <f t="array" ref="O77">XLOOKUP(C77,'Benchmark Rates'!L:L, 'Benchmark Rates'!N:N, "")</f>
        <v>1176.668601</v>
      </c>
      <c r="P77" s="74" t="str">
        <f t="array" ref="P77">XLOOKUP(C77,'Benchmark Rates'!O:O, 'Benchmark Rates'!Q:Q, "")</f>
        <v/>
      </c>
      <c r="Q77" s="82">
        <f t="shared" si="9"/>
        <v>1061.425973</v>
      </c>
      <c r="R77" s="82">
        <v>7214.24</v>
      </c>
      <c r="S77" s="79">
        <v>11982.48</v>
      </c>
      <c r="T77" s="83">
        <f t="shared" si="2"/>
        <v>1.660948347</v>
      </c>
    </row>
    <row r="78" ht="15.75" customHeight="1">
      <c r="B78" s="77" t="s">
        <v>550</v>
      </c>
      <c r="C78" s="78" t="s">
        <v>689</v>
      </c>
      <c r="D78" s="78" t="s">
        <v>690</v>
      </c>
      <c r="E78" s="79">
        <v>11018.6</v>
      </c>
      <c r="F78" s="80">
        <v>1595.4</v>
      </c>
      <c r="G78" s="71">
        <v>840.48</v>
      </c>
      <c r="H78" s="79">
        <v>12763.2</v>
      </c>
      <c r="I78" s="81">
        <v>2084.46</v>
      </c>
      <c r="J78" s="82">
        <v>16675.68</v>
      </c>
      <c r="K78" s="83">
        <v>0.7654</v>
      </c>
      <c r="L78" s="76">
        <f t="array" ref="L78">XLOOKUP(C78,'Benchmark Rates'!C:C, 'Benchmark Rates'!E:E, "")</f>
        <v>1278.829187</v>
      </c>
      <c r="M78" s="74">
        <f t="array" ref="M78">XLOOKUP(C78,'Benchmark Rates'!F:F, 'Benchmark Rates'!H:H, "")</f>
        <v>728.7801299</v>
      </c>
      <c r="N78" s="74" t="str">
        <f t="array" ref="N78">XLOOKUP(C78,'Benchmark Rates'!I:I, 'Benchmark Rates'!K:K, "")</f>
        <v/>
      </c>
      <c r="O78" s="74">
        <f t="array" ref="O78">XLOOKUP(C78,'Benchmark Rates'!L:L, 'Benchmark Rates'!N:N, "")</f>
        <v>1176.668601</v>
      </c>
      <c r="P78" s="74" t="str">
        <f t="array" ref="P78">XLOOKUP(C78,'Benchmark Rates'!O:O, 'Benchmark Rates'!Q:Q, "")</f>
        <v/>
      </c>
      <c r="Q78" s="82">
        <f t="shared" si="9"/>
        <v>1061.425973</v>
      </c>
      <c r="R78" s="82">
        <v>8491.41</v>
      </c>
      <c r="S78" s="79">
        <v>12763.2</v>
      </c>
      <c r="T78" s="83">
        <f t="shared" si="2"/>
        <v>1.503071928</v>
      </c>
    </row>
    <row r="79" ht="15.75" customHeight="1">
      <c r="B79" s="77" t="s">
        <v>550</v>
      </c>
      <c r="C79" s="78" t="s">
        <v>691</v>
      </c>
      <c r="D79" s="78" t="s">
        <v>692</v>
      </c>
      <c r="E79" s="79">
        <v>349.05</v>
      </c>
      <c r="F79" s="80">
        <v>234.19</v>
      </c>
      <c r="G79" s="71">
        <v>121.84</v>
      </c>
      <c r="H79" s="79"/>
      <c r="I79" s="81"/>
      <c r="J79" s="79"/>
      <c r="K79" s="80"/>
      <c r="L79" s="76">
        <f t="array" ref="L79">XLOOKUP(C79,'Benchmark Rates'!C:C, 'Benchmark Rates'!E:E, "")</f>
        <v>232.3436471</v>
      </c>
      <c r="M79" s="74">
        <f t="array" ref="M79">XLOOKUP(C79,'Benchmark Rates'!F:F, 'Benchmark Rates'!H:H, "")</f>
        <v>72.87493506</v>
      </c>
      <c r="N79" s="74" t="str">
        <f t="array" ref="N79">XLOOKUP(C79,'Benchmark Rates'!I:I, 'Benchmark Rates'!K:K, "")</f>
        <v/>
      </c>
      <c r="O79" s="74">
        <f t="array" ref="O79">XLOOKUP(C79,'Benchmark Rates'!L:L, 'Benchmark Rates'!N:N, "")</f>
        <v>117.6668601</v>
      </c>
      <c r="P79" s="74">
        <f t="array" ref="P79">XLOOKUP(C79,'Benchmark Rates'!O:O, 'Benchmark Rates'!Q:Q, "")</f>
        <v>89.53886555</v>
      </c>
      <c r="Q79" s="82">
        <f t="shared" si="9"/>
        <v>128.1060769</v>
      </c>
      <c r="R79" s="82">
        <v>256.21</v>
      </c>
      <c r="S79" s="79">
        <v>468.38</v>
      </c>
      <c r="T79" s="83">
        <f t="shared" si="2"/>
        <v>1.828109754</v>
      </c>
    </row>
    <row r="80" ht="15.75" customHeight="1">
      <c r="B80" s="77" t="s">
        <v>550</v>
      </c>
      <c r="C80" s="78" t="s">
        <v>693</v>
      </c>
      <c r="D80" s="78" t="s">
        <v>694</v>
      </c>
      <c r="E80" s="79">
        <v>169.52</v>
      </c>
      <c r="F80" s="80">
        <v>172.91</v>
      </c>
      <c r="G80" s="71">
        <v>88.85</v>
      </c>
      <c r="H80" s="79">
        <v>172.91</v>
      </c>
      <c r="I80" s="81">
        <v>225.75</v>
      </c>
      <c r="J80" s="82">
        <v>225.75</v>
      </c>
      <c r="K80" s="83">
        <v>0.7659</v>
      </c>
      <c r="L80" s="76">
        <f t="array" ref="L80">XLOOKUP(C80,'Benchmark Rates'!C:C, 'Benchmark Rates'!E:E, "")</f>
        <v>120.8235294</v>
      </c>
      <c r="M80" s="74">
        <f t="array" ref="M80">XLOOKUP(C80,'Benchmark Rates'!F:F, 'Benchmark Rates'!H:H, "")</f>
        <v>48.56961039</v>
      </c>
      <c r="N80" s="74" t="str">
        <f t="array" ref="N80">XLOOKUP(C80,'Benchmark Rates'!I:I, 'Benchmark Rates'!K:K, "")</f>
        <v/>
      </c>
      <c r="O80" s="74">
        <f t="array" ref="O80">XLOOKUP(C80,'Benchmark Rates'!L:L, 'Benchmark Rates'!N:N, "")</f>
        <v>78.44457338</v>
      </c>
      <c r="P80" s="74">
        <f t="array" ref="P80">XLOOKUP(C80,'Benchmark Rates'!O:O, 'Benchmark Rates'!Q:Q, "")</f>
        <v>80.90861345</v>
      </c>
      <c r="Q80" s="82">
        <f t="shared" si="9"/>
        <v>82.18658166</v>
      </c>
      <c r="R80" s="82">
        <v>82.19</v>
      </c>
      <c r="S80" s="79">
        <v>172.91</v>
      </c>
      <c r="T80" s="83">
        <f t="shared" si="2"/>
        <v>2.103783915</v>
      </c>
    </row>
    <row r="81" ht="15.75" customHeight="1">
      <c r="B81" s="77" t="s">
        <v>550</v>
      </c>
      <c r="C81" s="78" t="s">
        <v>695</v>
      </c>
      <c r="D81" s="78" t="s">
        <v>696</v>
      </c>
      <c r="E81" s="79">
        <v>163.85</v>
      </c>
      <c r="F81" s="80">
        <v>172.15</v>
      </c>
      <c r="G81" s="71">
        <v>89.55</v>
      </c>
      <c r="H81" s="79"/>
      <c r="I81" s="81"/>
      <c r="J81" s="79"/>
      <c r="K81" s="80"/>
      <c r="L81" s="76">
        <f t="array" ref="L81">XLOOKUP(C81,'Benchmark Rates'!C:C, 'Benchmark Rates'!E:E, "")</f>
        <v>232.3436471</v>
      </c>
      <c r="M81" s="74">
        <f t="array" ref="M81">XLOOKUP(C81,'Benchmark Rates'!F:F, 'Benchmark Rates'!H:H, "")</f>
        <v>72.87493506</v>
      </c>
      <c r="N81" s="74" t="str">
        <f t="array" ref="N81">XLOOKUP(C81,'Benchmark Rates'!I:I, 'Benchmark Rates'!K:K, "")</f>
        <v/>
      </c>
      <c r="O81" s="74">
        <f t="array" ref="O81">XLOOKUP(C81,'Benchmark Rates'!L:L, 'Benchmark Rates'!N:N, "")</f>
        <v>117.6668601</v>
      </c>
      <c r="P81" s="74">
        <f t="array" ref="P81">XLOOKUP(C81,'Benchmark Rates'!O:O, 'Benchmark Rates'!Q:Q, "")</f>
        <v>87.38130252</v>
      </c>
      <c r="Q81" s="82">
        <f t="shared" si="9"/>
        <v>127.5666862</v>
      </c>
      <c r="R81" s="82">
        <v>127.57</v>
      </c>
      <c r="S81" s="79">
        <v>172.15</v>
      </c>
      <c r="T81" s="83">
        <f t="shared" si="2"/>
        <v>1.349455201</v>
      </c>
    </row>
    <row r="82" ht="15.75" customHeight="1">
      <c r="B82" s="77" t="s">
        <v>550</v>
      </c>
      <c r="C82" s="78" t="s">
        <v>697</v>
      </c>
      <c r="D82" s="78" t="s">
        <v>698</v>
      </c>
      <c r="E82" s="79">
        <v>490.54</v>
      </c>
      <c r="F82" s="80">
        <v>169.21</v>
      </c>
      <c r="G82" s="71">
        <v>90.04</v>
      </c>
      <c r="H82" s="79">
        <v>676.84</v>
      </c>
      <c r="I82" s="81">
        <v>230.49</v>
      </c>
      <c r="J82" s="82">
        <v>921.96</v>
      </c>
      <c r="K82" s="83">
        <v>0.7341</v>
      </c>
      <c r="L82" s="76">
        <f t="array" ref="L82">XLOOKUP(C82,'Benchmark Rates'!C:C, 'Benchmark Rates'!E:E, "")</f>
        <v>120.8235294</v>
      </c>
      <c r="M82" s="74">
        <f t="array" ref="M82">XLOOKUP(C82,'Benchmark Rates'!F:F, 'Benchmark Rates'!H:H, "")</f>
        <v>72.87493506</v>
      </c>
      <c r="N82" s="74" t="str">
        <f t="array" ref="N82">XLOOKUP(C82,'Benchmark Rates'!I:I, 'Benchmark Rates'!K:K, "")</f>
        <v/>
      </c>
      <c r="O82" s="74">
        <f t="array" ref="O82">XLOOKUP(C82,'Benchmark Rates'!L:L, 'Benchmark Rates'!N:N, "")</f>
        <v>117.6668601</v>
      </c>
      <c r="P82" s="74">
        <f t="array" ref="P82">XLOOKUP(C82,'Benchmark Rates'!O:O, 'Benchmark Rates'!Q:Q, "")</f>
        <v>71.19957983</v>
      </c>
      <c r="Q82" s="82">
        <f t="shared" si="9"/>
        <v>95.64122609</v>
      </c>
      <c r="R82" s="82">
        <v>382.56</v>
      </c>
      <c r="S82" s="79">
        <v>676.84</v>
      </c>
      <c r="T82" s="83">
        <f t="shared" si="2"/>
        <v>1.769238812</v>
      </c>
    </row>
    <row r="83" ht="15.75" customHeight="1">
      <c r="B83" s="77" t="s">
        <v>550</v>
      </c>
      <c r="C83" s="78" t="s">
        <v>699</v>
      </c>
      <c r="D83" s="78" t="s">
        <v>700</v>
      </c>
      <c r="E83" s="79">
        <v>1257.75</v>
      </c>
      <c r="F83" s="80">
        <v>195.0</v>
      </c>
      <c r="G83" s="71">
        <v>79.86</v>
      </c>
      <c r="H83" s="79">
        <v>1755.0</v>
      </c>
      <c r="I83" s="81">
        <v>268.69</v>
      </c>
      <c r="J83" s="82">
        <v>2418.21</v>
      </c>
      <c r="K83" s="83">
        <v>0.7257</v>
      </c>
      <c r="L83" s="76">
        <f t="array" ref="L83">XLOOKUP(C83,'Benchmark Rates'!C:C, 'Benchmark Rates'!E:E, "")</f>
        <v>120.8235294</v>
      </c>
      <c r="M83" s="74">
        <f t="array" ref="M83">XLOOKUP(C83,'Benchmark Rates'!F:F, 'Benchmark Rates'!H:H, "")</f>
        <v>72.87493506</v>
      </c>
      <c r="N83" s="74" t="str">
        <f t="array" ref="N83">XLOOKUP(C83,'Benchmark Rates'!I:I, 'Benchmark Rates'!K:K, "")</f>
        <v/>
      </c>
      <c r="O83" s="74">
        <f t="array" ref="O83">XLOOKUP(C83,'Benchmark Rates'!L:L, 'Benchmark Rates'!N:N, "")</f>
        <v>117.6668601</v>
      </c>
      <c r="P83" s="74" t="str">
        <f t="array" ref="P83">XLOOKUP(C83,'Benchmark Rates'!O:O, 'Benchmark Rates'!Q:Q, "")</f>
        <v/>
      </c>
      <c r="Q83" s="82">
        <f t="shared" si="9"/>
        <v>103.7884415</v>
      </c>
      <c r="R83" s="82">
        <v>934.1</v>
      </c>
      <c r="S83" s="79">
        <v>1755.0</v>
      </c>
      <c r="T83" s="83">
        <f t="shared" si="2"/>
        <v>1.878813831</v>
      </c>
    </row>
    <row r="84" ht="15.75" customHeight="1">
      <c r="B84" s="77" t="s">
        <v>550</v>
      </c>
      <c r="C84" s="78" t="s">
        <v>701</v>
      </c>
      <c r="D84" s="78" t="s">
        <v>702</v>
      </c>
      <c r="E84" s="79">
        <v>921.36</v>
      </c>
      <c r="F84" s="80">
        <v>313.26</v>
      </c>
      <c r="G84" s="71">
        <v>180.08</v>
      </c>
      <c r="H84" s="79">
        <v>939.78</v>
      </c>
      <c r="I84" s="81">
        <v>425.12</v>
      </c>
      <c r="J84" s="82">
        <v>1275.36</v>
      </c>
      <c r="K84" s="83">
        <v>0.7369</v>
      </c>
      <c r="L84" s="76" t="str">
        <f t="array" ref="L84">XLOOKUP(C84,'Benchmark Rates'!C:C, 'Benchmark Rates'!E:E, "")</f>
        <v/>
      </c>
      <c r="M84" s="74" t="str">
        <f t="array" ref="M84">XLOOKUP(C84,'Benchmark Rates'!F:F, 'Benchmark Rates'!H:H, "")</f>
        <v/>
      </c>
      <c r="N84" s="74" t="str">
        <f t="array" ref="N84">XLOOKUP(C84,'Benchmark Rates'!I:I, 'Benchmark Rates'!K:K, "")</f>
        <v/>
      </c>
      <c r="O84" s="74" t="str">
        <f t="array" ref="O84">XLOOKUP(C84,'Benchmark Rates'!L:L, 'Benchmark Rates'!N:N, "")</f>
        <v/>
      </c>
      <c r="P84" s="74" t="str">
        <f t="array" ref="P84">XLOOKUP(C84,'Benchmark Rates'!O:O, 'Benchmark Rates'!Q:Q, "")</f>
        <v/>
      </c>
      <c r="Q84" s="79"/>
      <c r="R84" s="79"/>
      <c r="S84" s="79"/>
      <c r="T84" s="80" t="str">
        <f t="shared" si="2"/>
        <v/>
      </c>
    </row>
    <row r="85" ht="15.75" customHeight="1">
      <c r="B85" s="77" t="s">
        <v>550</v>
      </c>
      <c r="C85" s="78" t="s">
        <v>703</v>
      </c>
      <c r="D85" s="78" t="s">
        <v>704</v>
      </c>
      <c r="E85" s="79">
        <v>307.56</v>
      </c>
      <c r="F85" s="80">
        <v>313.71</v>
      </c>
      <c r="G85" s="71">
        <v>180.08</v>
      </c>
      <c r="H85" s="79">
        <v>313.71</v>
      </c>
      <c r="I85" s="81">
        <v>425.31</v>
      </c>
      <c r="J85" s="82">
        <v>425.31</v>
      </c>
      <c r="K85" s="83">
        <v>0.7376</v>
      </c>
      <c r="L85" s="76" t="str">
        <f t="array" ref="L85">XLOOKUP(C85,'Benchmark Rates'!C:C, 'Benchmark Rates'!E:E, "")</f>
        <v/>
      </c>
      <c r="M85" s="74" t="str">
        <f t="array" ref="M85">XLOOKUP(C85,'Benchmark Rates'!F:F, 'Benchmark Rates'!H:H, "")</f>
        <v/>
      </c>
      <c r="N85" s="74" t="str">
        <f t="array" ref="N85">XLOOKUP(C85,'Benchmark Rates'!I:I, 'Benchmark Rates'!K:K, "")</f>
        <v/>
      </c>
      <c r="O85" s="74" t="str">
        <f t="array" ref="O85">XLOOKUP(C85,'Benchmark Rates'!L:L, 'Benchmark Rates'!N:N, "")</f>
        <v/>
      </c>
      <c r="P85" s="74" t="str">
        <f t="array" ref="P85">XLOOKUP(C85,'Benchmark Rates'!O:O, 'Benchmark Rates'!Q:Q, "")</f>
        <v/>
      </c>
      <c r="Q85" s="79"/>
      <c r="R85" s="79"/>
      <c r="S85" s="79"/>
      <c r="T85" s="80" t="str">
        <f t="shared" si="2"/>
        <v/>
      </c>
    </row>
    <row r="86" ht="15.75" customHeight="1">
      <c r="B86" s="77" t="s">
        <v>550</v>
      </c>
      <c r="C86" s="78" t="s">
        <v>705</v>
      </c>
      <c r="D86" s="78" t="s">
        <v>706</v>
      </c>
      <c r="E86" s="79">
        <v>5240.22</v>
      </c>
      <c r="F86" s="80">
        <v>421.95</v>
      </c>
      <c r="G86" s="71">
        <v>228.13</v>
      </c>
      <c r="H86" s="79">
        <v>5935.89</v>
      </c>
      <c r="I86" s="81">
        <v>533.53</v>
      </c>
      <c r="J86" s="82">
        <v>7721.17</v>
      </c>
      <c r="K86" s="83">
        <v>0.7688</v>
      </c>
      <c r="L86" s="76">
        <f t="array" ref="L86">XLOOKUP(C86,'Benchmark Rates'!C:C, 'Benchmark Rates'!E:E, "")</f>
        <v>442.378877</v>
      </c>
      <c r="M86" s="74">
        <f t="array" ref="M86">XLOOKUP(C86,'Benchmark Rates'!F:F, 'Benchmark Rates'!H:H, "")</f>
        <v>224.6985714</v>
      </c>
      <c r="N86" s="74" t="str">
        <f t="array" ref="N86">XLOOKUP(C86,'Benchmark Rates'!I:I, 'Benchmark Rates'!K:K, "")</f>
        <v/>
      </c>
      <c r="O86" s="74">
        <f t="array" ref="O86">XLOOKUP(C86,'Benchmark Rates'!L:L, 'Benchmark Rates'!N:N, "")</f>
        <v>313.7782935</v>
      </c>
      <c r="P86" s="74" t="str">
        <f t="array" ref="P86">XLOOKUP(C86,'Benchmark Rates'!O:O, 'Benchmark Rates'!Q:Q, "")</f>
        <v/>
      </c>
      <c r="Q86" s="82">
        <f t="shared" ref="Q86:Q88" si="10">IF(COUNT(L86:P86)&gt;1,AVERAGE(L86:P86),"N/A")</f>
        <v>326.951914</v>
      </c>
      <c r="R86" s="82">
        <v>4415.92</v>
      </c>
      <c r="S86" s="79">
        <v>5935.89</v>
      </c>
      <c r="T86" s="83">
        <f t="shared" si="2"/>
        <v>1.344202341</v>
      </c>
    </row>
    <row r="87" ht="15.75" customHeight="1">
      <c r="B87" s="77" t="s">
        <v>550</v>
      </c>
      <c r="C87" s="78" t="s">
        <v>707</v>
      </c>
      <c r="D87" s="78" t="s">
        <v>708</v>
      </c>
      <c r="E87" s="79">
        <v>3812.93</v>
      </c>
      <c r="F87" s="80">
        <v>422.74</v>
      </c>
      <c r="G87" s="71">
        <v>229.31</v>
      </c>
      <c r="H87" s="79">
        <v>4268.12</v>
      </c>
      <c r="I87" s="81">
        <v>530.29</v>
      </c>
      <c r="J87" s="82">
        <v>5558.72</v>
      </c>
      <c r="K87" s="83">
        <v>0.7678</v>
      </c>
      <c r="L87" s="76">
        <f t="array" ref="L87">XLOOKUP(C87,'Benchmark Rates'!C:C, 'Benchmark Rates'!E:E, "")</f>
        <v>442.378877</v>
      </c>
      <c r="M87" s="74">
        <f t="array" ref="M87">XLOOKUP(C87,'Benchmark Rates'!F:F, 'Benchmark Rates'!H:H, "")</f>
        <v>224.6985714</v>
      </c>
      <c r="N87" s="74" t="str">
        <f t="array" ref="N87">XLOOKUP(C87,'Benchmark Rates'!I:I, 'Benchmark Rates'!K:K, "")</f>
        <v/>
      </c>
      <c r="O87" s="74">
        <f t="array" ref="O87">XLOOKUP(C87,'Benchmark Rates'!L:L, 'Benchmark Rates'!N:N, "")</f>
        <v>313.7782935</v>
      </c>
      <c r="P87" s="74" t="str">
        <f t="array" ref="P87">XLOOKUP(C87,'Benchmark Rates'!O:O, 'Benchmark Rates'!Q:Q, "")</f>
        <v/>
      </c>
      <c r="Q87" s="82">
        <f t="shared" si="10"/>
        <v>326.951914</v>
      </c>
      <c r="R87" s="82">
        <v>3118.66</v>
      </c>
      <c r="S87" s="79">
        <v>4268.12</v>
      </c>
      <c r="T87" s="83">
        <f t="shared" si="2"/>
        <v>1.368574965</v>
      </c>
    </row>
    <row r="88" ht="15.75" customHeight="1">
      <c r="B88" s="77" t="s">
        <v>550</v>
      </c>
      <c r="C88" s="78" t="s">
        <v>709</v>
      </c>
      <c r="D88" s="78" t="s">
        <v>710</v>
      </c>
      <c r="E88" s="79">
        <v>418.08</v>
      </c>
      <c r="F88" s="80">
        <v>426.44</v>
      </c>
      <c r="G88" s="71">
        <v>226.33</v>
      </c>
      <c r="H88" s="79"/>
      <c r="I88" s="81"/>
      <c r="J88" s="79"/>
      <c r="K88" s="80"/>
      <c r="L88" s="76">
        <f t="array" ref="L88">XLOOKUP(C88,'Benchmark Rates'!C:C, 'Benchmark Rates'!E:E, "")</f>
        <v>386.6243102</v>
      </c>
      <c r="M88" s="74">
        <f t="array" ref="M88">XLOOKUP(C88,'Benchmark Rates'!F:F, 'Benchmark Rates'!H:H, "")</f>
        <v>194.3297403</v>
      </c>
      <c r="N88" s="74" t="str">
        <f t="array" ref="N88">XLOOKUP(C88,'Benchmark Rates'!I:I, 'Benchmark Rates'!K:K, "")</f>
        <v/>
      </c>
      <c r="O88" s="74">
        <f t="array" ref="O88">XLOOKUP(C88,'Benchmark Rates'!L:L, 'Benchmark Rates'!N:N, "")</f>
        <v>313.7782935</v>
      </c>
      <c r="P88" s="74" t="str">
        <f t="array" ref="P88">XLOOKUP(C88,'Benchmark Rates'!O:O, 'Benchmark Rates'!Q:Q, "")</f>
        <v/>
      </c>
      <c r="Q88" s="82">
        <f t="shared" si="10"/>
        <v>298.2441146</v>
      </c>
      <c r="R88" s="82">
        <v>298.24</v>
      </c>
      <c r="S88" s="79">
        <v>426.44</v>
      </c>
      <c r="T88" s="83">
        <f t="shared" si="2"/>
        <v>1.42985515</v>
      </c>
    </row>
    <row r="89" ht="15.75" customHeight="1">
      <c r="B89" s="77" t="s">
        <v>550</v>
      </c>
      <c r="C89" s="78" t="s">
        <v>711</v>
      </c>
      <c r="D89" s="78" t="s">
        <v>712</v>
      </c>
      <c r="E89" s="79">
        <v>1048.17</v>
      </c>
      <c r="F89" s="80">
        <v>1101.21</v>
      </c>
      <c r="G89" s="71"/>
      <c r="H89" s="79">
        <v>1101.21</v>
      </c>
      <c r="I89" s="81">
        <v>1362.19</v>
      </c>
      <c r="J89" s="82">
        <v>1362.19</v>
      </c>
      <c r="K89" s="83">
        <v>0.8084</v>
      </c>
      <c r="L89" s="76" t="str">
        <f t="array" ref="L89">XLOOKUP(C89,'Benchmark Rates'!C:C, 'Benchmark Rates'!E:E, "")</f>
        <v/>
      </c>
      <c r="M89" s="74" t="str">
        <f t="array" ref="M89">XLOOKUP(C89,'Benchmark Rates'!F:F, 'Benchmark Rates'!H:H, "")</f>
        <v/>
      </c>
      <c r="N89" s="74" t="str">
        <f t="array" ref="N89">XLOOKUP(C89,'Benchmark Rates'!I:I, 'Benchmark Rates'!K:K, "")</f>
        <v/>
      </c>
      <c r="O89" s="74" t="str">
        <f t="array" ref="O89">XLOOKUP(C89,'Benchmark Rates'!L:L, 'Benchmark Rates'!N:N, "")</f>
        <v/>
      </c>
      <c r="P89" s="74" t="str">
        <f t="array" ref="P89">XLOOKUP(C89,'Benchmark Rates'!O:O, 'Benchmark Rates'!Q:Q, "")</f>
        <v/>
      </c>
      <c r="Q89" s="79"/>
      <c r="R89" s="79"/>
      <c r="S89" s="79"/>
      <c r="T89" s="80" t="str">
        <f t="shared" si="2"/>
        <v/>
      </c>
    </row>
    <row r="90" ht="15.75" customHeight="1">
      <c r="B90" s="77" t="s">
        <v>550</v>
      </c>
      <c r="C90" s="78" t="s">
        <v>713</v>
      </c>
      <c r="D90" s="78" t="s">
        <v>714</v>
      </c>
      <c r="E90" s="79">
        <v>621.8</v>
      </c>
      <c r="F90" s="80">
        <v>634.24</v>
      </c>
      <c r="G90" s="71"/>
      <c r="H90" s="79">
        <v>634.24</v>
      </c>
      <c r="I90" s="81">
        <v>1334.18</v>
      </c>
      <c r="J90" s="82">
        <v>1334.18</v>
      </c>
      <c r="K90" s="83">
        <v>0.4754</v>
      </c>
      <c r="L90" s="76" t="str">
        <f t="array" ref="L90">XLOOKUP(C90,'Benchmark Rates'!C:C, 'Benchmark Rates'!E:E, "")</f>
        <v/>
      </c>
      <c r="M90" s="74" t="str">
        <f t="array" ref="M90">XLOOKUP(C90,'Benchmark Rates'!F:F, 'Benchmark Rates'!H:H, "")</f>
        <v/>
      </c>
      <c r="N90" s="74" t="str">
        <f t="array" ref="N90">XLOOKUP(C90,'Benchmark Rates'!I:I, 'Benchmark Rates'!K:K, "")</f>
        <v/>
      </c>
      <c r="O90" s="74" t="str">
        <f t="array" ref="O90">XLOOKUP(C90,'Benchmark Rates'!L:L, 'Benchmark Rates'!N:N, "")</f>
        <v/>
      </c>
      <c r="P90" s="74" t="str">
        <f t="array" ref="P90">XLOOKUP(C90,'Benchmark Rates'!O:O, 'Benchmark Rates'!Q:Q, "")</f>
        <v/>
      </c>
      <c r="Q90" s="79"/>
      <c r="R90" s="79"/>
      <c r="S90" s="79"/>
      <c r="T90" s="80" t="str">
        <f t="shared" si="2"/>
        <v/>
      </c>
    </row>
    <row r="91" ht="15.75" customHeight="1">
      <c r="B91" s="77" t="s">
        <v>550</v>
      </c>
      <c r="C91" s="78" t="s">
        <v>715</v>
      </c>
      <c r="D91" s="78" t="s">
        <v>716</v>
      </c>
      <c r="E91" s="79">
        <v>296.94</v>
      </c>
      <c r="F91" s="80">
        <v>151.44</v>
      </c>
      <c r="G91" s="71">
        <v>80.44</v>
      </c>
      <c r="H91" s="79">
        <v>302.88</v>
      </c>
      <c r="I91" s="81">
        <v>207.45</v>
      </c>
      <c r="J91" s="82">
        <v>414.9</v>
      </c>
      <c r="K91" s="83">
        <v>0.73</v>
      </c>
      <c r="L91" s="76" t="str">
        <f t="array" ref="L91">XLOOKUP(C91,'Benchmark Rates'!C:C, 'Benchmark Rates'!E:E, "")</f>
        <v/>
      </c>
      <c r="M91" s="74" t="str">
        <f t="array" ref="M91">XLOOKUP(C91,'Benchmark Rates'!F:F, 'Benchmark Rates'!H:H, "")</f>
        <v/>
      </c>
      <c r="N91" s="74" t="str">
        <f t="array" ref="N91">XLOOKUP(C91,'Benchmark Rates'!I:I, 'Benchmark Rates'!K:K, "")</f>
        <v/>
      </c>
      <c r="O91" s="74" t="str">
        <f t="array" ref="O91">XLOOKUP(C91,'Benchmark Rates'!L:L, 'Benchmark Rates'!N:N, "")</f>
        <v/>
      </c>
      <c r="P91" s="74" t="str">
        <f t="array" ref="P91">XLOOKUP(C91,'Benchmark Rates'!O:O, 'Benchmark Rates'!Q:Q, "")</f>
        <v/>
      </c>
      <c r="Q91" s="79"/>
      <c r="R91" s="79"/>
      <c r="S91" s="79"/>
      <c r="T91" s="80" t="str">
        <f t="shared" si="2"/>
        <v/>
      </c>
    </row>
    <row r="92" ht="15.75" customHeight="1">
      <c r="B92" s="77" t="s">
        <v>550</v>
      </c>
      <c r="C92" s="78" t="s">
        <v>717</v>
      </c>
      <c r="D92" s="78" t="s">
        <v>718</v>
      </c>
      <c r="E92" s="79">
        <v>117.12</v>
      </c>
      <c r="F92" s="80">
        <v>119.46</v>
      </c>
      <c r="G92" s="71">
        <v>49.66</v>
      </c>
      <c r="H92" s="79">
        <v>119.46</v>
      </c>
      <c r="I92" s="81">
        <v>156.8</v>
      </c>
      <c r="J92" s="82">
        <v>156.8</v>
      </c>
      <c r="K92" s="83">
        <v>0.7619</v>
      </c>
      <c r="L92" s="76">
        <f t="array" ref="L92">XLOOKUP(C92,'Benchmark Rates'!C:C, 'Benchmark Rates'!E:E, "")</f>
        <v>96.34028877</v>
      </c>
      <c r="M92" s="74" t="str">
        <f t="array" ref="M92">XLOOKUP(C92,'Benchmark Rates'!F:F, 'Benchmark Rates'!H:H, "")</f>
        <v/>
      </c>
      <c r="N92" s="74" t="str">
        <f t="array" ref="N92">XLOOKUP(C92,'Benchmark Rates'!I:I, 'Benchmark Rates'!K:K, "")</f>
        <v/>
      </c>
      <c r="O92" s="74">
        <f t="array" ref="O92">XLOOKUP(C92,'Benchmark Rates'!L:L, 'Benchmark Rates'!N:N, "")</f>
        <v>78.44457338</v>
      </c>
      <c r="P92" s="74">
        <f t="array" ref="P92">XLOOKUP(C92,'Benchmark Rates'!O:O, 'Benchmark Rates'!Q:Q, "")</f>
        <v>72.27836134</v>
      </c>
      <c r="Q92" s="82">
        <f t="shared" ref="Q92:Q99" si="11">IF(COUNT(L92:P92)&gt;1,AVERAGE(L92:P92),"N/A")</f>
        <v>82.35440783</v>
      </c>
      <c r="R92" s="82">
        <v>82.35</v>
      </c>
      <c r="S92" s="79">
        <v>119.46</v>
      </c>
      <c r="T92" s="83">
        <f t="shared" si="2"/>
        <v>1.450637523</v>
      </c>
    </row>
    <row r="93" ht="15.75" customHeight="1">
      <c r="B93" s="77" t="s">
        <v>550</v>
      </c>
      <c r="C93" s="78" t="s">
        <v>719</v>
      </c>
      <c r="D93" s="78" t="s">
        <v>720</v>
      </c>
      <c r="E93" s="79">
        <v>96041.94</v>
      </c>
      <c r="F93" s="80">
        <v>158.26</v>
      </c>
      <c r="G93" s="71">
        <v>109.07</v>
      </c>
      <c r="H93" s="79">
        <v>111541.98</v>
      </c>
      <c r="I93" s="81">
        <v>226.75</v>
      </c>
      <c r="J93" s="82">
        <v>169484.52</v>
      </c>
      <c r="K93" s="83">
        <v>0.6581</v>
      </c>
      <c r="L93" s="76">
        <f t="array" ref="L93">XLOOKUP(C93,'Benchmark Rates'!C:C, 'Benchmark Rates'!E:E, "")</f>
        <v>117.5722781</v>
      </c>
      <c r="M93" s="74">
        <f t="array" ref="M93">XLOOKUP(C93,'Benchmark Rates'!F:F, 'Benchmark Rates'!H:H, "")</f>
        <v>53.43272727</v>
      </c>
      <c r="N93" s="74" t="str">
        <f t="array" ref="N93">XLOOKUP(C93,'Benchmark Rates'!I:I, 'Benchmark Rates'!K:K, "")</f>
        <v/>
      </c>
      <c r="O93" s="74">
        <f t="array" ref="O93">XLOOKUP(C93,'Benchmark Rates'!L:L, 'Benchmark Rates'!N:N, "")</f>
        <v>86.28435722</v>
      </c>
      <c r="P93" s="74">
        <f t="array" ref="P93">XLOOKUP(C93,'Benchmark Rates'!O:O, 'Benchmark Rates'!Q:Q, "")</f>
        <v>154.6972689</v>
      </c>
      <c r="Q93" s="82">
        <f t="shared" si="11"/>
        <v>102.9966579</v>
      </c>
      <c r="R93" s="82">
        <v>64789.19</v>
      </c>
      <c r="S93" s="79">
        <v>111541.98</v>
      </c>
      <c r="T93" s="83">
        <f t="shared" si="2"/>
        <v>1.721614053</v>
      </c>
    </row>
    <row r="94" ht="15.75" customHeight="1">
      <c r="B94" s="77" t="s">
        <v>550</v>
      </c>
      <c r="C94" s="78" t="s">
        <v>721</v>
      </c>
      <c r="D94" s="78" t="s">
        <v>722</v>
      </c>
      <c r="E94" s="79">
        <v>107885.61</v>
      </c>
      <c r="F94" s="80">
        <v>253.26</v>
      </c>
      <c r="G94" s="71">
        <v>174.54</v>
      </c>
      <c r="H94" s="79">
        <v>118504.32</v>
      </c>
      <c r="I94" s="81">
        <v>346.63</v>
      </c>
      <c r="J94" s="82">
        <v>167803.68</v>
      </c>
      <c r="K94" s="83">
        <v>0.7062</v>
      </c>
      <c r="L94" s="76">
        <f t="array" ref="L94">XLOOKUP(C94,'Benchmark Rates'!C:C, 'Benchmark Rates'!E:E, "")</f>
        <v>193.4494545</v>
      </c>
      <c r="M94" s="74">
        <f t="array" ref="M94">XLOOKUP(C94,'Benchmark Rates'!F:F, 'Benchmark Rates'!H:H, "")</f>
        <v>103.2335065</v>
      </c>
      <c r="N94" s="74" t="str">
        <f t="array" ref="N94">XLOOKUP(C94,'Benchmark Rates'!I:I, 'Benchmark Rates'!K:K, "")</f>
        <v/>
      </c>
      <c r="O94" s="74">
        <f t="array" ref="O94">XLOOKUP(C94,'Benchmark Rates'!L:L, 'Benchmark Rates'!N:N, "")</f>
        <v>156.8891468</v>
      </c>
      <c r="P94" s="74">
        <f t="array" ref="P94">XLOOKUP(C94,'Benchmark Rates'!O:O, 'Benchmark Rates'!Q:Q, "")</f>
        <v>154.6972689</v>
      </c>
      <c r="Q94" s="82">
        <f t="shared" si="11"/>
        <v>152.0673442</v>
      </c>
      <c r="R94" s="82">
        <v>65074.6</v>
      </c>
      <c r="S94" s="79">
        <v>118504.32</v>
      </c>
      <c r="T94" s="83">
        <f t="shared" si="2"/>
        <v>1.821053376</v>
      </c>
    </row>
    <row r="95" ht="15.75" customHeight="1">
      <c r="B95" s="77" t="s">
        <v>550</v>
      </c>
      <c r="C95" s="78" t="s">
        <v>723</v>
      </c>
      <c r="D95" s="78" t="s">
        <v>724</v>
      </c>
      <c r="E95" s="79">
        <v>7959.82</v>
      </c>
      <c r="F95" s="80">
        <v>291.14</v>
      </c>
      <c r="G95" s="71">
        <v>200.66</v>
      </c>
      <c r="H95" s="79">
        <v>9231.72</v>
      </c>
      <c r="I95" s="81">
        <v>393.28</v>
      </c>
      <c r="J95" s="82">
        <v>12908.76</v>
      </c>
      <c r="K95" s="83">
        <v>0.7152</v>
      </c>
      <c r="L95" s="76">
        <f t="array" ref="L95">XLOOKUP(C95,'Benchmark Rates'!C:C, 'Benchmark Rates'!E:E, "")</f>
        <v>223.7981283</v>
      </c>
      <c r="M95" s="74">
        <f t="array" ref="M95">XLOOKUP(C95,'Benchmark Rates'!F:F, 'Benchmark Rates'!H:H, "")</f>
        <v>151.8236364</v>
      </c>
      <c r="N95" s="74" t="str">
        <f t="array" ref="N95">XLOOKUP(C95,'Benchmark Rates'!I:I, 'Benchmark Rates'!K:K, "")</f>
        <v/>
      </c>
      <c r="O95" s="74">
        <f t="array" ref="O95">XLOOKUP(C95,'Benchmark Rates'!L:L, 'Benchmark Rates'!N:N, "")</f>
        <v>180.420182</v>
      </c>
      <c r="P95" s="74">
        <f t="array" ref="P95">XLOOKUP(C95,'Benchmark Rates'!O:O, 'Benchmark Rates'!Q:Q, "")</f>
        <v>258.907563</v>
      </c>
      <c r="Q95" s="82">
        <f t="shared" si="11"/>
        <v>203.7373774</v>
      </c>
      <c r="R95" s="82">
        <v>6085.23</v>
      </c>
      <c r="S95" s="79">
        <v>9231.72</v>
      </c>
      <c r="T95" s="83">
        <f t="shared" si="2"/>
        <v>1.51707002</v>
      </c>
    </row>
    <row r="96" ht="15.75" customHeight="1">
      <c r="B96" s="77" t="s">
        <v>550</v>
      </c>
      <c r="C96" s="78" t="s">
        <v>725</v>
      </c>
      <c r="D96" s="78" t="s">
        <v>726</v>
      </c>
      <c r="E96" s="79">
        <v>13974.02</v>
      </c>
      <c r="F96" s="80">
        <v>366.21</v>
      </c>
      <c r="G96" s="71">
        <v>252.4</v>
      </c>
      <c r="H96" s="79">
        <v>16145.99</v>
      </c>
      <c r="I96" s="81">
        <v>484.79</v>
      </c>
      <c r="J96" s="82">
        <v>22312.15</v>
      </c>
      <c r="K96" s="83">
        <v>0.7236</v>
      </c>
      <c r="L96" s="76">
        <f t="array" ref="L96">XLOOKUP(C96,'Benchmark Rates'!C:C, 'Benchmark Rates'!E:E, "")</f>
        <v>297.7860642</v>
      </c>
      <c r="M96" s="74">
        <f t="array" ref="M96">XLOOKUP(C96,'Benchmark Rates'!F:F, 'Benchmark Rates'!H:H, "")</f>
        <v>145.7088312</v>
      </c>
      <c r="N96" s="74" t="str">
        <f t="array" ref="N96">XLOOKUP(C96,'Benchmark Rates'!I:I, 'Benchmark Rates'!K:K, "")</f>
        <v/>
      </c>
      <c r="O96" s="74">
        <f t="array" ref="O96">XLOOKUP(C96,'Benchmark Rates'!L:L, 'Benchmark Rates'!N:N, "")</f>
        <v>235.3337201</v>
      </c>
      <c r="P96" s="74">
        <f t="array" ref="P96">XLOOKUP(C96,'Benchmark Rates'!O:O, 'Benchmark Rates'!Q:Q, "")</f>
        <v>258.907563</v>
      </c>
      <c r="Q96" s="82">
        <f t="shared" si="11"/>
        <v>234.4340446</v>
      </c>
      <c r="R96" s="82">
        <v>9293.64</v>
      </c>
      <c r="S96" s="79">
        <v>16145.99</v>
      </c>
      <c r="T96" s="83">
        <f t="shared" si="2"/>
        <v>1.737316057</v>
      </c>
    </row>
    <row r="97" ht="15.75" customHeight="1">
      <c r="B97" s="77" t="s">
        <v>550</v>
      </c>
      <c r="C97" s="78" t="s">
        <v>727</v>
      </c>
      <c r="D97" s="78" t="s">
        <v>728</v>
      </c>
      <c r="E97" s="79">
        <v>17756.06</v>
      </c>
      <c r="F97" s="80">
        <v>429.72</v>
      </c>
      <c r="G97" s="71">
        <v>296.18</v>
      </c>
      <c r="H97" s="79">
        <v>19399.35</v>
      </c>
      <c r="I97" s="81">
        <v>569.97</v>
      </c>
      <c r="J97" s="82">
        <v>26972.85</v>
      </c>
      <c r="K97" s="83">
        <v>0.7192</v>
      </c>
      <c r="L97" s="76">
        <f t="array" ref="L97">XLOOKUP(C97,'Benchmark Rates'!C:C, 'Benchmark Rates'!E:E, "")</f>
        <v>365.2385455</v>
      </c>
      <c r="M97" s="74">
        <f t="array" ref="M97">XLOOKUP(C97,'Benchmark Rates'!F:F, 'Benchmark Rates'!H:H, "")</f>
        <v>174.9080519</v>
      </c>
      <c r="N97" s="74" t="str">
        <f t="array" ref="N97">XLOOKUP(C97,'Benchmark Rates'!I:I, 'Benchmark Rates'!K:K, "")</f>
        <v/>
      </c>
      <c r="O97" s="74">
        <f t="array" ref="O97">XLOOKUP(C97,'Benchmark Rates'!L:L, 'Benchmark Rates'!N:N, "")</f>
        <v>282.3957907</v>
      </c>
      <c r="P97" s="74">
        <f t="array" ref="P97">XLOOKUP(C97,'Benchmark Rates'!O:O, 'Benchmark Rates'!Q:Q, "")</f>
        <v>303.137605</v>
      </c>
      <c r="Q97" s="82">
        <f t="shared" si="11"/>
        <v>281.4199983</v>
      </c>
      <c r="R97" s="82">
        <v>11391.15</v>
      </c>
      <c r="S97" s="79">
        <v>19399.35</v>
      </c>
      <c r="T97" s="83">
        <f t="shared" si="2"/>
        <v>1.703019449</v>
      </c>
    </row>
    <row r="98" ht="15.75" customHeight="1">
      <c r="B98" s="77" t="s">
        <v>550</v>
      </c>
      <c r="C98" s="78" t="s">
        <v>729</v>
      </c>
      <c r="D98" s="78" t="s">
        <v>730</v>
      </c>
      <c r="E98" s="79">
        <v>387.88</v>
      </c>
      <c r="F98" s="80">
        <v>470.82</v>
      </c>
      <c r="G98" s="71">
        <v>395.64</v>
      </c>
      <c r="H98" s="79"/>
      <c r="I98" s="81"/>
      <c r="J98" s="79"/>
      <c r="K98" s="80"/>
      <c r="L98" s="76">
        <f t="array" ref="L98">XLOOKUP(C98,'Benchmark Rates'!C:C, 'Benchmark Rates'!E:E, "")</f>
        <v>413.4471337</v>
      </c>
      <c r="M98" s="74">
        <f t="array" ref="M98">XLOOKUP(C98,'Benchmark Rates'!F:F, 'Benchmark Rates'!H:H, "")</f>
        <v>242.9301299</v>
      </c>
      <c r="N98" s="74" t="str">
        <f t="array" ref="N98">XLOOKUP(C98,'Benchmark Rates'!I:I, 'Benchmark Rates'!K:K, "")</f>
        <v/>
      </c>
      <c r="O98" s="74">
        <f t="array" ref="O98">XLOOKUP(C98,'Benchmark Rates'!L:L, 'Benchmark Rates'!N:N, "")</f>
        <v>392.2228669</v>
      </c>
      <c r="P98" s="74">
        <f t="array" ref="P98">XLOOKUP(C98,'Benchmark Rates'!O:O, 'Benchmark Rates'!Q:Q, "")</f>
        <v>382.967437</v>
      </c>
      <c r="Q98" s="82">
        <f t="shared" si="11"/>
        <v>357.8918919</v>
      </c>
      <c r="R98" s="82">
        <v>357.89</v>
      </c>
      <c r="S98" s="79">
        <v>470.82</v>
      </c>
      <c r="T98" s="83">
        <f t="shared" si="2"/>
        <v>1.315543882</v>
      </c>
    </row>
    <row r="99" ht="15.75" customHeight="1">
      <c r="B99" s="77" t="s">
        <v>550</v>
      </c>
      <c r="C99" s="78" t="s">
        <v>731</v>
      </c>
      <c r="D99" s="78" t="s">
        <v>732</v>
      </c>
      <c r="E99" s="79">
        <v>10092.4</v>
      </c>
      <c r="F99" s="80">
        <v>267.89</v>
      </c>
      <c r="G99" s="71">
        <v>184.64</v>
      </c>
      <c r="H99" s="79">
        <v>11391.01</v>
      </c>
      <c r="I99" s="81">
        <v>358.88</v>
      </c>
      <c r="J99" s="82">
        <v>16577.44</v>
      </c>
      <c r="K99" s="83">
        <v>0.6871</v>
      </c>
      <c r="L99" s="76" t="str">
        <f t="array" ref="L99">XLOOKUP(C99,'Benchmark Rates'!C:C, 'Benchmark Rates'!E:E, "")</f>
        <v/>
      </c>
      <c r="M99" s="74">
        <f t="array" ref="M99">XLOOKUP(C99,'Benchmark Rates'!F:F, 'Benchmark Rates'!H:H, "")</f>
        <v>97.17</v>
      </c>
      <c r="N99" s="74" t="str">
        <f t="array" ref="N99">XLOOKUP(C99,'Benchmark Rates'!I:I, 'Benchmark Rates'!K:K, "")</f>
        <v/>
      </c>
      <c r="O99" s="74">
        <f t="array" ref="O99">XLOOKUP(C99,'Benchmark Rates'!L:L, 'Benchmark Rates'!N:N, "")</f>
        <v>156.8891468</v>
      </c>
      <c r="P99" s="74">
        <f t="array" ref="P99">XLOOKUP(C99,'Benchmark Rates'!O:O, 'Benchmark Rates'!Q:Q, "")</f>
        <v>167.2111345</v>
      </c>
      <c r="Q99" s="82">
        <f t="shared" si="11"/>
        <v>140.4234271</v>
      </c>
      <c r="R99" s="82">
        <v>4125.42</v>
      </c>
      <c r="S99" s="79">
        <v>11391.01</v>
      </c>
      <c r="T99" s="83">
        <f t="shared" si="2"/>
        <v>2.761175832</v>
      </c>
    </row>
    <row r="100" ht="15.75" customHeight="1">
      <c r="B100" s="77" t="s">
        <v>550</v>
      </c>
      <c r="C100" s="78" t="s">
        <v>733</v>
      </c>
      <c r="D100" s="78" t="s">
        <v>734</v>
      </c>
      <c r="E100" s="79">
        <v>2414.2</v>
      </c>
      <c r="F100" s="80">
        <v>350.51</v>
      </c>
      <c r="G100" s="71">
        <v>379.83</v>
      </c>
      <c r="H100" s="79">
        <v>2453.57</v>
      </c>
      <c r="I100" s="81">
        <v>544.88</v>
      </c>
      <c r="J100" s="82">
        <v>3814.16</v>
      </c>
      <c r="K100" s="83">
        <v>0.6433</v>
      </c>
      <c r="L100" s="76" t="str">
        <f t="array" ref="L100">XLOOKUP(C100,'Benchmark Rates'!C:C, 'Benchmark Rates'!E:E, "")</f>
        <v/>
      </c>
      <c r="M100" s="74" t="str">
        <f t="array" ref="M100">XLOOKUP(C100,'Benchmark Rates'!F:F, 'Benchmark Rates'!H:H, "")</f>
        <v/>
      </c>
      <c r="N100" s="74" t="str">
        <f t="array" ref="N100">XLOOKUP(C100,'Benchmark Rates'!I:I, 'Benchmark Rates'!K:K, "")</f>
        <v/>
      </c>
      <c r="O100" s="74" t="str">
        <f t="array" ref="O100">XLOOKUP(C100,'Benchmark Rates'!L:L, 'Benchmark Rates'!N:N, "")</f>
        <v/>
      </c>
      <c r="P100" s="74" t="str">
        <f t="array" ref="P100">XLOOKUP(C100,'Benchmark Rates'!O:O, 'Benchmark Rates'!Q:Q, "")</f>
        <v/>
      </c>
      <c r="Q100" s="79"/>
      <c r="R100" s="79"/>
      <c r="S100" s="79"/>
      <c r="T100" s="80" t="str">
        <f t="shared" si="2"/>
        <v/>
      </c>
    </row>
    <row r="101" ht="15.75" customHeight="1">
      <c r="B101" s="77" t="s">
        <v>550</v>
      </c>
      <c r="C101" s="78" t="s">
        <v>735</v>
      </c>
      <c r="D101" s="78" t="s">
        <v>736</v>
      </c>
      <c r="E101" s="79">
        <v>1800.0</v>
      </c>
      <c r="F101" s="80">
        <v>636.27</v>
      </c>
      <c r="G101" s="71">
        <v>475.35</v>
      </c>
      <c r="H101" s="79"/>
      <c r="I101" s="81"/>
      <c r="J101" s="79"/>
      <c r="K101" s="80"/>
      <c r="L101" s="76" t="str">
        <f t="array" ref="L101">XLOOKUP(C101,'Benchmark Rates'!C:C, 'Benchmark Rates'!E:E, "")</f>
        <v/>
      </c>
      <c r="M101" s="74">
        <f t="array" ref="M101">XLOOKUP(C101,'Benchmark Rates'!F:F, 'Benchmark Rates'!H:H, "")</f>
        <v>340.0796104</v>
      </c>
      <c r="N101" s="74" t="str">
        <f t="array" ref="N101">XLOOKUP(C101,'Benchmark Rates'!I:I, 'Benchmark Rates'!K:K, "")</f>
        <v/>
      </c>
      <c r="O101" s="74">
        <f t="array" ref="O101">XLOOKUP(C101,'Benchmark Rates'!L:L, 'Benchmark Rates'!N:N, "")</f>
        <v>411.8398521</v>
      </c>
      <c r="P101" s="74" t="str">
        <f t="array" ref="P101">XLOOKUP(C101,'Benchmark Rates'!O:O, 'Benchmark Rates'!Q:Q, "")</f>
        <v/>
      </c>
      <c r="Q101" s="82">
        <f t="shared" ref="Q101:Q103" si="12">IF(COUNT(L101:P101)&gt;1,AVERAGE(L101:P101),"N/A")</f>
        <v>375.9597312</v>
      </c>
      <c r="R101" s="82">
        <v>1127.88</v>
      </c>
      <c r="S101" s="79">
        <v>1908.81</v>
      </c>
      <c r="T101" s="83">
        <f t="shared" si="2"/>
        <v>1.692387488</v>
      </c>
    </row>
    <row r="102" ht="15.75" customHeight="1">
      <c r="B102" s="77" t="s">
        <v>550</v>
      </c>
      <c r="C102" s="78" t="s">
        <v>737</v>
      </c>
      <c r="D102" s="78" t="s">
        <v>738</v>
      </c>
      <c r="E102" s="79">
        <v>404.52</v>
      </c>
      <c r="F102" s="80">
        <v>285.87</v>
      </c>
      <c r="G102" s="71">
        <v>148.88</v>
      </c>
      <c r="H102" s="79">
        <v>415.74</v>
      </c>
      <c r="I102" s="81">
        <v>416.68</v>
      </c>
      <c r="J102" s="82">
        <v>677.36</v>
      </c>
      <c r="K102" s="83">
        <v>0.6138</v>
      </c>
      <c r="L102" s="76">
        <f t="array" ref="L102">XLOOKUP(C102,'Benchmark Rates'!C:C, 'Benchmark Rates'!E:E, "")</f>
        <v>226.8297005</v>
      </c>
      <c r="M102" s="74">
        <f t="array" ref="M102">XLOOKUP(C102,'Benchmark Rates'!F:F, 'Benchmark Rates'!H:H, "")</f>
        <v>97.17</v>
      </c>
      <c r="N102" s="74" t="str">
        <f t="array" ref="N102">XLOOKUP(C102,'Benchmark Rates'!I:I, 'Benchmark Rates'!K:K, "")</f>
        <v/>
      </c>
      <c r="O102" s="74" t="str">
        <f t="array" ref="O102">XLOOKUP(C102,'Benchmark Rates'!L:L, 'Benchmark Rates'!N:N, "")</f>
        <v/>
      </c>
      <c r="P102" s="74" t="str">
        <f t="array" ref="P102">XLOOKUP(C102,'Benchmark Rates'!O:O, 'Benchmark Rates'!Q:Q, "")</f>
        <v/>
      </c>
      <c r="Q102" s="82">
        <f t="shared" si="12"/>
        <v>161.9998503</v>
      </c>
      <c r="R102" s="82">
        <v>168.0</v>
      </c>
      <c r="S102" s="79">
        <v>415.74</v>
      </c>
      <c r="T102" s="83">
        <f t="shared" si="2"/>
        <v>2.474642857</v>
      </c>
    </row>
    <row r="103" ht="15.75" customHeight="1">
      <c r="B103" s="77" t="s">
        <v>550</v>
      </c>
      <c r="C103" s="78" t="s">
        <v>739</v>
      </c>
      <c r="D103" s="78" t="s">
        <v>740</v>
      </c>
      <c r="E103" s="79">
        <v>1210.17</v>
      </c>
      <c r="F103" s="80">
        <v>274.93</v>
      </c>
      <c r="G103" s="71">
        <v>138.69</v>
      </c>
      <c r="H103" s="79">
        <v>1522.96</v>
      </c>
      <c r="I103" s="81">
        <v>376.32</v>
      </c>
      <c r="J103" s="82">
        <v>2232.69</v>
      </c>
      <c r="K103" s="83">
        <v>0.6821</v>
      </c>
      <c r="L103" s="76">
        <f t="array" ref="L103">XLOOKUP(C103,'Benchmark Rates'!C:C, 'Benchmark Rates'!E:E, "")</f>
        <v>208.6073155</v>
      </c>
      <c r="M103" s="74">
        <f t="array" ref="M103">XLOOKUP(C103,'Benchmark Rates'!F:F, 'Benchmark Rates'!H:H, "")</f>
        <v>102.0331169</v>
      </c>
      <c r="N103" s="74" t="str">
        <f t="array" ref="N103">XLOOKUP(C103,'Benchmark Rates'!I:I, 'Benchmark Rates'!K:K, "")</f>
        <v/>
      </c>
      <c r="O103" s="74">
        <f t="array" ref="O103">XLOOKUP(C103,'Benchmark Rates'!L:L, 'Benchmark Rates'!N:N, "")</f>
        <v>164.7289306</v>
      </c>
      <c r="P103" s="74" t="str">
        <f t="array" ref="P103">XLOOKUP(C103,'Benchmark Rates'!O:O, 'Benchmark Rates'!Q:Q, "")</f>
        <v/>
      </c>
      <c r="Q103" s="82">
        <f t="shared" si="12"/>
        <v>158.4564543</v>
      </c>
      <c r="R103" s="82">
        <v>707.65</v>
      </c>
      <c r="S103" s="79">
        <v>1522.96</v>
      </c>
      <c r="T103" s="83">
        <f t="shared" si="2"/>
        <v>2.152137356</v>
      </c>
    </row>
    <row r="104" ht="15.75" customHeight="1">
      <c r="B104" s="77" t="s">
        <v>550</v>
      </c>
      <c r="C104" s="78" t="s">
        <v>741</v>
      </c>
      <c r="D104" s="78" t="s">
        <v>742</v>
      </c>
      <c r="E104" s="79">
        <v>963.5</v>
      </c>
      <c r="F104" s="80">
        <v>491.39</v>
      </c>
      <c r="G104" s="71">
        <v>233.55</v>
      </c>
      <c r="H104" s="79">
        <v>982.78</v>
      </c>
      <c r="I104" s="81">
        <v>589.94</v>
      </c>
      <c r="J104" s="82">
        <v>1179.88</v>
      </c>
      <c r="K104" s="83">
        <v>0.8329</v>
      </c>
      <c r="L104" s="76" t="str">
        <f t="array" ref="L104">XLOOKUP(C104,'Benchmark Rates'!C:C, 'Benchmark Rates'!E:E, "")</f>
        <v/>
      </c>
      <c r="M104" s="74" t="str">
        <f t="array" ref="M104">XLOOKUP(C104,'Benchmark Rates'!F:F, 'Benchmark Rates'!H:H, "")</f>
        <v/>
      </c>
      <c r="N104" s="74" t="str">
        <f t="array" ref="N104">XLOOKUP(C104,'Benchmark Rates'!I:I, 'Benchmark Rates'!K:K, "")</f>
        <v/>
      </c>
      <c r="O104" s="74" t="str">
        <f t="array" ref="O104">XLOOKUP(C104,'Benchmark Rates'!L:L, 'Benchmark Rates'!N:N, "")</f>
        <v/>
      </c>
      <c r="P104" s="74" t="str">
        <f t="array" ref="P104">XLOOKUP(C104,'Benchmark Rates'!O:O, 'Benchmark Rates'!Q:Q, "")</f>
        <v/>
      </c>
      <c r="Q104" s="79"/>
      <c r="R104" s="79"/>
      <c r="S104" s="79"/>
      <c r="T104" s="80" t="str">
        <f t="shared" si="2"/>
        <v/>
      </c>
    </row>
    <row r="105" ht="15.75" customHeight="1">
      <c r="B105" s="77" t="s">
        <v>550</v>
      </c>
      <c r="C105" s="78" t="s">
        <v>743</v>
      </c>
      <c r="D105" s="78" t="s">
        <v>744</v>
      </c>
      <c r="E105" s="79">
        <v>599.88</v>
      </c>
      <c r="F105" s="80">
        <v>152.97</v>
      </c>
      <c r="G105" s="71"/>
      <c r="H105" s="79">
        <v>611.88</v>
      </c>
      <c r="I105" s="81">
        <v>435.63</v>
      </c>
      <c r="J105" s="82">
        <v>1742.52</v>
      </c>
      <c r="K105" s="83">
        <v>0.3511</v>
      </c>
      <c r="L105" s="76" t="str">
        <f t="array" ref="L105">XLOOKUP(C105,'Benchmark Rates'!C:C, 'Benchmark Rates'!E:E, "")</f>
        <v/>
      </c>
      <c r="M105" s="74" t="str">
        <f t="array" ref="M105">XLOOKUP(C105,'Benchmark Rates'!F:F, 'Benchmark Rates'!H:H, "")</f>
        <v/>
      </c>
      <c r="N105" s="74" t="str">
        <f t="array" ref="N105">XLOOKUP(C105,'Benchmark Rates'!I:I, 'Benchmark Rates'!K:K, "")</f>
        <v/>
      </c>
      <c r="O105" s="74" t="str">
        <f t="array" ref="O105">XLOOKUP(C105,'Benchmark Rates'!L:L, 'Benchmark Rates'!N:N, "")</f>
        <v/>
      </c>
      <c r="P105" s="74" t="str">
        <f t="array" ref="P105">XLOOKUP(C105,'Benchmark Rates'!O:O, 'Benchmark Rates'!Q:Q, "")</f>
        <v/>
      </c>
      <c r="Q105" s="79"/>
      <c r="R105" s="79"/>
      <c r="S105" s="79"/>
      <c r="T105" s="80" t="str">
        <f t="shared" si="2"/>
        <v/>
      </c>
    </row>
    <row r="106" ht="15.75" customHeight="1">
      <c r="B106" s="77" t="s">
        <v>550</v>
      </c>
      <c r="C106" s="78" t="s">
        <v>745</v>
      </c>
      <c r="D106" s="78" t="s">
        <v>746</v>
      </c>
      <c r="E106" s="79">
        <v>2426.69</v>
      </c>
      <c r="F106" s="80">
        <v>450.52</v>
      </c>
      <c r="G106" s="71"/>
      <c r="H106" s="79">
        <v>3604.16</v>
      </c>
      <c r="I106" s="81">
        <v>641.26</v>
      </c>
      <c r="J106" s="82">
        <v>5130.08</v>
      </c>
      <c r="K106" s="83">
        <v>0.7026</v>
      </c>
      <c r="L106" s="76" t="str">
        <f t="array" ref="L106">XLOOKUP(C106,'Benchmark Rates'!C:C, 'Benchmark Rates'!E:E, "")</f>
        <v/>
      </c>
      <c r="M106" s="74" t="str">
        <f t="array" ref="M106">XLOOKUP(C106,'Benchmark Rates'!F:F, 'Benchmark Rates'!H:H, "")</f>
        <v/>
      </c>
      <c r="N106" s="74" t="str">
        <f t="array" ref="N106">XLOOKUP(C106,'Benchmark Rates'!I:I, 'Benchmark Rates'!K:K, "")</f>
        <v/>
      </c>
      <c r="O106" s="74" t="str">
        <f t="array" ref="O106">XLOOKUP(C106,'Benchmark Rates'!L:L, 'Benchmark Rates'!N:N, "")</f>
        <v/>
      </c>
      <c r="P106" s="74" t="str">
        <f t="array" ref="P106">XLOOKUP(C106,'Benchmark Rates'!O:O, 'Benchmark Rates'!Q:Q, "")</f>
        <v/>
      </c>
      <c r="Q106" s="79"/>
      <c r="R106" s="79"/>
      <c r="S106" s="79"/>
      <c r="T106" s="80" t="str">
        <f t="shared" si="2"/>
        <v/>
      </c>
    </row>
    <row r="107" ht="15.75" customHeight="1">
      <c r="B107" s="77" t="s">
        <v>550</v>
      </c>
      <c r="C107" s="78" t="s">
        <v>747</v>
      </c>
      <c r="D107" s="78" t="s">
        <v>748</v>
      </c>
      <c r="E107" s="79">
        <v>2503.36</v>
      </c>
      <c r="F107" s="80">
        <v>122.92</v>
      </c>
      <c r="G107" s="71">
        <v>150.09</v>
      </c>
      <c r="H107" s="79">
        <v>2956.0</v>
      </c>
      <c r="I107" s="81">
        <v>149.98</v>
      </c>
      <c r="J107" s="82">
        <v>3632.5</v>
      </c>
      <c r="K107" s="83">
        <v>0.8138</v>
      </c>
      <c r="L107" s="76">
        <f t="array" ref="L107">XLOOKUP(C107,'Benchmark Rates'!C:C, 'Benchmark Rates'!E:E, "")</f>
        <v>87.24557219</v>
      </c>
      <c r="M107" s="74">
        <f t="array" ref="M107">XLOOKUP(C107,'Benchmark Rates'!F:F, 'Benchmark Rates'!H:H, "")</f>
        <v>48.56961039</v>
      </c>
      <c r="N107" s="74" t="str">
        <f t="array" ref="N107">XLOOKUP(C107,'Benchmark Rates'!I:I, 'Benchmark Rates'!K:K, "")</f>
        <v/>
      </c>
      <c r="O107" s="74" t="str">
        <f t="array" ref="O107">XLOOKUP(C107,'Benchmark Rates'!L:L, 'Benchmark Rates'!N:N, "")</f>
        <v/>
      </c>
      <c r="P107" s="74" t="str">
        <f t="array" ref="P107">XLOOKUP(C107,'Benchmark Rates'!O:O, 'Benchmark Rates'!Q:Q, "")</f>
        <v/>
      </c>
      <c r="Q107" s="79"/>
      <c r="R107" s="79">
        <v>1580.69</v>
      </c>
      <c r="S107" s="79">
        <v>2956.0</v>
      </c>
      <c r="T107" s="80">
        <f t="shared" si="2"/>
        <v>1.8700694</v>
      </c>
    </row>
    <row r="108" ht="15.75" customHeight="1">
      <c r="B108" s="77" t="s">
        <v>550</v>
      </c>
      <c r="C108" s="78" t="s">
        <v>749</v>
      </c>
      <c r="D108" s="78" t="s">
        <v>750</v>
      </c>
      <c r="E108" s="79">
        <v>1863.85</v>
      </c>
      <c r="F108" s="80">
        <v>56.25</v>
      </c>
      <c r="G108" s="71">
        <v>57.04</v>
      </c>
      <c r="H108" s="79">
        <v>2306.25</v>
      </c>
      <c r="I108" s="81">
        <v>87.19</v>
      </c>
      <c r="J108" s="82">
        <v>3574.79</v>
      </c>
      <c r="K108" s="83">
        <v>0.6451</v>
      </c>
      <c r="L108" s="76">
        <f t="array" ref="L108">XLOOKUP(C108,'Benchmark Rates'!C:C, 'Benchmark Rates'!E:E, "")</f>
        <v>54.61223529</v>
      </c>
      <c r="M108" s="74">
        <f t="array" ref="M108">XLOOKUP(C108,'Benchmark Rates'!F:F, 'Benchmark Rates'!H:H, "")</f>
        <v>21.84298701</v>
      </c>
      <c r="N108" s="74">
        <f t="array" ref="N108">XLOOKUP(C108,'Benchmark Rates'!I:I, 'Benchmark Rates'!K:K, "")</f>
        <v>24.96758509</v>
      </c>
      <c r="O108" s="74" t="str">
        <f t="array" ref="O108">XLOOKUP(C108,'Benchmark Rates'!L:L, 'Benchmark Rates'!N:N, "")</f>
        <v/>
      </c>
      <c r="P108" s="74">
        <f t="array" ref="P108">XLOOKUP(C108,'Benchmark Rates'!O:O, 'Benchmark Rates'!Q:Q, "")</f>
        <v>35.06039916</v>
      </c>
      <c r="Q108" s="82">
        <f t="shared" ref="Q108:Q117" si="13">IF(COUNT(L108:P108)&gt;1,AVERAGE(L108:P108),"N/A")</f>
        <v>34.12080164</v>
      </c>
      <c r="R108" s="82">
        <v>1398.95</v>
      </c>
      <c r="S108" s="79">
        <v>2306.25</v>
      </c>
      <c r="T108" s="83">
        <f t="shared" si="2"/>
        <v>1.648557847</v>
      </c>
    </row>
    <row r="109" ht="15.75" customHeight="1">
      <c r="B109" s="77" t="s">
        <v>550</v>
      </c>
      <c r="C109" s="78" t="s">
        <v>751</v>
      </c>
      <c r="D109" s="78" t="s">
        <v>752</v>
      </c>
      <c r="E109" s="79">
        <v>8285.97</v>
      </c>
      <c r="F109" s="80">
        <v>188.55</v>
      </c>
      <c r="G109" s="71">
        <v>114.76</v>
      </c>
      <c r="H109" s="79">
        <v>8484.75</v>
      </c>
      <c r="I109" s="81">
        <v>368.15</v>
      </c>
      <c r="J109" s="79">
        <v>16566.75</v>
      </c>
      <c r="K109" s="85">
        <v>0.5122</v>
      </c>
      <c r="L109" s="76">
        <f t="array" ref="L109">XLOOKUP(C109,'Benchmark Rates'!C:C, 'Benchmark Rates'!E:E, "")</f>
        <v>186.5405455</v>
      </c>
      <c r="M109" s="74">
        <f t="array" ref="M109">XLOOKUP(C109,'Benchmark Rates'!F:F, 'Benchmark Rates'!H:H, "")</f>
        <v>108.0966234</v>
      </c>
      <c r="N109" s="74">
        <f t="array" ref="N109">XLOOKUP(C109,'Benchmark Rates'!I:I, 'Benchmark Rates'!K:K, "")</f>
        <v>24.96758509</v>
      </c>
      <c r="O109" s="74" t="str">
        <f t="array" ref="O109">XLOOKUP(C109,'Benchmark Rates'!L:L, 'Benchmark Rates'!N:N, "")</f>
        <v/>
      </c>
      <c r="P109" s="74">
        <f t="array" ref="P109">XLOOKUP(C109,'Benchmark Rates'!O:O, 'Benchmark Rates'!Q:Q, "")</f>
        <v>80.90861345</v>
      </c>
      <c r="Q109" s="82">
        <f t="shared" si="13"/>
        <v>100.1283418</v>
      </c>
      <c r="R109" s="82">
        <v>4505.78</v>
      </c>
      <c r="S109" s="79">
        <v>8484.75</v>
      </c>
      <c r="T109" s="83">
        <f t="shared" si="2"/>
        <v>1.883081287</v>
      </c>
    </row>
    <row r="110" ht="15.75" customHeight="1">
      <c r="B110" s="77" t="s">
        <v>550</v>
      </c>
      <c r="C110" s="78" t="s">
        <v>753</v>
      </c>
      <c r="D110" s="78" t="s">
        <v>754</v>
      </c>
      <c r="E110" s="79">
        <v>9871.0</v>
      </c>
      <c r="F110" s="80">
        <v>85.97</v>
      </c>
      <c r="G110" s="71">
        <v>100.09</v>
      </c>
      <c r="H110" s="79">
        <v>10509.97</v>
      </c>
      <c r="I110" s="81">
        <v>139.42</v>
      </c>
      <c r="J110" s="82">
        <v>17405.02</v>
      </c>
      <c r="K110" s="83">
        <v>0.6038</v>
      </c>
      <c r="L110" s="76" t="str">
        <f t="array" ref="L110">XLOOKUP(C110,'Benchmark Rates'!C:C, 'Benchmark Rates'!E:E, "")</f>
        <v/>
      </c>
      <c r="M110" s="74" t="str">
        <f t="array" ref="M110">XLOOKUP(C110,'Benchmark Rates'!F:F, 'Benchmark Rates'!H:H, "")</f>
        <v/>
      </c>
      <c r="N110" s="74" t="str">
        <f t="array" ref="N110">XLOOKUP(C110,'Benchmark Rates'!I:I, 'Benchmark Rates'!K:K, "")</f>
        <v/>
      </c>
      <c r="O110" s="74" t="str">
        <f t="array" ref="O110">XLOOKUP(C110,'Benchmark Rates'!L:L, 'Benchmark Rates'!N:N, "")</f>
        <v/>
      </c>
      <c r="P110" s="74">
        <f t="array" ref="P110">XLOOKUP(C110,'Benchmark Rates'!O:O, 'Benchmark Rates'!Q:Q, "")</f>
        <v>67.96323529</v>
      </c>
      <c r="Q110" s="82" t="str">
        <f t="shared" si="13"/>
        <v>N/A</v>
      </c>
      <c r="R110" s="82"/>
      <c r="S110" s="79"/>
      <c r="T110" s="83" t="str">
        <f t="shared" si="2"/>
        <v/>
      </c>
    </row>
    <row r="111" ht="15.75" customHeight="1">
      <c r="B111" s="77" t="s">
        <v>550</v>
      </c>
      <c r="C111" s="78" t="s">
        <v>755</v>
      </c>
      <c r="D111" s="78" t="s">
        <v>756</v>
      </c>
      <c r="E111" s="79">
        <v>16526.0</v>
      </c>
      <c r="F111" s="80">
        <v>184.29</v>
      </c>
      <c r="G111" s="71">
        <v>33.62</v>
      </c>
      <c r="H111" s="79">
        <v>17146.19</v>
      </c>
      <c r="I111" s="81">
        <v>250.11</v>
      </c>
      <c r="J111" s="82">
        <v>23399.09</v>
      </c>
      <c r="K111" s="83">
        <v>0.7328</v>
      </c>
      <c r="L111" s="76" t="str">
        <f t="array" ref="L111">XLOOKUP(C111,'Benchmark Rates'!C:C, 'Benchmark Rates'!E:E, "")</f>
        <v/>
      </c>
      <c r="M111" s="74" t="str">
        <f t="array" ref="M111">XLOOKUP(C111,'Benchmark Rates'!F:F, 'Benchmark Rates'!H:H, "")</f>
        <v/>
      </c>
      <c r="N111" s="74" t="str">
        <f t="array" ref="N111">XLOOKUP(C111,'Benchmark Rates'!I:I, 'Benchmark Rates'!K:K, "")</f>
        <v/>
      </c>
      <c r="O111" s="74" t="str">
        <f t="array" ref="O111">XLOOKUP(C111,'Benchmark Rates'!L:L, 'Benchmark Rates'!N:N, "")</f>
        <v/>
      </c>
      <c r="P111" s="74" t="str">
        <f t="array" ref="P111">XLOOKUP(C111,'Benchmark Rates'!O:O, 'Benchmark Rates'!Q:Q, "")</f>
        <v/>
      </c>
      <c r="Q111" s="82" t="str">
        <f t="shared" si="13"/>
        <v>N/A</v>
      </c>
      <c r="R111" s="82"/>
      <c r="S111" s="79"/>
      <c r="T111" s="83" t="str">
        <f t="shared" si="2"/>
        <v/>
      </c>
    </row>
    <row r="112" ht="15.75" customHeight="1">
      <c r="B112" s="77" t="s">
        <v>550</v>
      </c>
      <c r="C112" s="78" t="s">
        <v>757</v>
      </c>
      <c r="D112" s="78" t="s">
        <v>758</v>
      </c>
      <c r="E112" s="79">
        <v>27259.78</v>
      </c>
      <c r="F112" s="80">
        <v>223.35</v>
      </c>
      <c r="G112" s="71">
        <v>114.76</v>
      </c>
      <c r="H112" s="79">
        <v>29808.3</v>
      </c>
      <c r="I112" s="81">
        <v>297.92</v>
      </c>
      <c r="J112" s="79">
        <v>40098.96</v>
      </c>
      <c r="K112" s="85">
        <v>0.7434</v>
      </c>
      <c r="L112" s="76">
        <f t="array" ref="L112">XLOOKUP(C112,'Benchmark Rates'!C:C, 'Benchmark Rates'!E:E, "")</f>
        <v>116.6276578</v>
      </c>
      <c r="M112" s="74">
        <f t="array" ref="M112">XLOOKUP(C112,'Benchmark Rates'!F:F, 'Benchmark Rates'!H:H, "")</f>
        <v>48.56961039</v>
      </c>
      <c r="N112" s="74" t="str">
        <f t="array" ref="N112">XLOOKUP(C112,'Benchmark Rates'!I:I, 'Benchmark Rates'!K:K, "")</f>
        <v/>
      </c>
      <c r="O112" s="74">
        <f t="array" ref="O112">XLOOKUP(C112,'Benchmark Rates'!L:L, 'Benchmark Rates'!N:N, "")</f>
        <v>117.6668601</v>
      </c>
      <c r="P112" s="74">
        <f t="array" ref="P112">XLOOKUP(C112,'Benchmark Rates'!O:O, 'Benchmark Rates'!Q:Q, "")</f>
        <v>94.93277311</v>
      </c>
      <c r="Q112" s="82">
        <f t="shared" si="13"/>
        <v>94.44922533</v>
      </c>
      <c r="R112" s="82">
        <v>12019.99</v>
      </c>
      <c r="S112" s="79">
        <v>29808.3</v>
      </c>
      <c r="T112" s="83">
        <f t="shared" si="2"/>
        <v>2.47989391</v>
      </c>
    </row>
    <row r="113" ht="15.75" customHeight="1">
      <c r="B113" s="77" t="s">
        <v>550</v>
      </c>
      <c r="C113" s="78" t="s">
        <v>759</v>
      </c>
      <c r="D113" s="78" t="s">
        <v>760</v>
      </c>
      <c r="E113" s="79">
        <v>123.56</v>
      </c>
      <c r="F113" s="80">
        <v>18.16</v>
      </c>
      <c r="G113" s="71">
        <v>100.09</v>
      </c>
      <c r="H113" s="79">
        <v>127.12</v>
      </c>
      <c r="I113" s="81">
        <v>80.74</v>
      </c>
      <c r="J113" s="82">
        <v>565.18</v>
      </c>
      <c r="K113" s="83">
        <v>0.2249</v>
      </c>
      <c r="L113" s="76" t="str">
        <f t="array" ref="L113">XLOOKUP(C113,'Benchmark Rates'!C:C, 'Benchmark Rates'!E:E, "")</f>
        <v/>
      </c>
      <c r="M113" s="74" t="str">
        <f t="array" ref="M113">XLOOKUP(C113,'Benchmark Rates'!F:F, 'Benchmark Rates'!H:H, "")</f>
        <v/>
      </c>
      <c r="N113" s="74" t="str">
        <f t="array" ref="N113">XLOOKUP(C113,'Benchmark Rates'!I:I, 'Benchmark Rates'!K:K, "")</f>
        <v/>
      </c>
      <c r="O113" s="74" t="str">
        <f t="array" ref="O113">XLOOKUP(C113,'Benchmark Rates'!L:L, 'Benchmark Rates'!N:N, "")</f>
        <v/>
      </c>
      <c r="P113" s="74" t="str">
        <f t="array" ref="P113">XLOOKUP(C113,'Benchmark Rates'!O:O, 'Benchmark Rates'!Q:Q, "")</f>
        <v/>
      </c>
      <c r="Q113" s="82" t="str">
        <f t="shared" si="13"/>
        <v>N/A</v>
      </c>
      <c r="R113" s="82"/>
      <c r="S113" s="79"/>
      <c r="T113" s="83" t="str">
        <f t="shared" si="2"/>
        <v/>
      </c>
    </row>
    <row r="114" ht="15.75" customHeight="1">
      <c r="B114" s="77" t="s">
        <v>550</v>
      </c>
      <c r="C114" s="78" t="s">
        <v>761</v>
      </c>
      <c r="D114" s="78" t="s">
        <v>762</v>
      </c>
      <c r="E114" s="79">
        <v>105.76</v>
      </c>
      <c r="F114" s="80">
        <v>18.16</v>
      </c>
      <c r="G114" s="71">
        <v>150.09</v>
      </c>
      <c r="H114" s="79">
        <v>108.96</v>
      </c>
      <c r="I114" s="81">
        <v>79.25</v>
      </c>
      <c r="J114" s="82">
        <v>475.5</v>
      </c>
      <c r="K114" s="83">
        <v>0.2291</v>
      </c>
      <c r="L114" s="76" t="str">
        <f t="array" ref="L114">XLOOKUP(C114,'Benchmark Rates'!C:C, 'Benchmark Rates'!E:E, "")</f>
        <v/>
      </c>
      <c r="M114" s="74" t="str">
        <f t="array" ref="M114">XLOOKUP(C114,'Benchmark Rates'!F:F, 'Benchmark Rates'!H:H, "")</f>
        <v/>
      </c>
      <c r="N114" s="74" t="str">
        <f t="array" ref="N114">XLOOKUP(C114,'Benchmark Rates'!I:I, 'Benchmark Rates'!K:K, "")</f>
        <v/>
      </c>
      <c r="O114" s="74" t="str">
        <f t="array" ref="O114">XLOOKUP(C114,'Benchmark Rates'!L:L, 'Benchmark Rates'!N:N, "")</f>
        <v/>
      </c>
      <c r="P114" s="74" t="str">
        <f t="array" ref="P114">XLOOKUP(C114,'Benchmark Rates'!O:O, 'Benchmark Rates'!Q:Q, "")</f>
        <v/>
      </c>
      <c r="Q114" s="82" t="str">
        <f t="shared" si="13"/>
        <v>N/A</v>
      </c>
      <c r="R114" s="82"/>
      <c r="S114" s="79"/>
      <c r="T114" s="83" t="str">
        <f t="shared" si="2"/>
        <v/>
      </c>
    </row>
    <row r="115" ht="15.75" customHeight="1">
      <c r="B115" s="77" t="s">
        <v>550</v>
      </c>
      <c r="C115" s="78" t="s">
        <v>763</v>
      </c>
      <c r="D115" s="78" t="s">
        <v>764</v>
      </c>
      <c r="E115" s="79">
        <v>17.8</v>
      </c>
      <c r="F115" s="80">
        <v>18.16</v>
      </c>
      <c r="G115" s="71">
        <v>43.82</v>
      </c>
      <c r="H115" s="79">
        <v>18.16</v>
      </c>
      <c r="I115" s="81">
        <v>82.0</v>
      </c>
      <c r="J115" s="82">
        <v>82.0</v>
      </c>
      <c r="K115" s="83">
        <v>0.2215</v>
      </c>
      <c r="L115" s="76" t="str">
        <f t="array" ref="L115">XLOOKUP(C115,'Benchmark Rates'!C:C, 'Benchmark Rates'!E:E, "")</f>
        <v/>
      </c>
      <c r="M115" s="74" t="str">
        <f t="array" ref="M115">XLOOKUP(C115,'Benchmark Rates'!F:F, 'Benchmark Rates'!H:H, "")</f>
        <v/>
      </c>
      <c r="N115" s="74" t="str">
        <f t="array" ref="N115">XLOOKUP(C115,'Benchmark Rates'!I:I, 'Benchmark Rates'!K:K, "")</f>
        <v/>
      </c>
      <c r="O115" s="74" t="str">
        <f t="array" ref="O115">XLOOKUP(C115,'Benchmark Rates'!L:L, 'Benchmark Rates'!N:N, "")</f>
        <v/>
      </c>
      <c r="P115" s="74" t="str">
        <f t="array" ref="P115">XLOOKUP(C115,'Benchmark Rates'!O:O, 'Benchmark Rates'!Q:Q, "")</f>
        <v/>
      </c>
      <c r="Q115" s="82" t="str">
        <f t="shared" si="13"/>
        <v>N/A</v>
      </c>
      <c r="R115" s="79"/>
      <c r="S115" s="79"/>
      <c r="T115" s="80" t="str">
        <f t="shared" si="2"/>
        <v/>
      </c>
    </row>
    <row r="116" ht="15.75" customHeight="1">
      <c r="B116" s="77" t="s">
        <v>550</v>
      </c>
      <c r="C116" s="78" t="s">
        <v>765</v>
      </c>
      <c r="D116" s="78" t="s">
        <v>766</v>
      </c>
      <c r="E116" s="79">
        <v>5992.45</v>
      </c>
      <c r="F116" s="80">
        <v>392.54</v>
      </c>
      <c r="G116" s="71">
        <v>105.05</v>
      </c>
      <c r="H116" s="79">
        <v>6280.64</v>
      </c>
      <c r="I116" s="81">
        <v>592.94</v>
      </c>
      <c r="J116" s="82">
        <v>9487.04</v>
      </c>
      <c r="K116" s="83">
        <v>0.662</v>
      </c>
      <c r="L116" s="76">
        <f t="array" ref="L116">XLOOKUP(C116,'Benchmark Rates'!C:C, 'Benchmark Rates'!E:E, "")</f>
        <v>520.5956364</v>
      </c>
      <c r="M116" s="74">
        <f t="array" ref="M116">XLOOKUP(C116,'Benchmark Rates'!F:F, 'Benchmark Rates'!H:H, "")</f>
        <v>208.9190909</v>
      </c>
      <c r="N116" s="74" t="str">
        <f t="array" ref="N116">XLOOKUP(C116,'Benchmark Rates'!I:I, 'Benchmark Rates'!K:K, "")</f>
        <v/>
      </c>
      <c r="O116" s="74" t="str">
        <f t="array" ref="O116">XLOOKUP(C116,'Benchmark Rates'!L:L, 'Benchmark Rates'!N:N, "")</f>
        <v/>
      </c>
      <c r="P116" s="74" t="str">
        <f t="array" ref="P116">XLOOKUP(C116,'Benchmark Rates'!O:O, 'Benchmark Rates'!Q:Q, "")</f>
        <v/>
      </c>
      <c r="Q116" s="82">
        <f t="shared" si="13"/>
        <v>364.7573636</v>
      </c>
      <c r="R116" s="79">
        <v>5836.12</v>
      </c>
      <c r="S116" s="79">
        <v>6280.64</v>
      </c>
      <c r="T116" s="83">
        <f t="shared" si="2"/>
        <v>1.076167042</v>
      </c>
    </row>
    <row r="117" ht="15.75" customHeight="1">
      <c r="B117" s="77" t="s">
        <v>550</v>
      </c>
      <c r="C117" s="78" t="s">
        <v>767</v>
      </c>
      <c r="D117" s="78" t="s">
        <v>768</v>
      </c>
      <c r="E117" s="79">
        <v>300.0</v>
      </c>
      <c r="F117" s="80">
        <v>392.52</v>
      </c>
      <c r="G117" s="71">
        <v>120.07</v>
      </c>
      <c r="H117" s="79">
        <v>392.52</v>
      </c>
      <c r="I117" s="81">
        <v>452.91</v>
      </c>
      <c r="J117" s="82">
        <v>452.91</v>
      </c>
      <c r="K117" s="83">
        <v>0.8667</v>
      </c>
      <c r="L117" s="76">
        <f t="array" ref="L117">XLOOKUP(C117,'Benchmark Rates'!C:C, 'Benchmark Rates'!E:E, "")</f>
        <v>520.5956364</v>
      </c>
      <c r="M117" s="74">
        <f t="array" ref="M117">XLOOKUP(C117,'Benchmark Rates'!F:F, 'Benchmark Rates'!H:H, "")</f>
        <v>172.4867532</v>
      </c>
      <c r="N117" s="74" t="str">
        <f t="array" ref="N117">XLOOKUP(C117,'Benchmark Rates'!I:I, 'Benchmark Rates'!K:K, "")</f>
        <v/>
      </c>
      <c r="O117" s="74" t="str">
        <f t="array" ref="O117">XLOOKUP(C117,'Benchmark Rates'!L:L, 'Benchmark Rates'!N:N, "")</f>
        <v/>
      </c>
      <c r="P117" s="74" t="str">
        <f t="array" ref="P117">XLOOKUP(C117,'Benchmark Rates'!O:O, 'Benchmark Rates'!Q:Q, "")</f>
        <v/>
      </c>
      <c r="Q117" s="82">
        <f t="shared" si="13"/>
        <v>346.5411948</v>
      </c>
      <c r="R117" s="82">
        <v>346.54</v>
      </c>
      <c r="S117" s="79">
        <v>392.52</v>
      </c>
      <c r="T117" s="83">
        <f t="shared" si="2"/>
        <v>1.132683096</v>
      </c>
    </row>
    <row r="118" ht="15.75" customHeight="1">
      <c r="B118" s="86" t="s">
        <v>769</v>
      </c>
      <c r="C118" s="87"/>
      <c r="D118" s="88"/>
      <c r="E118" s="89">
        <f>SUM(E9:E117)</f>
        <v>3072378.96</v>
      </c>
      <c r="F118" s="89"/>
      <c r="G118" s="90"/>
      <c r="H118" s="89">
        <f>SUM(H9:H117)</f>
        <v>3460512.7</v>
      </c>
      <c r="I118" s="91"/>
      <c r="J118" s="89">
        <f>SUM(J9:J117)</f>
        <v>4635542.93</v>
      </c>
      <c r="K118" s="92">
        <f>H118/J118</f>
        <v>0.746517237</v>
      </c>
      <c r="L118" s="91"/>
      <c r="M118" s="91"/>
      <c r="N118" s="93"/>
      <c r="O118" s="93"/>
      <c r="P118" s="93"/>
      <c r="Q118" s="93"/>
      <c r="R118" s="89">
        <f t="shared" ref="R118:S118" si="14">SUM(R9:R117)</f>
        <v>1547511.5</v>
      </c>
      <c r="S118" s="89">
        <f t="shared" si="14"/>
        <v>2743026.89</v>
      </c>
      <c r="T118" s="94">
        <f>S118/R118</f>
        <v>1.772540553</v>
      </c>
    </row>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H6:K7"/>
    <mergeCell ref="L6:T6"/>
    <mergeCell ref="L7:Q7"/>
    <mergeCell ref="R7:R8"/>
    <mergeCell ref="S7:S8"/>
    <mergeCell ref="T7:T8"/>
  </mergeCell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70C0"/>
    <pageSetUpPr/>
  </sheetPr>
  <sheetViews>
    <sheetView workbookViewId="0">
      <pane ySplit="7.0" topLeftCell="A8" activePane="bottomLeft" state="frozen"/>
      <selection activeCell="B9" sqref="B9" pane="bottomLeft"/>
    </sheetView>
  </sheetViews>
  <sheetFormatPr customHeight="1" defaultColWidth="14.43" defaultRowHeight="15.0"/>
  <cols>
    <col customWidth="1" min="1" max="1" width="9.14"/>
    <col customWidth="1" min="2" max="2" width="10.71"/>
    <col customWidth="1" min="3" max="3" width="9.86"/>
    <col customWidth="1" min="4" max="4" width="45.57"/>
    <col customWidth="1" min="5" max="6" width="12.57"/>
    <col customWidth="1" min="7" max="7" width="15.71"/>
    <col customWidth="1" min="8" max="8" width="9.14"/>
    <col customWidth="1" min="9" max="9" width="11.0"/>
    <col customWidth="1" min="10" max="10" width="9.14"/>
    <col customWidth="1" min="11" max="11" width="12.86"/>
    <col customWidth="1" min="12" max="12" width="9.14"/>
    <col customWidth="1" min="13" max="13" width="12.43"/>
    <col customWidth="1" min="14" max="14" width="17.14"/>
  </cols>
  <sheetData>
    <row r="2">
      <c r="B2" s="13" t="s">
        <v>525</v>
      </c>
      <c r="C2" s="38"/>
      <c r="D2" s="95"/>
      <c r="E2" s="39"/>
      <c r="F2" s="39"/>
      <c r="G2" s="96"/>
      <c r="H2" s="39"/>
      <c r="I2" s="39"/>
      <c r="J2" s="39"/>
      <c r="K2" s="39"/>
      <c r="L2" s="39"/>
      <c r="M2" s="39"/>
      <c r="N2" s="96"/>
    </row>
    <row r="3">
      <c r="B3" s="40" t="s">
        <v>526</v>
      </c>
      <c r="C3" s="38"/>
      <c r="D3" s="95"/>
      <c r="E3" s="39"/>
      <c r="F3" s="39"/>
      <c r="G3" s="96"/>
      <c r="H3" s="39"/>
      <c r="I3" s="39"/>
      <c r="J3" s="39"/>
      <c r="K3" s="39"/>
      <c r="L3" s="39"/>
      <c r="M3" s="39"/>
      <c r="N3" s="96"/>
    </row>
    <row r="4">
      <c r="B4" s="40" t="s">
        <v>527</v>
      </c>
      <c r="C4" s="38"/>
      <c r="D4" s="95"/>
      <c r="E4" s="39"/>
      <c r="F4" s="39"/>
      <c r="G4" s="96"/>
      <c r="H4" s="39"/>
      <c r="I4" s="39"/>
      <c r="J4" s="39"/>
      <c r="K4" s="39"/>
      <c r="L4" s="39"/>
      <c r="M4" s="39"/>
      <c r="N4" s="96"/>
    </row>
    <row r="5" ht="15.75" customHeight="1">
      <c r="B5" s="13" t="s">
        <v>770</v>
      </c>
      <c r="C5" s="38"/>
      <c r="D5" s="95"/>
      <c r="E5" s="39"/>
      <c r="F5" s="97" t="s">
        <v>529</v>
      </c>
      <c r="G5" s="46"/>
      <c r="H5" s="44" t="s">
        <v>530</v>
      </c>
      <c r="I5" s="45"/>
      <c r="J5" s="45"/>
      <c r="K5" s="45"/>
      <c r="L5" s="45"/>
      <c r="M5" s="45"/>
      <c r="N5" s="98"/>
    </row>
    <row r="6">
      <c r="B6" s="38"/>
      <c r="C6" s="38"/>
      <c r="D6" s="95"/>
      <c r="E6" s="39"/>
      <c r="F6" s="99" t="s">
        <v>541</v>
      </c>
      <c r="G6" s="100" t="s">
        <v>771</v>
      </c>
      <c r="H6" s="50" t="s">
        <v>531</v>
      </c>
      <c r="I6" s="51"/>
      <c r="J6" s="51"/>
      <c r="K6" s="51"/>
      <c r="L6" s="51"/>
      <c r="M6" s="52"/>
      <c r="N6" s="101" t="s">
        <v>772</v>
      </c>
    </row>
    <row r="7">
      <c r="B7" s="55" t="s">
        <v>535</v>
      </c>
      <c r="C7" s="56" t="s">
        <v>0</v>
      </c>
      <c r="D7" s="56" t="s">
        <v>536</v>
      </c>
      <c r="E7" s="57" t="s">
        <v>773</v>
      </c>
      <c r="F7" s="102"/>
      <c r="G7" s="103"/>
      <c r="H7" s="104" t="s">
        <v>544</v>
      </c>
      <c r="I7" s="105" t="s">
        <v>545</v>
      </c>
      <c r="J7" s="105" t="s">
        <v>546</v>
      </c>
      <c r="K7" s="105" t="s">
        <v>547</v>
      </c>
      <c r="L7" s="105" t="s">
        <v>548</v>
      </c>
      <c r="M7" s="105" t="s">
        <v>549</v>
      </c>
      <c r="N7" s="106" t="s">
        <v>774</v>
      </c>
    </row>
    <row r="8">
      <c r="B8" s="77" t="s">
        <v>550</v>
      </c>
      <c r="C8" s="78" t="s">
        <v>10</v>
      </c>
      <c r="D8" s="107" t="s">
        <v>775</v>
      </c>
      <c r="E8" s="108">
        <v>53.82</v>
      </c>
      <c r="F8" s="109">
        <v>72.36</v>
      </c>
      <c r="G8" s="110">
        <f>IFERROR(E8/F8,"N/A")</f>
        <v>0.7437810945</v>
      </c>
      <c r="H8" s="109"/>
      <c r="I8" s="79" t="str">
        <f t="array" ref="I8">XLOOKUP(C8,'Benchmark Rates'!F:F, 'Benchmark Rates'!H:H, "")</f>
        <v/>
      </c>
      <c r="J8" s="79" t="str">
        <f t="array" ref="J8">XLOOKUP(C8,'Benchmark Rates'!I:I, 'Benchmark Rates'!K:K, "")</f>
        <v/>
      </c>
      <c r="K8" s="79" t="str">
        <f t="array" ref="K8">XLOOKUP(C8,'Benchmark Rates'!L:L, 'Benchmark Rates'!N:N, "")</f>
        <v/>
      </c>
      <c r="L8" s="79" t="str">
        <f t="array" ref="L8">XLOOKUP(C8,'Benchmark Rates'!O:O, 'Benchmark Rates'!Q:Q, "")</f>
        <v/>
      </c>
      <c r="M8" s="82" t="str">
        <f t="shared" ref="M8:M284" si="1">IF(COUNT(H8:L8)&gt;1,AVERAGE(H8:L8),"")</f>
        <v/>
      </c>
      <c r="N8" s="75" t="str">
        <f t="shared" ref="N8:N284" si="2">IFERROR(E8/M8,"")</f>
        <v/>
      </c>
    </row>
    <row r="9">
      <c r="B9" s="77" t="s">
        <v>550</v>
      </c>
      <c r="C9" s="78" t="s">
        <v>198</v>
      </c>
      <c r="D9" s="107" t="s">
        <v>776</v>
      </c>
      <c r="E9" s="108">
        <v>45.92</v>
      </c>
      <c r="F9" s="109"/>
      <c r="G9" s="110"/>
      <c r="H9" s="109"/>
      <c r="I9" s="79" t="str">
        <f t="array" ref="I9">XLOOKUP(C9,'Benchmark Rates'!F:F, 'Benchmark Rates'!H:H, "")</f>
        <v/>
      </c>
      <c r="J9" s="79" t="str">
        <f t="array" ref="J9">XLOOKUP(C9,'Benchmark Rates'!I:I, 'Benchmark Rates'!K:K, "")</f>
        <v/>
      </c>
      <c r="K9" s="79" t="str">
        <f t="array" ref="K9">XLOOKUP(C9,'Benchmark Rates'!L:L, 'Benchmark Rates'!N:N, "")</f>
        <v/>
      </c>
      <c r="L9" s="79" t="str">
        <f t="array" ref="L9">XLOOKUP(C9,'Benchmark Rates'!O:O, 'Benchmark Rates'!Q:Q, "")</f>
        <v/>
      </c>
      <c r="M9" s="82" t="str">
        <f t="shared" si="1"/>
        <v/>
      </c>
      <c r="N9" s="83" t="str">
        <f t="shared" si="2"/>
        <v/>
      </c>
    </row>
    <row r="10">
      <c r="B10" s="77" t="s">
        <v>550</v>
      </c>
      <c r="C10" s="78" t="s">
        <v>12</v>
      </c>
      <c r="D10" s="107" t="s">
        <v>777</v>
      </c>
      <c r="E10" s="108">
        <v>45.92</v>
      </c>
      <c r="F10" s="109">
        <v>96.42</v>
      </c>
      <c r="G10" s="110">
        <f>IFERROR(E10/F10,"N/A")</f>
        <v>0.4762497407</v>
      </c>
      <c r="H10" s="109"/>
      <c r="I10" s="79" t="str">
        <f t="array" ref="I10">XLOOKUP(C10,'Benchmark Rates'!F:F, 'Benchmark Rates'!H:H, "")</f>
        <v/>
      </c>
      <c r="J10" s="79" t="str">
        <f t="array" ref="J10">XLOOKUP(C10,'Benchmark Rates'!I:I, 'Benchmark Rates'!K:K, "")</f>
        <v/>
      </c>
      <c r="K10" s="79" t="str">
        <f t="array" ref="K10">XLOOKUP(C10,'Benchmark Rates'!L:L, 'Benchmark Rates'!N:N, "")</f>
        <v/>
      </c>
      <c r="L10" s="79" t="str">
        <f t="array" ref="L10">XLOOKUP(C10,'Benchmark Rates'!O:O, 'Benchmark Rates'!Q:Q, "")</f>
        <v/>
      </c>
      <c r="M10" s="82" t="str">
        <f t="shared" si="1"/>
        <v/>
      </c>
      <c r="N10" s="83" t="str">
        <f t="shared" si="2"/>
        <v/>
      </c>
    </row>
    <row r="11">
      <c r="B11" s="77" t="s">
        <v>550</v>
      </c>
      <c r="C11" s="78" t="s">
        <v>200</v>
      </c>
      <c r="D11" s="107" t="s">
        <v>778</v>
      </c>
      <c r="E11" s="108">
        <v>179.09</v>
      </c>
      <c r="F11" s="109"/>
      <c r="G11" s="110"/>
      <c r="H11" s="109"/>
      <c r="I11" s="79" t="str">
        <f t="array" ref="I11">XLOOKUP(C11,'Benchmark Rates'!F:F, 'Benchmark Rates'!H:H, "")</f>
        <v/>
      </c>
      <c r="J11" s="79" t="str">
        <f t="array" ref="J11">XLOOKUP(C11,'Benchmark Rates'!I:I, 'Benchmark Rates'!K:K, "")</f>
        <v/>
      </c>
      <c r="K11" s="79" t="str">
        <f t="array" ref="K11">XLOOKUP(C11,'Benchmark Rates'!L:L, 'Benchmark Rates'!N:N, "")</f>
        <v/>
      </c>
      <c r="L11" s="79" t="str">
        <f t="array" ref="L11">XLOOKUP(C11,'Benchmark Rates'!O:O, 'Benchmark Rates'!Q:Q, "")</f>
        <v/>
      </c>
      <c r="M11" s="82" t="str">
        <f t="shared" si="1"/>
        <v/>
      </c>
      <c r="N11" s="80" t="str">
        <f t="shared" si="2"/>
        <v/>
      </c>
    </row>
    <row r="12">
      <c r="B12" s="77" t="s">
        <v>550</v>
      </c>
      <c r="C12" s="78" t="s">
        <v>201</v>
      </c>
      <c r="D12" s="107" t="s">
        <v>779</v>
      </c>
      <c r="E12" s="108">
        <v>162.05</v>
      </c>
      <c r="F12" s="109"/>
      <c r="G12" s="110"/>
      <c r="H12" s="109"/>
      <c r="I12" s="79" t="str">
        <f t="array" ref="I12">XLOOKUP(C12,'Benchmark Rates'!F:F, 'Benchmark Rates'!H:H, "")</f>
        <v/>
      </c>
      <c r="J12" s="79" t="str">
        <f t="array" ref="J12">XLOOKUP(C12,'Benchmark Rates'!I:I, 'Benchmark Rates'!K:K, "")</f>
        <v/>
      </c>
      <c r="K12" s="79" t="str">
        <f t="array" ref="K12">XLOOKUP(C12,'Benchmark Rates'!L:L, 'Benchmark Rates'!N:N, "")</f>
        <v/>
      </c>
      <c r="L12" s="79" t="str">
        <f t="array" ref="L12">XLOOKUP(C12,'Benchmark Rates'!O:O, 'Benchmark Rates'!Q:Q, "")</f>
        <v/>
      </c>
      <c r="M12" s="82" t="str">
        <f t="shared" si="1"/>
        <v/>
      </c>
      <c r="N12" s="80" t="str">
        <f t="shared" si="2"/>
        <v/>
      </c>
    </row>
    <row r="13">
      <c r="B13" s="77" t="s">
        <v>550</v>
      </c>
      <c r="C13" s="78" t="s">
        <v>202</v>
      </c>
      <c r="D13" s="107" t="s">
        <v>780</v>
      </c>
      <c r="E13" s="108">
        <v>106.04</v>
      </c>
      <c r="F13" s="109"/>
      <c r="G13" s="110"/>
      <c r="H13" s="109"/>
      <c r="I13" s="79" t="str">
        <f t="array" ref="I13">XLOOKUP(C13,'Benchmark Rates'!F:F, 'Benchmark Rates'!H:H, "")</f>
        <v/>
      </c>
      <c r="J13" s="79" t="str">
        <f t="array" ref="J13">XLOOKUP(C13,'Benchmark Rates'!I:I, 'Benchmark Rates'!K:K, "")</f>
        <v/>
      </c>
      <c r="K13" s="79" t="str">
        <f t="array" ref="K13">XLOOKUP(C13,'Benchmark Rates'!L:L, 'Benchmark Rates'!N:N, "")</f>
        <v/>
      </c>
      <c r="L13" s="79" t="str">
        <f t="array" ref="L13">XLOOKUP(C13,'Benchmark Rates'!O:O, 'Benchmark Rates'!Q:Q, "")</f>
        <v/>
      </c>
      <c r="M13" s="82" t="str">
        <f t="shared" si="1"/>
        <v/>
      </c>
      <c r="N13" s="80" t="str">
        <f t="shared" si="2"/>
        <v/>
      </c>
    </row>
    <row r="14">
      <c r="B14" s="77" t="s">
        <v>550</v>
      </c>
      <c r="C14" s="78" t="s">
        <v>203</v>
      </c>
      <c r="D14" s="107" t="s">
        <v>781</v>
      </c>
      <c r="E14" s="108">
        <v>282.89</v>
      </c>
      <c r="F14" s="109"/>
      <c r="G14" s="110"/>
      <c r="H14" s="109"/>
      <c r="I14" s="79" t="str">
        <f t="array" ref="I14">XLOOKUP(C14,'Benchmark Rates'!F:F, 'Benchmark Rates'!H:H, "")</f>
        <v/>
      </c>
      <c r="J14" s="79" t="str">
        <f t="array" ref="J14">XLOOKUP(C14,'Benchmark Rates'!I:I, 'Benchmark Rates'!K:K, "")</f>
        <v/>
      </c>
      <c r="K14" s="79">
        <f t="array" ref="K14">XLOOKUP(C14,'Benchmark Rates'!L:L, 'Benchmark Rates'!N:N, "")</f>
        <v>219.6424687</v>
      </c>
      <c r="L14" s="79" t="str">
        <f t="array" ref="L14">XLOOKUP(C14,'Benchmark Rates'!O:O, 'Benchmark Rates'!Q:Q, "")</f>
        <v/>
      </c>
      <c r="M14" s="82" t="str">
        <f t="shared" si="1"/>
        <v/>
      </c>
      <c r="N14" s="80" t="str">
        <f t="shared" si="2"/>
        <v/>
      </c>
    </row>
    <row r="15">
      <c r="B15" s="77" t="s">
        <v>550</v>
      </c>
      <c r="C15" s="78" t="s">
        <v>204</v>
      </c>
      <c r="D15" s="107" t="s">
        <v>782</v>
      </c>
      <c r="E15" s="108">
        <v>255.94</v>
      </c>
      <c r="F15" s="109"/>
      <c r="G15" s="110"/>
      <c r="H15" s="109"/>
      <c r="I15" s="79" t="str">
        <f t="array" ref="I15">XLOOKUP(C15,'Benchmark Rates'!F:F, 'Benchmark Rates'!H:H, "")</f>
        <v/>
      </c>
      <c r="J15" s="79" t="str">
        <f t="array" ref="J15">XLOOKUP(C15,'Benchmark Rates'!I:I, 'Benchmark Rates'!K:K, "")</f>
        <v/>
      </c>
      <c r="K15" s="79" t="str">
        <f t="array" ref="K15">XLOOKUP(C15,'Benchmark Rates'!L:L, 'Benchmark Rates'!N:N, "")</f>
        <v/>
      </c>
      <c r="L15" s="79" t="str">
        <f t="array" ref="L15">XLOOKUP(C15,'Benchmark Rates'!O:O, 'Benchmark Rates'!Q:Q, "")</f>
        <v/>
      </c>
      <c r="M15" s="82" t="str">
        <f t="shared" si="1"/>
        <v/>
      </c>
      <c r="N15" s="80" t="str">
        <f t="shared" si="2"/>
        <v/>
      </c>
    </row>
    <row r="16">
      <c r="B16" s="77" t="s">
        <v>550</v>
      </c>
      <c r="C16" s="78" t="s">
        <v>13</v>
      </c>
      <c r="D16" s="107" t="s">
        <v>783</v>
      </c>
      <c r="E16" s="108">
        <v>474.23</v>
      </c>
      <c r="F16" s="109">
        <v>336.08</v>
      </c>
      <c r="G16" s="110">
        <f t="shared" ref="G16:G284" si="3">IFERROR(E16/F16,"")</f>
        <v>1.411062842</v>
      </c>
      <c r="H16" s="109"/>
      <c r="I16" s="79" t="str">
        <f t="array" ref="I16">XLOOKUP(C16,'Benchmark Rates'!F:F, 'Benchmark Rates'!H:H, "")</f>
        <v/>
      </c>
      <c r="J16" s="79" t="str">
        <f t="array" ref="J16">XLOOKUP(C16,'Benchmark Rates'!I:I, 'Benchmark Rates'!K:K, "")</f>
        <v/>
      </c>
      <c r="K16" s="79" t="str">
        <f t="array" ref="K16">XLOOKUP(C16,'Benchmark Rates'!L:L, 'Benchmark Rates'!N:N, "")</f>
        <v/>
      </c>
      <c r="L16" s="79" t="str">
        <f t="array" ref="L16">XLOOKUP(C16,'Benchmark Rates'!O:O, 'Benchmark Rates'!Q:Q, "")</f>
        <v/>
      </c>
      <c r="M16" s="82" t="str">
        <f t="shared" si="1"/>
        <v/>
      </c>
      <c r="N16" s="83" t="str">
        <f t="shared" si="2"/>
        <v/>
      </c>
    </row>
    <row r="17">
      <c r="B17" s="77" t="s">
        <v>550</v>
      </c>
      <c r="C17" s="78" t="s">
        <v>14</v>
      </c>
      <c r="D17" s="107" t="s">
        <v>784</v>
      </c>
      <c r="E17" s="108">
        <v>474.23</v>
      </c>
      <c r="F17" s="109">
        <v>359.98</v>
      </c>
      <c r="G17" s="110">
        <f t="shared" si="3"/>
        <v>1.317378743</v>
      </c>
      <c r="H17" s="109"/>
      <c r="I17" s="79" t="str">
        <f t="array" ref="I17">XLOOKUP(C17,'Benchmark Rates'!F:F, 'Benchmark Rates'!H:H, "")</f>
        <v/>
      </c>
      <c r="J17" s="79" t="str">
        <f t="array" ref="J17">XLOOKUP(C17,'Benchmark Rates'!I:I, 'Benchmark Rates'!K:K, "")</f>
        <v/>
      </c>
      <c r="K17" s="79" t="str">
        <f t="array" ref="K17">XLOOKUP(C17,'Benchmark Rates'!L:L, 'Benchmark Rates'!N:N, "")</f>
        <v/>
      </c>
      <c r="L17" s="79" t="str">
        <f t="array" ref="L17">XLOOKUP(C17,'Benchmark Rates'!O:O, 'Benchmark Rates'!Q:Q, "")</f>
        <v/>
      </c>
      <c r="M17" s="82" t="str">
        <f t="shared" si="1"/>
        <v/>
      </c>
      <c r="N17" s="83" t="str">
        <f t="shared" si="2"/>
        <v/>
      </c>
    </row>
    <row r="18">
      <c r="B18" s="77" t="s">
        <v>550</v>
      </c>
      <c r="C18" s="78" t="s">
        <v>205</v>
      </c>
      <c r="D18" s="107" t="s">
        <v>785</v>
      </c>
      <c r="E18" s="108">
        <v>130.01</v>
      </c>
      <c r="F18" s="109"/>
      <c r="G18" s="110" t="str">
        <f t="shared" si="3"/>
        <v/>
      </c>
      <c r="H18" s="109"/>
      <c r="I18" s="79" t="str">
        <f t="array" ref="I18">XLOOKUP(C18,'Benchmark Rates'!F:F, 'Benchmark Rates'!H:H, "")</f>
        <v/>
      </c>
      <c r="J18" s="79" t="str">
        <f t="array" ref="J18">XLOOKUP(C18,'Benchmark Rates'!I:I, 'Benchmark Rates'!K:K, "")</f>
        <v/>
      </c>
      <c r="K18" s="79" t="str">
        <f t="array" ref="K18">XLOOKUP(C18,'Benchmark Rates'!L:L, 'Benchmark Rates'!N:N, "")</f>
        <v/>
      </c>
      <c r="L18" s="79">
        <f t="array" ref="L18">XLOOKUP(C18,'Benchmark Rates'!O:O, 'Benchmark Rates'!Q:Q, "")</f>
        <v>60.41176471</v>
      </c>
      <c r="M18" s="82" t="str">
        <f t="shared" si="1"/>
        <v/>
      </c>
      <c r="N18" s="83" t="str">
        <f t="shared" si="2"/>
        <v/>
      </c>
    </row>
    <row r="19">
      <c r="B19" s="77" t="s">
        <v>550</v>
      </c>
      <c r="C19" s="78" t="s">
        <v>206</v>
      </c>
      <c r="D19" s="107" t="s">
        <v>786</v>
      </c>
      <c r="E19" s="108">
        <v>31.2</v>
      </c>
      <c r="F19" s="109"/>
      <c r="G19" s="110" t="str">
        <f t="shared" si="3"/>
        <v/>
      </c>
      <c r="H19" s="109"/>
      <c r="I19" s="79" t="str">
        <f t="array" ref="I19">XLOOKUP(C19,'Benchmark Rates'!F:F, 'Benchmark Rates'!H:H, "")</f>
        <v/>
      </c>
      <c r="J19" s="79" t="str">
        <f t="array" ref="J19">XLOOKUP(C19,'Benchmark Rates'!I:I, 'Benchmark Rates'!K:K, "")</f>
        <v/>
      </c>
      <c r="K19" s="79" t="str">
        <f t="array" ref="K19">XLOOKUP(C19,'Benchmark Rates'!L:L, 'Benchmark Rates'!N:N, "")</f>
        <v/>
      </c>
      <c r="L19" s="79">
        <f t="array" ref="L19">XLOOKUP(C19,'Benchmark Rates'!O:O, 'Benchmark Rates'!Q:Q, "")</f>
        <v>13.48476891</v>
      </c>
      <c r="M19" s="82" t="str">
        <f t="shared" si="1"/>
        <v/>
      </c>
      <c r="N19" s="83" t="str">
        <f t="shared" si="2"/>
        <v/>
      </c>
    </row>
    <row r="20">
      <c r="B20" s="77" t="s">
        <v>550</v>
      </c>
      <c r="C20" s="78" t="s">
        <v>207</v>
      </c>
      <c r="D20" s="107" t="s">
        <v>787</v>
      </c>
      <c r="E20" s="108">
        <v>26.0</v>
      </c>
      <c r="F20" s="109"/>
      <c r="G20" s="110" t="str">
        <f t="shared" si="3"/>
        <v/>
      </c>
      <c r="H20" s="109"/>
      <c r="I20" s="79" t="str">
        <f t="array" ref="I20">XLOOKUP(C20,'Benchmark Rates'!F:F, 'Benchmark Rates'!H:H, "")</f>
        <v/>
      </c>
      <c r="J20" s="79" t="str">
        <f t="array" ref="J20">XLOOKUP(C20,'Benchmark Rates'!I:I, 'Benchmark Rates'!K:K, "")</f>
        <v/>
      </c>
      <c r="K20" s="79" t="str">
        <f t="array" ref="K20">XLOOKUP(C20,'Benchmark Rates'!L:L, 'Benchmark Rates'!N:N, "")</f>
        <v/>
      </c>
      <c r="L20" s="79">
        <f t="array" ref="L20">XLOOKUP(C20,'Benchmark Rates'!O:O, 'Benchmark Rates'!Q:Q, "")</f>
        <v>11.86659664</v>
      </c>
      <c r="M20" s="82" t="str">
        <f t="shared" si="1"/>
        <v/>
      </c>
      <c r="N20" s="83" t="str">
        <f t="shared" si="2"/>
        <v/>
      </c>
    </row>
    <row r="21" ht="15.75" customHeight="1">
      <c r="B21" s="77" t="s">
        <v>550</v>
      </c>
      <c r="C21" s="78" t="s">
        <v>208</v>
      </c>
      <c r="D21" s="107" t="s">
        <v>788</v>
      </c>
      <c r="E21" s="108">
        <v>214.92</v>
      </c>
      <c r="F21" s="109"/>
      <c r="G21" s="110" t="str">
        <f t="shared" si="3"/>
        <v/>
      </c>
      <c r="H21" s="109"/>
      <c r="I21" s="79" t="str">
        <f t="array" ref="I21">XLOOKUP(C21,'Benchmark Rates'!F:F, 'Benchmark Rates'!H:H, "")</f>
        <v/>
      </c>
      <c r="J21" s="79" t="str">
        <f t="array" ref="J21">XLOOKUP(C21,'Benchmark Rates'!I:I, 'Benchmark Rates'!K:K, "")</f>
        <v/>
      </c>
      <c r="K21" s="79" t="str">
        <f t="array" ref="K21">XLOOKUP(C21,'Benchmark Rates'!L:L, 'Benchmark Rates'!N:N, "")</f>
        <v/>
      </c>
      <c r="L21" s="79" t="str">
        <f t="array" ref="L21">XLOOKUP(C21,'Benchmark Rates'!O:O, 'Benchmark Rates'!Q:Q, "")</f>
        <v/>
      </c>
      <c r="M21" s="82" t="str">
        <f t="shared" si="1"/>
        <v/>
      </c>
      <c r="N21" s="80" t="str">
        <f t="shared" si="2"/>
        <v/>
      </c>
    </row>
    <row r="22" ht="15.75" customHeight="1">
      <c r="B22" s="77" t="s">
        <v>550</v>
      </c>
      <c r="C22" s="78" t="s">
        <v>210</v>
      </c>
      <c r="D22" s="107" t="s">
        <v>789</v>
      </c>
      <c r="E22" s="108">
        <v>513.99</v>
      </c>
      <c r="F22" s="109"/>
      <c r="G22" s="110" t="str">
        <f t="shared" si="3"/>
        <v/>
      </c>
      <c r="H22" s="109"/>
      <c r="I22" s="79" t="str">
        <f t="array" ref="I22">XLOOKUP(C22,'Benchmark Rates'!F:F, 'Benchmark Rates'!H:H, "")</f>
        <v/>
      </c>
      <c r="J22" s="79" t="str">
        <f t="array" ref="J22">XLOOKUP(C22,'Benchmark Rates'!I:I, 'Benchmark Rates'!K:K, "")</f>
        <v/>
      </c>
      <c r="K22" s="79" t="str">
        <f t="array" ref="K22">XLOOKUP(C22,'Benchmark Rates'!L:L, 'Benchmark Rates'!N:N, "")</f>
        <v/>
      </c>
      <c r="L22" s="79" t="str">
        <f t="array" ref="L22">XLOOKUP(C22,'Benchmark Rates'!O:O, 'Benchmark Rates'!Q:Q, "")</f>
        <v/>
      </c>
      <c r="M22" s="82" t="str">
        <f t="shared" si="1"/>
        <v/>
      </c>
      <c r="N22" s="83" t="str">
        <f t="shared" si="2"/>
        <v/>
      </c>
    </row>
    <row r="23" ht="15.75" customHeight="1">
      <c r="B23" s="77" t="s">
        <v>550</v>
      </c>
      <c r="C23" s="78" t="s">
        <v>211</v>
      </c>
      <c r="D23" s="107" t="s">
        <v>790</v>
      </c>
      <c r="E23" s="108">
        <v>128.31</v>
      </c>
      <c r="F23" s="109"/>
      <c r="G23" s="110" t="str">
        <f t="shared" si="3"/>
        <v/>
      </c>
      <c r="H23" s="109"/>
      <c r="I23" s="79" t="str">
        <f t="array" ref="I23">XLOOKUP(C23,'Benchmark Rates'!F:F, 'Benchmark Rates'!H:H, "")</f>
        <v/>
      </c>
      <c r="J23" s="79" t="str">
        <f t="array" ref="J23">XLOOKUP(C23,'Benchmark Rates'!I:I, 'Benchmark Rates'!K:K, "")</f>
        <v/>
      </c>
      <c r="K23" s="79" t="str">
        <f t="array" ref="K23">XLOOKUP(C23,'Benchmark Rates'!L:L, 'Benchmark Rates'!N:N, "")</f>
        <v/>
      </c>
      <c r="L23" s="79" t="str">
        <f t="array" ref="L23">XLOOKUP(C23,'Benchmark Rates'!O:O, 'Benchmark Rates'!Q:Q, "")</f>
        <v/>
      </c>
      <c r="M23" s="82" t="str">
        <f t="shared" si="1"/>
        <v/>
      </c>
      <c r="N23" s="80" t="str">
        <f t="shared" si="2"/>
        <v/>
      </c>
    </row>
    <row r="24" ht="15.75" customHeight="1">
      <c r="B24" s="77" t="s">
        <v>550</v>
      </c>
      <c r="C24" s="78" t="s">
        <v>212</v>
      </c>
      <c r="D24" s="107" t="s">
        <v>791</v>
      </c>
      <c r="E24" s="108">
        <v>65.01</v>
      </c>
      <c r="F24" s="109"/>
      <c r="G24" s="110" t="str">
        <f t="shared" si="3"/>
        <v/>
      </c>
      <c r="H24" s="109"/>
      <c r="I24" s="79" t="str">
        <f t="array" ref="I24">XLOOKUP(C24,'Benchmark Rates'!F:F, 'Benchmark Rates'!H:H, "")</f>
        <v/>
      </c>
      <c r="J24" s="79" t="str">
        <f t="array" ref="J24">XLOOKUP(C24,'Benchmark Rates'!I:I, 'Benchmark Rates'!K:K, "")</f>
        <v/>
      </c>
      <c r="K24" s="79" t="str">
        <f t="array" ref="K24">XLOOKUP(C24,'Benchmark Rates'!L:L, 'Benchmark Rates'!N:N, "")</f>
        <v/>
      </c>
      <c r="L24" s="79" t="str">
        <f t="array" ref="L24">XLOOKUP(C24,'Benchmark Rates'!O:O, 'Benchmark Rates'!Q:Q, "")</f>
        <v/>
      </c>
      <c r="M24" s="82" t="str">
        <f t="shared" si="1"/>
        <v/>
      </c>
      <c r="N24" s="83" t="str">
        <f t="shared" si="2"/>
        <v/>
      </c>
    </row>
    <row r="25" ht="15.75" customHeight="1">
      <c r="B25" s="77" t="s">
        <v>550</v>
      </c>
      <c r="C25" s="78" t="s">
        <v>213</v>
      </c>
      <c r="D25" s="107" t="s">
        <v>792</v>
      </c>
      <c r="E25" s="108">
        <v>19.51</v>
      </c>
      <c r="F25" s="109"/>
      <c r="G25" s="110" t="str">
        <f t="shared" si="3"/>
        <v/>
      </c>
      <c r="H25" s="109"/>
      <c r="I25" s="79" t="str">
        <f t="array" ref="I25">XLOOKUP(C25,'Benchmark Rates'!F:F, 'Benchmark Rates'!H:H, "")</f>
        <v/>
      </c>
      <c r="J25" s="79" t="str">
        <f t="array" ref="J25">XLOOKUP(C25,'Benchmark Rates'!I:I, 'Benchmark Rates'!K:K, "")</f>
        <v/>
      </c>
      <c r="K25" s="79" t="str">
        <f t="array" ref="K25">XLOOKUP(C25,'Benchmark Rates'!L:L, 'Benchmark Rates'!N:N, "")</f>
        <v/>
      </c>
      <c r="L25" s="79" t="str">
        <f t="array" ref="L25">XLOOKUP(C25,'Benchmark Rates'!O:O, 'Benchmark Rates'!Q:Q, "")</f>
        <v/>
      </c>
      <c r="M25" s="82" t="str">
        <f t="shared" si="1"/>
        <v/>
      </c>
      <c r="N25" s="83" t="str">
        <f t="shared" si="2"/>
        <v/>
      </c>
    </row>
    <row r="26" ht="15.75" customHeight="1">
      <c r="B26" s="77" t="s">
        <v>550</v>
      </c>
      <c r="C26" s="78" t="s">
        <v>214</v>
      </c>
      <c r="D26" s="107" t="s">
        <v>793</v>
      </c>
      <c r="E26" s="108">
        <v>23.45</v>
      </c>
      <c r="F26" s="109"/>
      <c r="G26" s="110" t="str">
        <f t="shared" si="3"/>
        <v/>
      </c>
      <c r="H26" s="109"/>
      <c r="I26" s="79" t="str">
        <f t="array" ref="I26">XLOOKUP(C26,'Benchmark Rates'!F:F, 'Benchmark Rates'!H:H, "")</f>
        <v/>
      </c>
      <c r="J26" s="79" t="str">
        <f t="array" ref="J26">XLOOKUP(C26,'Benchmark Rates'!I:I, 'Benchmark Rates'!K:K, "")</f>
        <v/>
      </c>
      <c r="K26" s="79" t="str">
        <f t="array" ref="K26">XLOOKUP(C26,'Benchmark Rates'!L:L, 'Benchmark Rates'!N:N, "")</f>
        <v/>
      </c>
      <c r="L26" s="79" t="str">
        <f t="array" ref="L26">XLOOKUP(C26,'Benchmark Rates'!O:O, 'Benchmark Rates'!Q:Q, "")</f>
        <v/>
      </c>
      <c r="M26" s="82" t="str">
        <f t="shared" si="1"/>
        <v/>
      </c>
      <c r="N26" s="80" t="str">
        <f t="shared" si="2"/>
        <v/>
      </c>
    </row>
    <row r="27" ht="15.75" customHeight="1">
      <c r="B27" s="77" t="s">
        <v>550</v>
      </c>
      <c r="C27" s="78" t="s">
        <v>215</v>
      </c>
      <c r="D27" s="107" t="s">
        <v>794</v>
      </c>
      <c r="E27" s="108">
        <v>167.66</v>
      </c>
      <c r="F27" s="109"/>
      <c r="G27" s="110" t="str">
        <f t="shared" si="3"/>
        <v/>
      </c>
      <c r="H27" s="109"/>
      <c r="I27" s="79" t="str">
        <f t="array" ref="I27">XLOOKUP(C27,'Benchmark Rates'!F:F, 'Benchmark Rates'!H:H, "")</f>
        <v/>
      </c>
      <c r="J27" s="79" t="str">
        <f t="array" ref="J27">XLOOKUP(C27,'Benchmark Rates'!I:I, 'Benchmark Rates'!K:K, "")</f>
        <v/>
      </c>
      <c r="K27" s="79" t="str">
        <f t="array" ref="K27">XLOOKUP(C27,'Benchmark Rates'!L:L, 'Benchmark Rates'!N:N, "")</f>
        <v/>
      </c>
      <c r="L27" s="79" t="str">
        <f t="array" ref="L27">XLOOKUP(C27,'Benchmark Rates'!O:O, 'Benchmark Rates'!Q:Q, "")</f>
        <v/>
      </c>
      <c r="M27" s="82" t="str">
        <f t="shared" si="1"/>
        <v/>
      </c>
      <c r="N27" s="83" t="str">
        <f t="shared" si="2"/>
        <v/>
      </c>
    </row>
    <row r="28" ht="15.75" customHeight="1">
      <c r="B28" s="77" t="s">
        <v>550</v>
      </c>
      <c r="C28" s="78" t="s">
        <v>216</v>
      </c>
      <c r="D28" s="107" t="s">
        <v>795</v>
      </c>
      <c r="E28" s="108">
        <v>88.78</v>
      </c>
      <c r="F28" s="109"/>
      <c r="G28" s="110" t="str">
        <f t="shared" si="3"/>
        <v/>
      </c>
      <c r="H28" s="109"/>
      <c r="I28" s="79" t="str">
        <f t="array" ref="I28">XLOOKUP(C28,'Benchmark Rates'!F:F, 'Benchmark Rates'!H:H, "")</f>
        <v/>
      </c>
      <c r="J28" s="79" t="str">
        <f t="array" ref="J28">XLOOKUP(C28,'Benchmark Rates'!I:I, 'Benchmark Rates'!K:K, "")</f>
        <v/>
      </c>
      <c r="K28" s="79" t="str">
        <f t="array" ref="K28">XLOOKUP(C28,'Benchmark Rates'!L:L, 'Benchmark Rates'!N:N, "")</f>
        <v/>
      </c>
      <c r="L28" s="79" t="str">
        <f t="array" ref="L28">XLOOKUP(C28,'Benchmark Rates'!O:O, 'Benchmark Rates'!Q:Q, "")</f>
        <v/>
      </c>
      <c r="M28" s="82" t="str">
        <f t="shared" si="1"/>
        <v/>
      </c>
      <c r="N28" s="83" t="str">
        <f t="shared" si="2"/>
        <v/>
      </c>
    </row>
    <row r="29" ht="15.75" customHeight="1">
      <c r="B29" s="77" t="s">
        <v>550</v>
      </c>
      <c r="C29" s="78" t="s">
        <v>217</v>
      </c>
      <c r="D29" s="107" t="s">
        <v>796</v>
      </c>
      <c r="E29" s="108">
        <v>80.97</v>
      </c>
      <c r="F29" s="109"/>
      <c r="G29" s="110" t="str">
        <f t="shared" si="3"/>
        <v/>
      </c>
      <c r="H29" s="109"/>
      <c r="I29" s="79" t="str">
        <f t="array" ref="I29">XLOOKUP(C29,'Benchmark Rates'!F:F, 'Benchmark Rates'!H:H, "")</f>
        <v/>
      </c>
      <c r="J29" s="79" t="str">
        <f t="array" ref="J29">XLOOKUP(C29,'Benchmark Rates'!I:I, 'Benchmark Rates'!K:K, "")</f>
        <v/>
      </c>
      <c r="K29" s="79" t="str">
        <f t="array" ref="K29">XLOOKUP(C29,'Benchmark Rates'!L:L, 'Benchmark Rates'!N:N, "")</f>
        <v/>
      </c>
      <c r="L29" s="79" t="str">
        <f t="array" ref="L29">XLOOKUP(C29,'Benchmark Rates'!O:O, 'Benchmark Rates'!Q:Q, "")</f>
        <v/>
      </c>
      <c r="M29" s="82" t="str">
        <f t="shared" si="1"/>
        <v/>
      </c>
      <c r="N29" s="83" t="str">
        <f t="shared" si="2"/>
        <v/>
      </c>
    </row>
    <row r="30" ht="15.75" customHeight="1">
      <c r="B30" s="77" t="s">
        <v>550</v>
      </c>
      <c r="C30" s="78" t="s">
        <v>18</v>
      </c>
      <c r="D30" s="107" t="s">
        <v>797</v>
      </c>
      <c r="E30" s="108">
        <v>93.57</v>
      </c>
      <c r="F30" s="109">
        <v>112.65</v>
      </c>
      <c r="G30" s="110">
        <f t="shared" si="3"/>
        <v>0.8306258322</v>
      </c>
      <c r="H30" s="109"/>
      <c r="I30" s="79" t="str">
        <f t="array" ref="I30">XLOOKUP(C30,'Benchmark Rates'!F:F, 'Benchmark Rates'!H:H, "")</f>
        <v/>
      </c>
      <c r="J30" s="79" t="str">
        <f t="array" ref="J30">XLOOKUP(C30,'Benchmark Rates'!I:I, 'Benchmark Rates'!K:K, "")</f>
        <v/>
      </c>
      <c r="K30" s="79" t="str">
        <f t="array" ref="K30">XLOOKUP(C30,'Benchmark Rates'!L:L, 'Benchmark Rates'!N:N, "")</f>
        <v/>
      </c>
      <c r="L30" s="79" t="str">
        <f t="array" ref="L30">XLOOKUP(C30,'Benchmark Rates'!O:O, 'Benchmark Rates'!Q:Q, "")</f>
        <v/>
      </c>
      <c r="M30" s="82" t="str">
        <f t="shared" si="1"/>
        <v/>
      </c>
      <c r="N30" s="83" t="str">
        <f t="shared" si="2"/>
        <v/>
      </c>
    </row>
    <row r="31" ht="15.75" customHeight="1">
      <c r="B31" s="77" t="s">
        <v>550</v>
      </c>
      <c r="C31" s="78" t="s">
        <v>19</v>
      </c>
      <c r="D31" s="107" t="s">
        <v>798</v>
      </c>
      <c r="E31" s="108">
        <v>309.63</v>
      </c>
      <c r="F31" s="109">
        <v>369.95</v>
      </c>
      <c r="G31" s="110">
        <f t="shared" si="3"/>
        <v>0.8369509393</v>
      </c>
      <c r="H31" s="109"/>
      <c r="I31" s="79" t="str">
        <f t="array" ref="I31">XLOOKUP(C31,'Benchmark Rates'!F:F, 'Benchmark Rates'!H:H, "")</f>
        <v/>
      </c>
      <c r="J31" s="79" t="str">
        <f t="array" ref="J31">XLOOKUP(C31,'Benchmark Rates'!I:I, 'Benchmark Rates'!K:K, "")</f>
        <v/>
      </c>
      <c r="K31" s="79" t="str">
        <f t="array" ref="K31">XLOOKUP(C31,'Benchmark Rates'!L:L, 'Benchmark Rates'!N:N, "")</f>
        <v/>
      </c>
      <c r="L31" s="79">
        <f t="array" ref="L31">XLOOKUP(C31,'Benchmark Rates'!O:O, 'Benchmark Rates'!Q:Q, "")</f>
        <v>186.6292017</v>
      </c>
      <c r="M31" s="82" t="str">
        <f t="shared" si="1"/>
        <v/>
      </c>
      <c r="N31" s="83" t="str">
        <f t="shared" si="2"/>
        <v/>
      </c>
    </row>
    <row r="32" ht="15.75" customHeight="1">
      <c r="B32" s="77" t="s">
        <v>550</v>
      </c>
      <c r="C32" s="78" t="s">
        <v>218</v>
      </c>
      <c r="D32" s="107" t="s">
        <v>799</v>
      </c>
      <c r="E32" s="108">
        <v>259.06</v>
      </c>
      <c r="F32" s="109"/>
      <c r="G32" s="110" t="str">
        <f t="shared" si="3"/>
        <v/>
      </c>
      <c r="H32" s="109"/>
      <c r="I32" s="79" t="str">
        <f t="array" ref="I32">XLOOKUP(C32,'Benchmark Rates'!F:F, 'Benchmark Rates'!H:H, "")</f>
        <v/>
      </c>
      <c r="J32" s="79" t="str">
        <f t="array" ref="J32">XLOOKUP(C32,'Benchmark Rates'!I:I, 'Benchmark Rates'!K:K, "")</f>
        <v/>
      </c>
      <c r="K32" s="79" t="str">
        <f t="array" ref="K32">XLOOKUP(C32,'Benchmark Rates'!L:L, 'Benchmark Rates'!N:N, "")</f>
        <v/>
      </c>
      <c r="L32" s="79" t="str">
        <f t="array" ref="L32">XLOOKUP(C32,'Benchmark Rates'!O:O, 'Benchmark Rates'!Q:Q, "")</f>
        <v/>
      </c>
      <c r="M32" s="82" t="str">
        <f t="shared" si="1"/>
        <v/>
      </c>
      <c r="N32" s="83" t="str">
        <f t="shared" si="2"/>
        <v/>
      </c>
    </row>
    <row r="33" ht="15.75" customHeight="1">
      <c r="B33" s="77" t="s">
        <v>550</v>
      </c>
      <c r="C33" s="78" t="s">
        <v>219</v>
      </c>
      <c r="D33" s="107" t="s">
        <v>800</v>
      </c>
      <c r="E33" s="108">
        <v>58.55</v>
      </c>
      <c r="F33" s="109"/>
      <c r="G33" s="110" t="str">
        <f t="shared" si="3"/>
        <v/>
      </c>
      <c r="H33" s="109"/>
      <c r="I33" s="79" t="str">
        <f t="array" ref="I33">XLOOKUP(C33,'Benchmark Rates'!F:F, 'Benchmark Rates'!H:H, "")</f>
        <v/>
      </c>
      <c r="J33" s="79" t="str">
        <f t="array" ref="J33">XLOOKUP(C33,'Benchmark Rates'!I:I, 'Benchmark Rates'!K:K, "")</f>
        <v/>
      </c>
      <c r="K33" s="79" t="str">
        <f t="array" ref="K33">XLOOKUP(C33,'Benchmark Rates'!L:L, 'Benchmark Rates'!N:N, "")</f>
        <v/>
      </c>
      <c r="L33" s="79" t="str">
        <f t="array" ref="L33">XLOOKUP(C33,'Benchmark Rates'!O:O, 'Benchmark Rates'!Q:Q, "")</f>
        <v/>
      </c>
      <c r="M33" s="82" t="str">
        <f t="shared" si="1"/>
        <v/>
      </c>
      <c r="N33" s="83" t="str">
        <f t="shared" si="2"/>
        <v/>
      </c>
    </row>
    <row r="34" ht="15.75" customHeight="1">
      <c r="B34" s="77" t="s">
        <v>550</v>
      </c>
      <c r="C34" s="78" t="s">
        <v>220</v>
      </c>
      <c r="D34" s="107" t="s">
        <v>801</v>
      </c>
      <c r="E34" s="108">
        <v>58.55</v>
      </c>
      <c r="F34" s="109"/>
      <c r="G34" s="110" t="str">
        <f t="shared" si="3"/>
        <v/>
      </c>
      <c r="H34" s="109"/>
      <c r="I34" s="79" t="str">
        <f t="array" ref="I34">XLOOKUP(C34,'Benchmark Rates'!F:F, 'Benchmark Rates'!H:H, "")</f>
        <v/>
      </c>
      <c r="J34" s="79" t="str">
        <f t="array" ref="J34">XLOOKUP(C34,'Benchmark Rates'!I:I, 'Benchmark Rates'!K:K, "")</f>
        <v/>
      </c>
      <c r="K34" s="79" t="str">
        <f t="array" ref="K34">XLOOKUP(C34,'Benchmark Rates'!L:L, 'Benchmark Rates'!N:N, "")</f>
        <v/>
      </c>
      <c r="L34" s="79" t="str">
        <f t="array" ref="L34">XLOOKUP(C34,'Benchmark Rates'!O:O, 'Benchmark Rates'!Q:Q, "")</f>
        <v/>
      </c>
      <c r="M34" s="82" t="str">
        <f t="shared" si="1"/>
        <v/>
      </c>
      <c r="N34" s="83" t="str">
        <f t="shared" si="2"/>
        <v/>
      </c>
    </row>
    <row r="35" ht="15.75" customHeight="1">
      <c r="B35" s="77" t="s">
        <v>550</v>
      </c>
      <c r="C35" s="78" t="s">
        <v>20</v>
      </c>
      <c r="D35" s="107" t="s">
        <v>802</v>
      </c>
      <c r="E35" s="108">
        <v>58.55</v>
      </c>
      <c r="F35" s="109">
        <v>137.4</v>
      </c>
      <c r="G35" s="110">
        <f t="shared" si="3"/>
        <v>0.4261280932</v>
      </c>
      <c r="H35" s="109"/>
      <c r="I35" s="79" t="str">
        <f t="array" ref="I35">XLOOKUP(C35,'Benchmark Rates'!F:F, 'Benchmark Rates'!H:H, "")</f>
        <v/>
      </c>
      <c r="J35" s="79" t="str">
        <f t="array" ref="J35">XLOOKUP(C35,'Benchmark Rates'!I:I, 'Benchmark Rates'!K:K, "")</f>
        <v/>
      </c>
      <c r="K35" s="79" t="str">
        <f t="array" ref="K35">XLOOKUP(C35,'Benchmark Rates'!L:L, 'Benchmark Rates'!N:N, "")</f>
        <v/>
      </c>
      <c r="L35" s="79" t="str">
        <f t="array" ref="L35">XLOOKUP(C35,'Benchmark Rates'!O:O, 'Benchmark Rates'!Q:Q, "")</f>
        <v/>
      </c>
      <c r="M35" s="82" t="str">
        <f t="shared" si="1"/>
        <v/>
      </c>
      <c r="N35" s="83" t="str">
        <f t="shared" si="2"/>
        <v/>
      </c>
    </row>
    <row r="36" ht="15.75" customHeight="1">
      <c r="B36" s="77" t="s">
        <v>550</v>
      </c>
      <c r="C36" s="78" t="s">
        <v>221</v>
      </c>
      <c r="D36" s="107" t="s">
        <v>803</v>
      </c>
      <c r="E36" s="108">
        <v>309.63</v>
      </c>
      <c r="F36" s="109"/>
      <c r="G36" s="110" t="str">
        <f t="shared" si="3"/>
        <v/>
      </c>
      <c r="H36" s="109"/>
      <c r="I36" s="79" t="str">
        <f t="array" ref="I36">XLOOKUP(C36,'Benchmark Rates'!F:F, 'Benchmark Rates'!H:H, "")</f>
        <v/>
      </c>
      <c r="J36" s="79" t="str">
        <f t="array" ref="J36">XLOOKUP(C36,'Benchmark Rates'!I:I, 'Benchmark Rates'!K:K, "")</f>
        <v/>
      </c>
      <c r="K36" s="79" t="str">
        <f t="array" ref="K36">XLOOKUP(C36,'Benchmark Rates'!L:L, 'Benchmark Rates'!N:N, "")</f>
        <v/>
      </c>
      <c r="L36" s="79" t="str">
        <f t="array" ref="L36">XLOOKUP(C36,'Benchmark Rates'!O:O, 'Benchmark Rates'!Q:Q, "")</f>
        <v/>
      </c>
      <c r="M36" s="82" t="str">
        <f t="shared" si="1"/>
        <v/>
      </c>
      <c r="N36" s="83" t="str">
        <f t="shared" si="2"/>
        <v/>
      </c>
    </row>
    <row r="37" ht="15.75" customHeight="1">
      <c r="B37" s="77" t="s">
        <v>550</v>
      </c>
      <c r="C37" s="78" t="s">
        <v>227</v>
      </c>
      <c r="D37" s="107" t="s">
        <v>804</v>
      </c>
      <c r="E37" s="108">
        <v>399.65</v>
      </c>
      <c r="F37" s="109"/>
      <c r="G37" s="110" t="str">
        <f t="shared" si="3"/>
        <v/>
      </c>
      <c r="H37" s="109"/>
      <c r="I37" s="79" t="str">
        <f t="array" ref="I37">XLOOKUP(C37,'Benchmark Rates'!F:F, 'Benchmark Rates'!H:H, "")</f>
        <v/>
      </c>
      <c r="J37" s="79" t="str">
        <f t="array" ref="J37">XLOOKUP(C37,'Benchmark Rates'!I:I, 'Benchmark Rates'!K:K, "")</f>
        <v/>
      </c>
      <c r="K37" s="79" t="str">
        <f t="array" ref="K37">XLOOKUP(C37,'Benchmark Rates'!L:L, 'Benchmark Rates'!N:N, "")</f>
        <v/>
      </c>
      <c r="L37" s="79" t="str">
        <f t="array" ref="L37">XLOOKUP(C37,'Benchmark Rates'!O:O, 'Benchmark Rates'!Q:Q, "")</f>
        <v/>
      </c>
      <c r="M37" s="82" t="str">
        <f t="shared" si="1"/>
        <v/>
      </c>
      <c r="N37" s="83" t="str">
        <f t="shared" si="2"/>
        <v/>
      </c>
    </row>
    <row r="38" ht="15.75" customHeight="1">
      <c r="B38" s="77" t="s">
        <v>550</v>
      </c>
      <c r="C38" s="78" t="s">
        <v>228</v>
      </c>
      <c r="D38" s="107" t="s">
        <v>805</v>
      </c>
      <c r="E38" s="108">
        <v>399.65</v>
      </c>
      <c r="F38" s="109"/>
      <c r="G38" s="110" t="str">
        <f t="shared" si="3"/>
        <v/>
      </c>
      <c r="H38" s="109"/>
      <c r="I38" s="79" t="str">
        <f t="array" ref="I38">XLOOKUP(C38,'Benchmark Rates'!F:F, 'Benchmark Rates'!H:H, "")</f>
        <v/>
      </c>
      <c r="J38" s="79" t="str">
        <f t="array" ref="J38">XLOOKUP(C38,'Benchmark Rates'!I:I, 'Benchmark Rates'!K:K, "")</f>
        <v/>
      </c>
      <c r="K38" s="79" t="str">
        <f t="array" ref="K38">XLOOKUP(C38,'Benchmark Rates'!L:L, 'Benchmark Rates'!N:N, "")</f>
        <v/>
      </c>
      <c r="L38" s="79" t="str">
        <f t="array" ref="L38">XLOOKUP(C38,'Benchmark Rates'!O:O, 'Benchmark Rates'!Q:Q, "")</f>
        <v/>
      </c>
      <c r="M38" s="82" t="str">
        <f t="shared" si="1"/>
        <v/>
      </c>
      <c r="N38" s="83" t="str">
        <f t="shared" si="2"/>
        <v/>
      </c>
    </row>
    <row r="39" ht="15.75" customHeight="1">
      <c r="B39" s="77" t="s">
        <v>550</v>
      </c>
      <c r="C39" s="78" t="s">
        <v>229</v>
      </c>
      <c r="D39" s="107" t="s">
        <v>806</v>
      </c>
      <c r="E39" s="108">
        <v>399.65</v>
      </c>
      <c r="F39" s="109"/>
      <c r="G39" s="110" t="str">
        <f t="shared" si="3"/>
        <v/>
      </c>
      <c r="H39" s="109"/>
      <c r="I39" s="79" t="str">
        <f t="array" ref="I39">XLOOKUP(C39,'Benchmark Rates'!F:F, 'Benchmark Rates'!H:H, "")</f>
        <v/>
      </c>
      <c r="J39" s="79" t="str">
        <f t="array" ref="J39">XLOOKUP(C39,'Benchmark Rates'!I:I, 'Benchmark Rates'!K:K, "")</f>
        <v/>
      </c>
      <c r="K39" s="79" t="str">
        <f t="array" ref="K39">XLOOKUP(C39,'Benchmark Rates'!L:L, 'Benchmark Rates'!N:N, "")</f>
        <v/>
      </c>
      <c r="L39" s="79" t="str">
        <f t="array" ref="L39">XLOOKUP(C39,'Benchmark Rates'!O:O, 'Benchmark Rates'!Q:Q, "")</f>
        <v/>
      </c>
      <c r="M39" s="82" t="str">
        <f t="shared" si="1"/>
        <v/>
      </c>
      <c r="N39" s="83" t="str">
        <f t="shared" si="2"/>
        <v/>
      </c>
    </row>
    <row r="40" ht="15.75" customHeight="1">
      <c r="B40" s="77" t="s">
        <v>550</v>
      </c>
      <c r="C40" s="78" t="s">
        <v>21</v>
      </c>
      <c r="D40" s="107" t="s">
        <v>807</v>
      </c>
      <c r="E40" s="108">
        <v>380.88</v>
      </c>
      <c r="F40" s="109">
        <v>520.89</v>
      </c>
      <c r="G40" s="110">
        <f t="shared" si="3"/>
        <v>0.7312100443</v>
      </c>
      <c r="H40" s="109">
        <v>313.32</v>
      </c>
      <c r="I40" s="79">
        <f t="array" ref="I40">XLOOKUP(C40,'Benchmark Rates'!F:F, 'Benchmark Rates'!H:H, "")</f>
        <v>68.02207792</v>
      </c>
      <c r="J40" s="79" t="str">
        <f t="array" ref="J40">XLOOKUP(C40,'Benchmark Rates'!I:I, 'Benchmark Rates'!K:K, "")</f>
        <v/>
      </c>
      <c r="K40" s="79" t="str">
        <f t="array" ref="K40">XLOOKUP(C40,'Benchmark Rates'!L:L, 'Benchmark Rates'!N:N, "")</f>
        <v/>
      </c>
      <c r="L40" s="79">
        <f t="array" ref="L40">XLOOKUP(C40,'Benchmark Rates'!O:O, 'Benchmark Rates'!Q:Q, "")</f>
        <v>165.0535714</v>
      </c>
      <c r="M40" s="82">
        <f t="shared" si="1"/>
        <v>182.1318831</v>
      </c>
      <c r="N40" s="83">
        <f t="shared" si="2"/>
        <v>2.091231878</v>
      </c>
    </row>
    <row r="41" ht="15.75" customHeight="1">
      <c r="B41" s="77" t="s">
        <v>550</v>
      </c>
      <c r="C41" s="78" t="s">
        <v>23</v>
      </c>
      <c r="D41" s="107" t="s">
        <v>808</v>
      </c>
      <c r="E41" s="108">
        <v>728.19</v>
      </c>
      <c r="F41" s="109">
        <v>950.89</v>
      </c>
      <c r="G41" s="110">
        <f t="shared" si="3"/>
        <v>0.7657983573</v>
      </c>
      <c r="H41" s="109"/>
      <c r="I41" s="79" t="str">
        <f t="array" ref="I41">XLOOKUP(C41,'Benchmark Rates'!F:F, 'Benchmark Rates'!H:H, "")</f>
        <v/>
      </c>
      <c r="J41" s="79" t="str">
        <f t="array" ref="J41">XLOOKUP(C41,'Benchmark Rates'!I:I, 'Benchmark Rates'!K:K, "")</f>
        <v/>
      </c>
      <c r="K41" s="79" t="str">
        <f t="array" ref="K41">XLOOKUP(C41,'Benchmark Rates'!L:L, 'Benchmark Rates'!N:N, "")</f>
        <v/>
      </c>
      <c r="L41" s="79" t="str">
        <f t="array" ref="L41">XLOOKUP(C41,'Benchmark Rates'!O:O, 'Benchmark Rates'!Q:Q, "")</f>
        <v/>
      </c>
      <c r="M41" s="82" t="str">
        <f t="shared" si="1"/>
        <v/>
      </c>
      <c r="N41" s="83" t="str">
        <f t="shared" si="2"/>
        <v/>
      </c>
    </row>
    <row r="42" ht="15.75" customHeight="1">
      <c r="B42" s="77" t="s">
        <v>550</v>
      </c>
      <c r="C42" s="78" t="s">
        <v>230</v>
      </c>
      <c r="D42" s="107" t="s">
        <v>809</v>
      </c>
      <c r="E42" s="108">
        <v>728.19</v>
      </c>
      <c r="F42" s="109"/>
      <c r="G42" s="110" t="str">
        <f t="shared" si="3"/>
        <v/>
      </c>
      <c r="H42" s="109"/>
      <c r="I42" s="79" t="str">
        <f t="array" ref="I42">XLOOKUP(C42,'Benchmark Rates'!F:F, 'Benchmark Rates'!H:H, "")</f>
        <v/>
      </c>
      <c r="J42" s="79" t="str">
        <f t="array" ref="J42">XLOOKUP(C42,'Benchmark Rates'!I:I, 'Benchmark Rates'!K:K, "")</f>
        <v/>
      </c>
      <c r="K42" s="79" t="str">
        <f t="array" ref="K42">XLOOKUP(C42,'Benchmark Rates'!L:L, 'Benchmark Rates'!N:N, "")</f>
        <v/>
      </c>
      <c r="L42" s="79" t="str">
        <f t="array" ref="L42">XLOOKUP(C42,'Benchmark Rates'!O:O, 'Benchmark Rates'!Q:Q, "")</f>
        <v/>
      </c>
      <c r="M42" s="82" t="str">
        <f t="shared" si="1"/>
        <v/>
      </c>
      <c r="N42" s="83" t="str">
        <f t="shared" si="2"/>
        <v/>
      </c>
    </row>
    <row r="43" ht="15.75" customHeight="1">
      <c r="B43" s="77" t="s">
        <v>550</v>
      </c>
      <c r="C43" s="78" t="s">
        <v>231</v>
      </c>
      <c r="D43" s="107" t="s">
        <v>810</v>
      </c>
      <c r="E43" s="108">
        <v>728.19</v>
      </c>
      <c r="F43" s="109"/>
      <c r="G43" s="110" t="str">
        <f t="shared" si="3"/>
        <v/>
      </c>
      <c r="H43" s="109"/>
      <c r="I43" s="79" t="str">
        <f t="array" ref="I43">XLOOKUP(C43,'Benchmark Rates'!F:F, 'Benchmark Rates'!H:H, "")</f>
        <v/>
      </c>
      <c r="J43" s="79" t="str">
        <f t="array" ref="J43">XLOOKUP(C43,'Benchmark Rates'!I:I, 'Benchmark Rates'!K:K, "")</f>
        <v/>
      </c>
      <c r="K43" s="79" t="str">
        <f t="array" ref="K43">XLOOKUP(C43,'Benchmark Rates'!L:L, 'Benchmark Rates'!N:N, "")</f>
        <v/>
      </c>
      <c r="L43" s="79" t="str">
        <f t="array" ref="L43">XLOOKUP(C43,'Benchmark Rates'!O:O, 'Benchmark Rates'!Q:Q, "")</f>
        <v/>
      </c>
      <c r="M43" s="82" t="str">
        <f t="shared" si="1"/>
        <v/>
      </c>
      <c r="N43" s="83" t="str">
        <f t="shared" si="2"/>
        <v/>
      </c>
    </row>
    <row r="44" ht="15.75" customHeight="1">
      <c r="B44" s="77" t="s">
        <v>550</v>
      </c>
      <c r="C44" s="78" t="s">
        <v>232</v>
      </c>
      <c r="D44" s="107" t="s">
        <v>811</v>
      </c>
      <c r="E44" s="108">
        <v>728.19</v>
      </c>
      <c r="F44" s="109"/>
      <c r="G44" s="110" t="str">
        <f t="shared" si="3"/>
        <v/>
      </c>
      <c r="H44" s="109"/>
      <c r="I44" s="79" t="str">
        <f t="array" ref="I44">XLOOKUP(C44,'Benchmark Rates'!F:F, 'Benchmark Rates'!H:H, "")</f>
        <v/>
      </c>
      <c r="J44" s="79" t="str">
        <f t="array" ref="J44">XLOOKUP(C44,'Benchmark Rates'!I:I, 'Benchmark Rates'!K:K, "")</f>
        <v/>
      </c>
      <c r="K44" s="79" t="str">
        <f t="array" ref="K44">XLOOKUP(C44,'Benchmark Rates'!L:L, 'Benchmark Rates'!N:N, "")</f>
        <v/>
      </c>
      <c r="L44" s="79" t="str">
        <f t="array" ref="L44">XLOOKUP(C44,'Benchmark Rates'!O:O, 'Benchmark Rates'!Q:Q, "")</f>
        <v/>
      </c>
      <c r="M44" s="82" t="str">
        <f t="shared" si="1"/>
        <v/>
      </c>
      <c r="N44" s="80" t="str">
        <f t="shared" si="2"/>
        <v/>
      </c>
    </row>
    <row r="45" ht="15.75" customHeight="1">
      <c r="B45" s="77" t="s">
        <v>550</v>
      </c>
      <c r="C45" s="78" t="s">
        <v>233</v>
      </c>
      <c r="D45" s="107" t="s">
        <v>812</v>
      </c>
      <c r="E45" s="108">
        <v>1105.05</v>
      </c>
      <c r="F45" s="109"/>
      <c r="G45" s="110" t="str">
        <f t="shared" si="3"/>
        <v/>
      </c>
      <c r="H45" s="109"/>
      <c r="I45" s="79" t="str">
        <f t="array" ref="I45">XLOOKUP(C45,'Benchmark Rates'!F:F, 'Benchmark Rates'!H:H, "")</f>
        <v/>
      </c>
      <c r="J45" s="79" t="str">
        <f t="array" ref="J45">XLOOKUP(C45,'Benchmark Rates'!I:I, 'Benchmark Rates'!K:K, "")</f>
        <v/>
      </c>
      <c r="K45" s="79" t="str">
        <f t="array" ref="K45">XLOOKUP(C45,'Benchmark Rates'!L:L, 'Benchmark Rates'!N:N, "")</f>
        <v/>
      </c>
      <c r="L45" s="79" t="str">
        <f t="array" ref="L45">XLOOKUP(C45,'Benchmark Rates'!O:O, 'Benchmark Rates'!Q:Q, "")</f>
        <v/>
      </c>
      <c r="M45" s="82" t="str">
        <f t="shared" si="1"/>
        <v/>
      </c>
      <c r="N45" s="80" t="str">
        <f t="shared" si="2"/>
        <v/>
      </c>
    </row>
    <row r="46" ht="15.75" customHeight="1">
      <c r="B46" s="77" t="s">
        <v>550</v>
      </c>
      <c r="C46" s="78" t="s">
        <v>234</v>
      </c>
      <c r="D46" s="107" t="s">
        <v>813</v>
      </c>
      <c r="E46" s="108">
        <v>1105.05</v>
      </c>
      <c r="F46" s="109"/>
      <c r="G46" s="110" t="str">
        <f t="shared" si="3"/>
        <v/>
      </c>
      <c r="H46" s="109"/>
      <c r="I46" s="79" t="str">
        <f t="array" ref="I46">XLOOKUP(C46,'Benchmark Rates'!F:F, 'Benchmark Rates'!H:H, "")</f>
        <v/>
      </c>
      <c r="J46" s="79" t="str">
        <f t="array" ref="J46">XLOOKUP(C46,'Benchmark Rates'!I:I, 'Benchmark Rates'!K:K, "")</f>
        <v/>
      </c>
      <c r="K46" s="79" t="str">
        <f t="array" ref="K46">XLOOKUP(C46,'Benchmark Rates'!L:L, 'Benchmark Rates'!N:N, "")</f>
        <v/>
      </c>
      <c r="L46" s="79" t="str">
        <f t="array" ref="L46">XLOOKUP(C46,'Benchmark Rates'!O:O, 'Benchmark Rates'!Q:Q, "")</f>
        <v/>
      </c>
      <c r="M46" s="82" t="str">
        <f t="shared" si="1"/>
        <v/>
      </c>
      <c r="N46" s="80" t="str">
        <f t="shared" si="2"/>
        <v/>
      </c>
    </row>
    <row r="47" ht="15.75" customHeight="1">
      <c r="B47" s="77" t="s">
        <v>550</v>
      </c>
      <c r="C47" s="78" t="s">
        <v>235</v>
      </c>
      <c r="D47" s="107" t="s">
        <v>814</v>
      </c>
      <c r="E47" s="108">
        <v>1105.05</v>
      </c>
      <c r="F47" s="109"/>
      <c r="G47" s="110" t="str">
        <f t="shared" si="3"/>
        <v/>
      </c>
      <c r="H47" s="109"/>
      <c r="I47" s="79" t="str">
        <f t="array" ref="I47">XLOOKUP(C47,'Benchmark Rates'!F:F, 'Benchmark Rates'!H:H, "")</f>
        <v/>
      </c>
      <c r="J47" s="79" t="str">
        <f t="array" ref="J47">XLOOKUP(C47,'Benchmark Rates'!I:I, 'Benchmark Rates'!K:K, "")</f>
        <v/>
      </c>
      <c r="K47" s="79" t="str">
        <f t="array" ref="K47">XLOOKUP(C47,'Benchmark Rates'!L:L, 'Benchmark Rates'!N:N, "")</f>
        <v/>
      </c>
      <c r="L47" s="79" t="str">
        <f t="array" ref="L47">XLOOKUP(C47,'Benchmark Rates'!O:O, 'Benchmark Rates'!Q:Q, "")</f>
        <v/>
      </c>
      <c r="M47" s="82" t="str">
        <f t="shared" si="1"/>
        <v/>
      </c>
      <c r="N47" s="80" t="str">
        <f t="shared" si="2"/>
        <v/>
      </c>
    </row>
    <row r="48" ht="15.75" customHeight="1">
      <c r="B48" s="77" t="s">
        <v>550</v>
      </c>
      <c r="C48" s="78" t="s">
        <v>24</v>
      </c>
      <c r="D48" s="107" t="s">
        <v>815</v>
      </c>
      <c r="E48" s="108">
        <v>1105.05</v>
      </c>
      <c r="F48" s="109">
        <v>1386.77</v>
      </c>
      <c r="G48" s="110">
        <f t="shared" si="3"/>
        <v>0.7968516769</v>
      </c>
      <c r="H48" s="109"/>
      <c r="I48" s="79" t="str">
        <f t="array" ref="I48">XLOOKUP(C48,'Benchmark Rates'!F:F, 'Benchmark Rates'!H:H, "")</f>
        <v/>
      </c>
      <c r="J48" s="79" t="str">
        <f t="array" ref="J48">XLOOKUP(C48,'Benchmark Rates'!I:I, 'Benchmark Rates'!K:K, "")</f>
        <v/>
      </c>
      <c r="K48" s="79" t="str">
        <f t="array" ref="K48">XLOOKUP(C48,'Benchmark Rates'!L:L, 'Benchmark Rates'!N:N, "")</f>
        <v/>
      </c>
      <c r="L48" s="79" t="str">
        <f t="array" ref="L48">XLOOKUP(C48,'Benchmark Rates'!O:O, 'Benchmark Rates'!Q:Q, "")</f>
        <v/>
      </c>
      <c r="M48" s="82" t="str">
        <f t="shared" si="1"/>
        <v/>
      </c>
      <c r="N48" s="80" t="str">
        <f t="shared" si="2"/>
        <v/>
      </c>
    </row>
    <row r="49" ht="15.75" customHeight="1">
      <c r="B49" s="77" t="s">
        <v>550</v>
      </c>
      <c r="C49" s="78" t="s">
        <v>236</v>
      </c>
      <c r="D49" s="107" t="s">
        <v>816</v>
      </c>
      <c r="E49" s="108">
        <v>1105.05</v>
      </c>
      <c r="F49" s="109"/>
      <c r="G49" s="110" t="str">
        <f t="shared" si="3"/>
        <v/>
      </c>
      <c r="H49" s="109"/>
      <c r="I49" s="79">
        <f t="array" ref="I49">XLOOKUP(C49,'Benchmark Rates'!F:F, 'Benchmark Rates'!H:H, "")</f>
        <v>388.6697403</v>
      </c>
      <c r="J49" s="79" t="str">
        <f t="array" ref="J49">XLOOKUP(C49,'Benchmark Rates'!I:I, 'Benchmark Rates'!K:K, "")</f>
        <v/>
      </c>
      <c r="K49" s="79" t="str">
        <f t="array" ref="K49">XLOOKUP(C49,'Benchmark Rates'!L:L, 'Benchmark Rates'!N:N, "")</f>
        <v/>
      </c>
      <c r="L49" s="79" t="str">
        <f t="array" ref="L49">XLOOKUP(C49,'Benchmark Rates'!O:O, 'Benchmark Rates'!Q:Q, "")</f>
        <v/>
      </c>
      <c r="M49" s="82" t="str">
        <f t="shared" si="1"/>
        <v/>
      </c>
      <c r="N49" s="83" t="str">
        <f t="shared" si="2"/>
        <v/>
      </c>
    </row>
    <row r="50" ht="15.75" customHeight="1">
      <c r="B50" s="77" t="s">
        <v>550</v>
      </c>
      <c r="C50" s="78" t="s">
        <v>25</v>
      </c>
      <c r="D50" s="107" t="s">
        <v>817</v>
      </c>
      <c r="E50" s="108">
        <v>1105.05</v>
      </c>
      <c r="F50" s="109">
        <v>1445.63</v>
      </c>
      <c r="G50" s="110">
        <f t="shared" si="3"/>
        <v>0.7644072135</v>
      </c>
      <c r="H50" s="109"/>
      <c r="I50" s="79" t="str">
        <f t="array" ref="I50">XLOOKUP(C50,'Benchmark Rates'!F:F, 'Benchmark Rates'!H:H, "")</f>
        <v/>
      </c>
      <c r="J50" s="79" t="str">
        <f t="array" ref="J50">XLOOKUP(C50,'Benchmark Rates'!I:I, 'Benchmark Rates'!K:K, "")</f>
        <v/>
      </c>
      <c r="K50" s="79" t="str">
        <f t="array" ref="K50">XLOOKUP(C50,'Benchmark Rates'!L:L, 'Benchmark Rates'!N:N, "")</f>
        <v/>
      </c>
      <c r="L50" s="79" t="str">
        <f t="array" ref="L50">XLOOKUP(C50,'Benchmark Rates'!O:O, 'Benchmark Rates'!Q:Q, "")</f>
        <v/>
      </c>
      <c r="M50" s="82" t="str">
        <f t="shared" si="1"/>
        <v/>
      </c>
      <c r="N50" s="83" t="str">
        <f t="shared" si="2"/>
        <v/>
      </c>
    </row>
    <row r="51" ht="15.75" customHeight="1">
      <c r="B51" s="77" t="s">
        <v>550</v>
      </c>
      <c r="C51" s="78" t="s">
        <v>26</v>
      </c>
      <c r="D51" s="107" t="s">
        <v>818</v>
      </c>
      <c r="E51" s="108">
        <v>330.14</v>
      </c>
      <c r="F51" s="109">
        <v>458.62</v>
      </c>
      <c r="G51" s="110">
        <f t="shared" si="3"/>
        <v>0.7198552178</v>
      </c>
      <c r="H51" s="109"/>
      <c r="I51" s="79" t="str">
        <f t="array" ref="I51">XLOOKUP(C51,'Benchmark Rates'!F:F, 'Benchmark Rates'!H:H, "")</f>
        <v/>
      </c>
      <c r="J51" s="79" t="str">
        <f t="array" ref="J51">XLOOKUP(C51,'Benchmark Rates'!I:I, 'Benchmark Rates'!K:K, "")</f>
        <v/>
      </c>
      <c r="K51" s="79" t="str">
        <f t="array" ref="K51">XLOOKUP(C51,'Benchmark Rates'!L:L, 'Benchmark Rates'!N:N, "")</f>
        <v/>
      </c>
      <c r="L51" s="79" t="str">
        <f t="array" ref="L51">XLOOKUP(C51,'Benchmark Rates'!O:O, 'Benchmark Rates'!Q:Q, "")</f>
        <v/>
      </c>
      <c r="M51" s="82" t="str">
        <f t="shared" si="1"/>
        <v/>
      </c>
      <c r="N51" s="80" t="str">
        <f t="shared" si="2"/>
        <v/>
      </c>
    </row>
    <row r="52" ht="15.75" customHeight="1">
      <c r="B52" s="77" t="s">
        <v>550</v>
      </c>
      <c r="C52" s="78" t="s">
        <v>237</v>
      </c>
      <c r="D52" s="107" t="s">
        <v>819</v>
      </c>
      <c r="E52" s="108">
        <v>87.73</v>
      </c>
      <c r="F52" s="109"/>
      <c r="G52" s="110" t="str">
        <f t="shared" si="3"/>
        <v/>
      </c>
      <c r="H52" s="109"/>
      <c r="I52" s="79" t="str">
        <f t="array" ref="I52">XLOOKUP(C52,'Benchmark Rates'!F:F, 'Benchmark Rates'!H:H, "")</f>
        <v/>
      </c>
      <c r="J52" s="79" t="str">
        <f t="array" ref="J52">XLOOKUP(C52,'Benchmark Rates'!I:I, 'Benchmark Rates'!K:K, "")</f>
        <v/>
      </c>
      <c r="K52" s="79" t="str">
        <f t="array" ref="K52">XLOOKUP(C52,'Benchmark Rates'!L:L, 'Benchmark Rates'!N:N, "")</f>
        <v/>
      </c>
      <c r="L52" s="79" t="str">
        <f t="array" ref="L52">XLOOKUP(C52,'Benchmark Rates'!O:O, 'Benchmark Rates'!Q:Q, "")</f>
        <v/>
      </c>
      <c r="M52" s="82" t="str">
        <f t="shared" si="1"/>
        <v/>
      </c>
      <c r="N52" s="83" t="str">
        <f t="shared" si="2"/>
        <v/>
      </c>
    </row>
    <row r="53" ht="15.75" customHeight="1">
      <c r="B53" s="77" t="s">
        <v>550</v>
      </c>
      <c r="C53" s="78" t="s">
        <v>238</v>
      </c>
      <c r="D53" s="107" t="s">
        <v>820</v>
      </c>
      <c r="E53" s="108">
        <v>98.43</v>
      </c>
      <c r="F53" s="109"/>
      <c r="G53" s="110" t="str">
        <f t="shared" si="3"/>
        <v/>
      </c>
      <c r="H53" s="109"/>
      <c r="I53" s="79" t="str">
        <f t="array" ref="I53">XLOOKUP(C53,'Benchmark Rates'!F:F, 'Benchmark Rates'!H:H, "")</f>
        <v/>
      </c>
      <c r="J53" s="79" t="str">
        <f t="array" ref="J53">XLOOKUP(C53,'Benchmark Rates'!I:I, 'Benchmark Rates'!K:K, "")</f>
        <v/>
      </c>
      <c r="K53" s="79" t="str">
        <f t="array" ref="K53">XLOOKUP(C53,'Benchmark Rates'!L:L, 'Benchmark Rates'!N:N, "")</f>
        <v/>
      </c>
      <c r="L53" s="79" t="str">
        <f t="array" ref="L53">XLOOKUP(C53,'Benchmark Rates'!O:O, 'Benchmark Rates'!Q:Q, "")</f>
        <v/>
      </c>
      <c r="M53" s="82" t="str">
        <f t="shared" si="1"/>
        <v/>
      </c>
      <c r="N53" s="80" t="str">
        <f t="shared" si="2"/>
        <v/>
      </c>
    </row>
    <row r="54" ht="15.75" customHeight="1">
      <c r="B54" s="77" t="s">
        <v>550</v>
      </c>
      <c r="C54" s="78" t="s">
        <v>27</v>
      </c>
      <c r="D54" s="107" t="s">
        <v>821</v>
      </c>
      <c r="E54" s="108">
        <v>258.42</v>
      </c>
      <c r="F54" s="109">
        <v>588.35</v>
      </c>
      <c r="G54" s="110">
        <f t="shared" si="3"/>
        <v>0.4392283505</v>
      </c>
      <c r="H54" s="109"/>
      <c r="I54" s="79" t="str">
        <f t="array" ref="I54">XLOOKUP(C54,'Benchmark Rates'!F:F, 'Benchmark Rates'!H:H, "")</f>
        <v/>
      </c>
      <c r="J54" s="79" t="str">
        <f t="array" ref="J54">XLOOKUP(C54,'Benchmark Rates'!I:I, 'Benchmark Rates'!K:K, "")</f>
        <v/>
      </c>
      <c r="K54" s="79" t="str">
        <f t="array" ref="K54">XLOOKUP(C54,'Benchmark Rates'!L:L, 'Benchmark Rates'!N:N, "")</f>
        <v/>
      </c>
      <c r="L54" s="79" t="str">
        <f t="array" ref="L54">XLOOKUP(C54,'Benchmark Rates'!O:O, 'Benchmark Rates'!Q:Q, "")</f>
        <v/>
      </c>
      <c r="M54" s="82" t="str">
        <f t="shared" si="1"/>
        <v/>
      </c>
      <c r="N54" s="83" t="str">
        <f t="shared" si="2"/>
        <v/>
      </c>
    </row>
    <row r="55" ht="15.75" customHeight="1">
      <c r="B55" s="77" t="s">
        <v>550</v>
      </c>
      <c r="C55" s="78" t="s">
        <v>28</v>
      </c>
      <c r="D55" s="107" t="s">
        <v>822</v>
      </c>
      <c r="E55" s="108">
        <v>201.69</v>
      </c>
      <c r="F55" s="109">
        <v>456.9</v>
      </c>
      <c r="G55" s="110">
        <f t="shared" si="3"/>
        <v>0.4414313854</v>
      </c>
      <c r="H55" s="109">
        <v>406.81</v>
      </c>
      <c r="I55" s="79" t="str">
        <f t="array" ref="I55">XLOOKUP(C55,'Benchmark Rates'!F:F, 'Benchmark Rates'!H:H, "")</f>
        <v/>
      </c>
      <c r="J55" s="79" t="str">
        <f t="array" ref="J55">XLOOKUP(C55,'Benchmark Rates'!I:I, 'Benchmark Rates'!K:K, "")</f>
        <v/>
      </c>
      <c r="K55" s="79" t="str">
        <f t="array" ref="K55">XLOOKUP(C55,'Benchmark Rates'!L:L, 'Benchmark Rates'!N:N, "")</f>
        <v/>
      </c>
      <c r="L55" s="79">
        <f t="array" ref="L55">XLOOKUP(C55,'Benchmark Rates'!O:O, 'Benchmark Rates'!Q:Q, "")</f>
        <v>151.0294118</v>
      </c>
      <c r="M55" s="82">
        <f t="shared" si="1"/>
        <v>278.9197059</v>
      </c>
      <c r="N55" s="80">
        <f t="shared" si="2"/>
        <v>0.7231113319</v>
      </c>
    </row>
    <row r="56" ht="15.75" customHeight="1">
      <c r="B56" s="77" t="s">
        <v>550</v>
      </c>
      <c r="C56" s="78" t="s">
        <v>30</v>
      </c>
      <c r="D56" s="107" t="s">
        <v>823</v>
      </c>
      <c r="E56" s="108">
        <v>265.56</v>
      </c>
      <c r="F56" s="109">
        <v>329.32</v>
      </c>
      <c r="G56" s="110">
        <f t="shared" si="3"/>
        <v>0.8063889226</v>
      </c>
      <c r="H56" s="109">
        <v>237.07</v>
      </c>
      <c r="I56" s="79" t="str">
        <f t="array" ref="I56">XLOOKUP(C56,'Benchmark Rates'!F:F, 'Benchmark Rates'!H:H, "")</f>
        <v/>
      </c>
      <c r="J56" s="79" t="str">
        <f t="array" ref="J56">XLOOKUP(C56,'Benchmark Rates'!I:I, 'Benchmark Rates'!K:K, "")</f>
        <v/>
      </c>
      <c r="K56" s="79" t="str">
        <f t="array" ref="K56">XLOOKUP(C56,'Benchmark Rates'!L:L, 'Benchmark Rates'!N:N, "")</f>
        <v/>
      </c>
      <c r="L56" s="79">
        <f t="array" ref="L56">XLOOKUP(C56,'Benchmark Rates'!O:O, 'Benchmark Rates'!Q:Q, "")</f>
        <v>151.0294118</v>
      </c>
      <c r="M56" s="82">
        <f t="shared" si="1"/>
        <v>194.0497059</v>
      </c>
      <c r="N56" s="80">
        <f t="shared" si="2"/>
        <v>1.368515344</v>
      </c>
    </row>
    <row r="57" ht="15.75" customHeight="1">
      <c r="B57" s="77" t="s">
        <v>550</v>
      </c>
      <c r="C57" s="78" t="s">
        <v>31</v>
      </c>
      <c r="D57" s="107" t="s">
        <v>824</v>
      </c>
      <c r="E57" s="108">
        <v>258.42</v>
      </c>
      <c r="F57" s="109"/>
      <c r="G57" s="110" t="str">
        <f t="shared" si="3"/>
        <v/>
      </c>
      <c r="H57" s="109">
        <v>308.18</v>
      </c>
      <c r="I57" s="79">
        <f t="array" ref="I57">XLOOKUP(C57,'Benchmark Rates'!F:F, 'Benchmark Rates'!H:H, "")</f>
        <v>72.87493506</v>
      </c>
      <c r="J57" s="79" t="str">
        <f t="array" ref="J57">XLOOKUP(C57,'Benchmark Rates'!I:I, 'Benchmark Rates'!K:K, "")</f>
        <v/>
      </c>
      <c r="K57" s="79" t="str">
        <f t="array" ref="K57">XLOOKUP(C57,'Benchmark Rates'!L:L, 'Benchmark Rates'!N:N, "")</f>
        <v/>
      </c>
      <c r="L57" s="79">
        <f t="array" ref="L57">XLOOKUP(C57,'Benchmark Rates'!O:O, 'Benchmark Rates'!Q:Q, "")</f>
        <v>165.0535714</v>
      </c>
      <c r="M57" s="82">
        <f t="shared" si="1"/>
        <v>182.0361688</v>
      </c>
      <c r="N57" s="83">
        <f t="shared" si="2"/>
        <v>1.419607991</v>
      </c>
    </row>
    <row r="58" ht="15.75" customHeight="1">
      <c r="B58" s="77" t="s">
        <v>550</v>
      </c>
      <c r="C58" s="78" t="s">
        <v>239</v>
      </c>
      <c r="D58" s="107" t="s">
        <v>825</v>
      </c>
      <c r="E58" s="108">
        <v>270.01</v>
      </c>
      <c r="F58" s="109"/>
      <c r="G58" s="110" t="str">
        <f t="shared" si="3"/>
        <v/>
      </c>
      <c r="H58" s="109">
        <v>313.87</v>
      </c>
      <c r="I58" s="79" t="str">
        <f t="array" ref="I58">XLOOKUP(C58,'Benchmark Rates'!F:F, 'Benchmark Rates'!H:H, "")</f>
        <v/>
      </c>
      <c r="J58" s="79" t="str">
        <f t="array" ref="J58">XLOOKUP(C58,'Benchmark Rates'!I:I, 'Benchmark Rates'!K:K, "")</f>
        <v/>
      </c>
      <c r="K58" s="79" t="str">
        <f t="array" ref="K58">XLOOKUP(C58,'Benchmark Rates'!L:L, 'Benchmark Rates'!N:N, "")</f>
        <v/>
      </c>
      <c r="L58" s="79" t="str">
        <f t="array" ref="L58">XLOOKUP(C58,'Benchmark Rates'!O:O, 'Benchmark Rates'!Q:Q, "")</f>
        <v/>
      </c>
      <c r="M58" s="82" t="str">
        <f t="shared" si="1"/>
        <v/>
      </c>
      <c r="N58" s="83" t="str">
        <f t="shared" si="2"/>
        <v/>
      </c>
    </row>
    <row r="59" ht="15.75" customHeight="1">
      <c r="B59" s="77" t="s">
        <v>550</v>
      </c>
      <c r="C59" s="78" t="s">
        <v>32</v>
      </c>
      <c r="D59" s="107" t="s">
        <v>826</v>
      </c>
      <c r="E59" s="108">
        <v>304.42</v>
      </c>
      <c r="F59" s="109"/>
      <c r="G59" s="110" t="str">
        <f t="shared" si="3"/>
        <v/>
      </c>
      <c r="H59" s="109">
        <v>406.81</v>
      </c>
      <c r="I59" s="79" t="str">
        <f t="array" ref="I59">XLOOKUP(C59,'Benchmark Rates'!F:F, 'Benchmark Rates'!H:H, "")</f>
        <v/>
      </c>
      <c r="J59" s="79" t="str">
        <f t="array" ref="J59">XLOOKUP(C59,'Benchmark Rates'!I:I, 'Benchmark Rates'!K:K, "")</f>
        <v/>
      </c>
      <c r="K59" s="79" t="str">
        <f t="array" ref="K59">XLOOKUP(C59,'Benchmark Rates'!L:L, 'Benchmark Rates'!N:N, "")</f>
        <v/>
      </c>
      <c r="L59" s="79">
        <f t="array" ref="L59">XLOOKUP(C59,'Benchmark Rates'!O:O, 'Benchmark Rates'!Q:Q, "")</f>
        <v>145.6355042</v>
      </c>
      <c r="M59" s="82">
        <f t="shared" si="1"/>
        <v>276.2227521</v>
      </c>
      <c r="N59" s="83">
        <f t="shared" si="2"/>
        <v>1.102081554</v>
      </c>
    </row>
    <row r="60" ht="15.75" customHeight="1">
      <c r="B60" s="77" t="s">
        <v>550</v>
      </c>
      <c r="C60" s="78" t="s">
        <v>33</v>
      </c>
      <c r="D60" s="107" t="s">
        <v>827</v>
      </c>
      <c r="E60" s="108">
        <v>55.1</v>
      </c>
      <c r="F60" s="109"/>
      <c r="G60" s="110" t="str">
        <f t="shared" si="3"/>
        <v/>
      </c>
      <c r="H60" s="109">
        <v>52.34</v>
      </c>
      <c r="I60" s="79">
        <f t="array" ref="I60">XLOOKUP(C60,'Benchmark Rates'!F:F, 'Benchmark Rates'!H:H, "")</f>
        <v>24.29506494</v>
      </c>
      <c r="J60" s="79" t="str">
        <f t="array" ref="J60">XLOOKUP(C60,'Benchmark Rates'!I:I, 'Benchmark Rates'!K:K, "")</f>
        <v/>
      </c>
      <c r="K60" s="79" t="str">
        <f t="array" ref="K60">XLOOKUP(C60,'Benchmark Rates'!L:L, 'Benchmark Rates'!N:N, "")</f>
        <v/>
      </c>
      <c r="L60" s="79">
        <f t="array" ref="L60">XLOOKUP(C60,'Benchmark Rates'!O:O, 'Benchmark Rates'!Q:Q, "")</f>
        <v>42.61186975</v>
      </c>
      <c r="M60" s="82">
        <f t="shared" si="1"/>
        <v>39.74897823</v>
      </c>
      <c r="N60" s="83">
        <f t="shared" si="2"/>
        <v>1.386199154</v>
      </c>
    </row>
    <row r="61" ht="15.75" customHeight="1">
      <c r="B61" s="77" t="s">
        <v>550</v>
      </c>
      <c r="C61" s="78" t="s">
        <v>241</v>
      </c>
      <c r="D61" s="107" t="s">
        <v>828</v>
      </c>
      <c r="E61" s="108">
        <v>370.17</v>
      </c>
      <c r="F61" s="109"/>
      <c r="G61" s="110" t="str">
        <f t="shared" si="3"/>
        <v/>
      </c>
      <c r="H61" s="109"/>
      <c r="I61" s="79" t="str">
        <f t="array" ref="I61">XLOOKUP(C61,'Benchmark Rates'!F:F, 'Benchmark Rates'!H:H, "")</f>
        <v/>
      </c>
      <c r="J61" s="79" t="str">
        <f t="array" ref="J61">XLOOKUP(C61,'Benchmark Rates'!I:I, 'Benchmark Rates'!K:K, "")</f>
        <v/>
      </c>
      <c r="K61" s="79" t="str">
        <f t="array" ref="K61">XLOOKUP(C61,'Benchmark Rates'!L:L, 'Benchmark Rates'!N:N, "")</f>
        <v/>
      </c>
      <c r="L61" s="79" t="str">
        <f t="array" ref="L61">XLOOKUP(C61,'Benchmark Rates'!O:O, 'Benchmark Rates'!Q:Q, "")</f>
        <v/>
      </c>
      <c r="M61" s="82" t="str">
        <f t="shared" si="1"/>
        <v/>
      </c>
      <c r="N61" s="80" t="str">
        <f t="shared" si="2"/>
        <v/>
      </c>
    </row>
    <row r="62" ht="15.75" customHeight="1">
      <c r="B62" s="77" t="s">
        <v>550</v>
      </c>
      <c r="C62" s="78" t="s">
        <v>242</v>
      </c>
      <c r="D62" s="107" t="s">
        <v>829</v>
      </c>
      <c r="E62" s="108">
        <v>181.0</v>
      </c>
      <c r="F62" s="109"/>
      <c r="G62" s="110" t="str">
        <f t="shared" si="3"/>
        <v/>
      </c>
      <c r="H62" s="109"/>
      <c r="I62" s="79" t="str">
        <f t="array" ref="I62">XLOOKUP(C62,'Benchmark Rates'!F:F, 'Benchmark Rates'!H:H, "")</f>
        <v/>
      </c>
      <c r="J62" s="79" t="str">
        <f t="array" ref="J62">XLOOKUP(C62,'Benchmark Rates'!I:I, 'Benchmark Rates'!K:K, "")</f>
        <v/>
      </c>
      <c r="K62" s="79" t="str">
        <f t="array" ref="K62">XLOOKUP(C62,'Benchmark Rates'!L:L, 'Benchmark Rates'!N:N, "")</f>
        <v/>
      </c>
      <c r="L62" s="79" t="str">
        <f t="array" ref="L62">XLOOKUP(C62,'Benchmark Rates'!O:O, 'Benchmark Rates'!Q:Q, "")</f>
        <v/>
      </c>
      <c r="M62" s="82" t="str">
        <f t="shared" si="1"/>
        <v/>
      </c>
      <c r="N62" s="83" t="str">
        <f t="shared" si="2"/>
        <v/>
      </c>
    </row>
    <row r="63" ht="15.75" customHeight="1">
      <c r="B63" s="77" t="s">
        <v>550</v>
      </c>
      <c r="C63" s="78" t="s">
        <v>243</v>
      </c>
      <c r="D63" s="107" t="s">
        <v>830</v>
      </c>
      <c r="E63" s="108">
        <v>191.75</v>
      </c>
      <c r="F63" s="109"/>
      <c r="G63" s="110" t="str">
        <f t="shared" si="3"/>
        <v/>
      </c>
      <c r="H63" s="109"/>
      <c r="I63" s="79" t="str">
        <f t="array" ref="I63">XLOOKUP(C63,'Benchmark Rates'!F:F, 'Benchmark Rates'!H:H, "")</f>
        <v/>
      </c>
      <c r="J63" s="79" t="str">
        <f t="array" ref="J63">XLOOKUP(C63,'Benchmark Rates'!I:I, 'Benchmark Rates'!K:K, "")</f>
        <v/>
      </c>
      <c r="K63" s="79" t="str">
        <f t="array" ref="K63">XLOOKUP(C63,'Benchmark Rates'!L:L, 'Benchmark Rates'!N:N, "")</f>
        <v/>
      </c>
      <c r="L63" s="79" t="str">
        <f t="array" ref="L63">XLOOKUP(C63,'Benchmark Rates'!O:O, 'Benchmark Rates'!Q:Q, "")</f>
        <v/>
      </c>
      <c r="M63" s="82" t="str">
        <f t="shared" si="1"/>
        <v/>
      </c>
      <c r="N63" s="80" t="str">
        <f t="shared" si="2"/>
        <v/>
      </c>
    </row>
    <row r="64" ht="15.75" customHeight="1">
      <c r="B64" s="77" t="s">
        <v>550</v>
      </c>
      <c r="C64" s="78" t="s">
        <v>34</v>
      </c>
      <c r="D64" s="107" t="s">
        <v>831</v>
      </c>
      <c r="E64" s="108">
        <v>175.43</v>
      </c>
      <c r="F64" s="109">
        <v>324.23</v>
      </c>
      <c r="G64" s="110">
        <f t="shared" si="3"/>
        <v>0.5410665268</v>
      </c>
      <c r="H64" s="109"/>
      <c r="I64" s="79" t="str">
        <f t="array" ref="I64">XLOOKUP(C64,'Benchmark Rates'!F:F, 'Benchmark Rates'!H:H, "")</f>
        <v/>
      </c>
      <c r="J64" s="79" t="str">
        <f t="array" ref="J64">XLOOKUP(C64,'Benchmark Rates'!I:I, 'Benchmark Rates'!K:K, "")</f>
        <v/>
      </c>
      <c r="K64" s="79" t="str">
        <f t="array" ref="K64">XLOOKUP(C64,'Benchmark Rates'!L:L, 'Benchmark Rates'!N:N, "")</f>
        <v/>
      </c>
      <c r="L64" s="79" t="str">
        <f t="array" ref="L64">XLOOKUP(C64,'Benchmark Rates'!O:O, 'Benchmark Rates'!Q:Q, "")</f>
        <v/>
      </c>
      <c r="M64" s="82" t="str">
        <f t="shared" si="1"/>
        <v/>
      </c>
      <c r="N64" s="83" t="str">
        <f t="shared" si="2"/>
        <v/>
      </c>
    </row>
    <row r="65" ht="15.75" customHeight="1">
      <c r="B65" s="77" t="s">
        <v>550</v>
      </c>
      <c r="C65" s="78" t="s">
        <v>35</v>
      </c>
      <c r="D65" s="107" t="s">
        <v>832</v>
      </c>
      <c r="E65" s="108">
        <v>77.76</v>
      </c>
      <c r="F65" s="109">
        <v>103.69</v>
      </c>
      <c r="G65" s="110">
        <f t="shared" si="3"/>
        <v>0.749927669</v>
      </c>
      <c r="H65" s="109">
        <v>56.9</v>
      </c>
      <c r="I65" s="79">
        <f t="array" ref="I65">XLOOKUP(C65,'Benchmark Rates'!F:F, 'Benchmark Rates'!H:H, "")</f>
        <v>30.35857143</v>
      </c>
      <c r="J65" s="79" t="str">
        <f t="array" ref="J65">XLOOKUP(C65,'Benchmark Rates'!I:I, 'Benchmark Rates'!K:K, "")</f>
        <v/>
      </c>
      <c r="K65" s="79" t="str">
        <f t="array" ref="K65">XLOOKUP(C65,'Benchmark Rates'!L:L, 'Benchmark Rates'!N:N, "")</f>
        <v/>
      </c>
      <c r="L65" s="79" t="str">
        <f t="array" ref="L65">XLOOKUP(C65,'Benchmark Rates'!O:O, 'Benchmark Rates'!Q:Q, "")</f>
        <v/>
      </c>
      <c r="M65" s="82">
        <f t="shared" si="1"/>
        <v>43.62928571</v>
      </c>
      <c r="N65" s="83">
        <f t="shared" si="2"/>
        <v>1.782289092</v>
      </c>
    </row>
    <row r="66" ht="15.75" customHeight="1">
      <c r="B66" s="77" t="s">
        <v>550</v>
      </c>
      <c r="C66" s="78" t="s">
        <v>37</v>
      </c>
      <c r="D66" s="107" t="s">
        <v>833</v>
      </c>
      <c r="E66" s="108">
        <v>218.03</v>
      </c>
      <c r="F66" s="109">
        <v>314.41</v>
      </c>
      <c r="G66" s="110">
        <f t="shared" si="3"/>
        <v>0.6934575872</v>
      </c>
      <c r="H66" s="109">
        <v>140.34</v>
      </c>
      <c r="I66" s="79">
        <f t="array" ref="I66">XLOOKUP(C66,'Benchmark Rates'!F:F, 'Benchmark Rates'!H:H, "")</f>
        <v>77.72779221</v>
      </c>
      <c r="J66" s="79" t="str">
        <f t="array" ref="J66">XLOOKUP(C66,'Benchmark Rates'!I:I, 'Benchmark Rates'!K:K, "")</f>
        <v/>
      </c>
      <c r="K66" s="79" t="str">
        <f t="array" ref="K66">XLOOKUP(C66,'Benchmark Rates'!L:L, 'Benchmark Rates'!N:N, "")</f>
        <v/>
      </c>
      <c r="L66" s="79" t="str">
        <f t="array" ref="L66">XLOOKUP(C66,'Benchmark Rates'!O:O, 'Benchmark Rates'!Q:Q, "")</f>
        <v/>
      </c>
      <c r="M66" s="82">
        <f t="shared" si="1"/>
        <v>109.0338961</v>
      </c>
      <c r="N66" s="83">
        <f t="shared" si="2"/>
        <v>1.99965339</v>
      </c>
    </row>
    <row r="67" ht="15.75" customHeight="1">
      <c r="B67" s="77" t="s">
        <v>550</v>
      </c>
      <c r="C67" s="78" t="s">
        <v>38</v>
      </c>
      <c r="D67" s="107" t="s">
        <v>834</v>
      </c>
      <c r="E67" s="108">
        <v>228.79</v>
      </c>
      <c r="F67" s="109">
        <v>306.48</v>
      </c>
      <c r="G67" s="110">
        <f t="shared" si="3"/>
        <v>0.7465087445</v>
      </c>
      <c r="H67" s="109"/>
      <c r="I67" s="79" t="str">
        <f t="array" ref="I67">XLOOKUP(C67,'Benchmark Rates'!F:F, 'Benchmark Rates'!H:H, "")</f>
        <v/>
      </c>
      <c r="J67" s="79" t="str">
        <f t="array" ref="J67">XLOOKUP(C67,'Benchmark Rates'!I:I, 'Benchmark Rates'!K:K, "")</f>
        <v/>
      </c>
      <c r="K67" s="79" t="str">
        <f t="array" ref="K67">XLOOKUP(C67,'Benchmark Rates'!L:L, 'Benchmark Rates'!N:N, "")</f>
        <v/>
      </c>
      <c r="L67" s="79" t="str">
        <f t="array" ref="L67">XLOOKUP(C67,'Benchmark Rates'!O:O, 'Benchmark Rates'!Q:Q, "")</f>
        <v/>
      </c>
      <c r="M67" s="82" t="str">
        <f t="shared" si="1"/>
        <v/>
      </c>
      <c r="N67" s="83" t="str">
        <f t="shared" si="2"/>
        <v/>
      </c>
    </row>
    <row r="68" ht="15.75" customHeight="1">
      <c r="B68" s="77" t="s">
        <v>550</v>
      </c>
      <c r="C68" s="78" t="s">
        <v>39</v>
      </c>
      <c r="D68" s="107" t="s">
        <v>835</v>
      </c>
      <c r="E68" s="108">
        <v>252.2</v>
      </c>
      <c r="F68" s="109">
        <v>343.58</v>
      </c>
      <c r="G68" s="110">
        <f t="shared" si="3"/>
        <v>0.7340357413</v>
      </c>
      <c r="H68" s="109"/>
      <c r="I68" s="79" t="str">
        <f t="array" ref="I68">XLOOKUP(C68,'Benchmark Rates'!F:F, 'Benchmark Rates'!H:H, "")</f>
        <v/>
      </c>
      <c r="J68" s="79" t="str">
        <f t="array" ref="J68">XLOOKUP(C68,'Benchmark Rates'!I:I, 'Benchmark Rates'!K:K, "")</f>
        <v/>
      </c>
      <c r="K68" s="79" t="str">
        <f t="array" ref="K68">XLOOKUP(C68,'Benchmark Rates'!L:L, 'Benchmark Rates'!N:N, "")</f>
        <v/>
      </c>
      <c r="L68" s="79" t="str">
        <f t="array" ref="L68">XLOOKUP(C68,'Benchmark Rates'!O:O, 'Benchmark Rates'!Q:Q, "")</f>
        <v/>
      </c>
      <c r="M68" s="82" t="str">
        <f t="shared" si="1"/>
        <v/>
      </c>
      <c r="N68" s="80" t="str">
        <f t="shared" si="2"/>
        <v/>
      </c>
    </row>
    <row r="69" ht="15.75" customHeight="1">
      <c r="B69" s="77" t="s">
        <v>550</v>
      </c>
      <c r="C69" s="78" t="s">
        <v>40</v>
      </c>
      <c r="D69" s="107" t="s">
        <v>836</v>
      </c>
      <c r="E69" s="108">
        <v>427.18</v>
      </c>
      <c r="F69" s="109">
        <v>508.57</v>
      </c>
      <c r="G69" s="110">
        <f t="shared" si="3"/>
        <v>0.8399630336</v>
      </c>
      <c r="H69" s="109"/>
      <c r="I69" s="79" t="str">
        <f t="array" ref="I69">XLOOKUP(C69,'Benchmark Rates'!F:F, 'Benchmark Rates'!H:H, "")</f>
        <v/>
      </c>
      <c r="J69" s="79" t="str">
        <f t="array" ref="J69">XLOOKUP(C69,'Benchmark Rates'!I:I, 'Benchmark Rates'!K:K, "")</f>
        <v/>
      </c>
      <c r="K69" s="79" t="str">
        <f t="array" ref="K69">XLOOKUP(C69,'Benchmark Rates'!L:L, 'Benchmark Rates'!N:N, "")</f>
        <v/>
      </c>
      <c r="L69" s="79" t="str">
        <f t="array" ref="L69">XLOOKUP(C69,'Benchmark Rates'!O:O, 'Benchmark Rates'!Q:Q, "")</f>
        <v/>
      </c>
      <c r="M69" s="82" t="str">
        <f t="shared" si="1"/>
        <v/>
      </c>
      <c r="N69" s="83" t="str">
        <f t="shared" si="2"/>
        <v/>
      </c>
    </row>
    <row r="70" ht="15.75" customHeight="1">
      <c r="B70" s="77" t="s">
        <v>550</v>
      </c>
      <c r="C70" s="78" t="s">
        <v>41</v>
      </c>
      <c r="D70" s="107" t="s">
        <v>837</v>
      </c>
      <c r="E70" s="108">
        <v>324.21</v>
      </c>
      <c r="F70" s="109">
        <v>484.56</v>
      </c>
      <c r="G70" s="110">
        <f t="shared" si="3"/>
        <v>0.6690812283</v>
      </c>
      <c r="H70" s="109"/>
      <c r="I70" s="79" t="str">
        <f t="array" ref="I70">XLOOKUP(C70,'Benchmark Rates'!F:F, 'Benchmark Rates'!H:H, "")</f>
        <v/>
      </c>
      <c r="J70" s="79" t="str">
        <f t="array" ref="J70">XLOOKUP(C70,'Benchmark Rates'!I:I, 'Benchmark Rates'!K:K, "")</f>
        <v/>
      </c>
      <c r="K70" s="79" t="str">
        <f t="array" ref="K70">XLOOKUP(C70,'Benchmark Rates'!L:L, 'Benchmark Rates'!N:N, "")</f>
        <v/>
      </c>
      <c r="L70" s="79" t="str">
        <f t="array" ref="L70">XLOOKUP(C70,'Benchmark Rates'!O:O, 'Benchmark Rates'!Q:Q, "")</f>
        <v/>
      </c>
      <c r="M70" s="82" t="str">
        <f t="shared" si="1"/>
        <v/>
      </c>
      <c r="N70" s="83" t="str">
        <f t="shared" si="2"/>
        <v/>
      </c>
    </row>
    <row r="71" ht="15.75" customHeight="1">
      <c r="B71" s="77" t="s">
        <v>550</v>
      </c>
      <c r="C71" s="78" t="s">
        <v>244</v>
      </c>
      <c r="D71" s="107" t="s">
        <v>838</v>
      </c>
      <c r="E71" s="108">
        <v>188.8</v>
      </c>
      <c r="F71" s="109"/>
      <c r="G71" s="110" t="str">
        <f t="shared" si="3"/>
        <v/>
      </c>
      <c r="H71" s="109"/>
      <c r="I71" s="79" t="str">
        <f t="array" ref="I71">XLOOKUP(C71,'Benchmark Rates'!F:F, 'Benchmark Rates'!H:H, "")</f>
        <v/>
      </c>
      <c r="J71" s="79" t="str">
        <f t="array" ref="J71">XLOOKUP(C71,'Benchmark Rates'!I:I, 'Benchmark Rates'!K:K, "")</f>
        <v/>
      </c>
      <c r="K71" s="79" t="str">
        <f t="array" ref="K71">XLOOKUP(C71,'Benchmark Rates'!L:L, 'Benchmark Rates'!N:N, "")</f>
        <v/>
      </c>
      <c r="L71" s="79" t="str">
        <f t="array" ref="L71">XLOOKUP(C71,'Benchmark Rates'!O:O, 'Benchmark Rates'!Q:Q, "")</f>
        <v/>
      </c>
      <c r="M71" s="82" t="str">
        <f t="shared" si="1"/>
        <v/>
      </c>
      <c r="N71" s="83" t="str">
        <f t="shared" si="2"/>
        <v/>
      </c>
    </row>
    <row r="72" ht="15.75" customHeight="1">
      <c r="B72" s="77" t="s">
        <v>550</v>
      </c>
      <c r="C72" s="78" t="s">
        <v>42</v>
      </c>
      <c r="D72" s="107" t="s">
        <v>839</v>
      </c>
      <c r="E72" s="108">
        <v>901.64</v>
      </c>
      <c r="F72" s="109">
        <v>1199.78</v>
      </c>
      <c r="G72" s="110">
        <f t="shared" si="3"/>
        <v>0.7515044425</v>
      </c>
      <c r="H72" s="109"/>
      <c r="I72" s="79" t="str">
        <f t="array" ref="I72">XLOOKUP(C72,'Benchmark Rates'!F:F, 'Benchmark Rates'!H:H, "")</f>
        <v/>
      </c>
      <c r="J72" s="79" t="str">
        <f t="array" ref="J72">XLOOKUP(C72,'Benchmark Rates'!I:I, 'Benchmark Rates'!K:K, "")</f>
        <v/>
      </c>
      <c r="K72" s="79" t="str">
        <f t="array" ref="K72">XLOOKUP(C72,'Benchmark Rates'!L:L, 'Benchmark Rates'!N:N, "")</f>
        <v/>
      </c>
      <c r="L72" s="79" t="str">
        <f t="array" ref="L72">XLOOKUP(C72,'Benchmark Rates'!O:O, 'Benchmark Rates'!Q:Q, "")</f>
        <v/>
      </c>
      <c r="M72" s="82" t="str">
        <f t="shared" si="1"/>
        <v/>
      </c>
      <c r="N72" s="83" t="str">
        <f t="shared" si="2"/>
        <v/>
      </c>
    </row>
    <row r="73" ht="15.75" customHeight="1">
      <c r="B73" s="77" t="s">
        <v>550</v>
      </c>
      <c r="C73" s="78" t="s">
        <v>43</v>
      </c>
      <c r="D73" s="107" t="s">
        <v>840</v>
      </c>
      <c r="E73" s="108">
        <v>303.98</v>
      </c>
      <c r="F73" s="109">
        <v>417.89</v>
      </c>
      <c r="G73" s="110">
        <f t="shared" si="3"/>
        <v>0.7274163057</v>
      </c>
      <c r="H73" s="109"/>
      <c r="I73" s="79" t="str">
        <f t="array" ref="I73">XLOOKUP(C73,'Benchmark Rates'!F:F, 'Benchmark Rates'!H:H, "")</f>
        <v/>
      </c>
      <c r="J73" s="79" t="str">
        <f t="array" ref="J73">XLOOKUP(C73,'Benchmark Rates'!I:I, 'Benchmark Rates'!K:K, "")</f>
        <v/>
      </c>
      <c r="K73" s="79" t="str">
        <f t="array" ref="K73">XLOOKUP(C73,'Benchmark Rates'!L:L, 'Benchmark Rates'!N:N, "")</f>
        <v/>
      </c>
      <c r="L73" s="79" t="str">
        <f t="array" ref="L73">XLOOKUP(C73,'Benchmark Rates'!O:O, 'Benchmark Rates'!Q:Q, "")</f>
        <v/>
      </c>
      <c r="M73" s="82" t="str">
        <f t="shared" si="1"/>
        <v/>
      </c>
      <c r="N73" s="83" t="str">
        <f t="shared" si="2"/>
        <v/>
      </c>
    </row>
    <row r="74" ht="15.75" customHeight="1">
      <c r="B74" s="77" t="s">
        <v>550</v>
      </c>
      <c r="C74" s="78" t="s">
        <v>44</v>
      </c>
      <c r="D74" s="107" t="s">
        <v>841</v>
      </c>
      <c r="E74" s="108">
        <v>209.07</v>
      </c>
      <c r="F74" s="109">
        <v>280.19</v>
      </c>
      <c r="G74" s="110">
        <f t="shared" si="3"/>
        <v>0.7461722403</v>
      </c>
      <c r="H74" s="109">
        <v>180.55</v>
      </c>
      <c r="I74" s="79">
        <f t="array" ref="I74">XLOOKUP(C74,'Benchmark Rates'!F:F, 'Benchmark Rates'!H:H, "")</f>
        <v>97.17</v>
      </c>
      <c r="J74" s="79" t="str">
        <f t="array" ref="J74">XLOOKUP(C74,'Benchmark Rates'!I:I, 'Benchmark Rates'!K:K, "")</f>
        <v/>
      </c>
      <c r="K74" s="79" t="str">
        <f t="array" ref="K74">XLOOKUP(C74,'Benchmark Rates'!L:L, 'Benchmark Rates'!N:N, "")</f>
        <v/>
      </c>
      <c r="L74" s="79" t="str">
        <f t="array" ref="L74">XLOOKUP(C74,'Benchmark Rates'!O:O, 'Benchmark Rates'!Q:Q, "")</f>
        <v/>
      </c>
      <c r="M74" s="82">
        <f t="shared" si="1"/>
        <v>138.86</v>
      </c>
      <c r="N74" s="83">
        <f t="shared" si="2"/>
        <v>1.505617168</v>
      </c>
    </row>
    <row r="75" ht="15.75" customHeight="1">
      <c r="B75" s="77" t="s">
        <v>550</v>
      </c>
      <c r="C75" s="78" t="s">
        <v>45</v>
      </c>
      <c r="D75" s="107" t="s">
        <v>842</v>
      </c>
      <c r="E75" s="108">
        <v>440.87</v>
      </c>
      <c r="F75" s="109">
        <v>645.76</v>
      </c>
      <c r="G75" s="110">
        <f t="shared" si="3"/>
        <v>0.6827149405</v>
      </c>
      <c r="H75" s="109"/>
      <c r="I75" s="79" t="str">
        <f t="array" ref="I75">XLOOKUP(C75,'Benchmark Rates'!F:F, 'Benchmark Rates'!H:H, "")</f>
        <v/>
      </c>
      <c r="J75" s="79" t="str">
        <f t="array" ref="J75">XLOOKUP(C75,'Benchmark Rates'!I:I, 'Benchmark Rates'!K:K, "")</f>
        <v/>
      </c>
      <c r="K75" s="79" t="str">
        <f t="array" ref="K75">XLOOKUP(C75,'Benchmark Rates'!L:L, 'Benchmark Rates'!N:N, "")</f>
        <v/>
      </c>
      <c r="L75" s="79" t="str">
        <f t="array" ref="L75">XLOOKUP(C75,'Benchmark Rates'!O:O, 'Benchmark Rates'!Q:Q, "")</f>
        <v/>
      </c>
      <c r="M75" s="82" t="str">
        <f t="shared" si="1"/>
        <v/>
      </c>
      <c r="N75" s="83" t="str">
        <f t="shared" si="2"/>
        <v/>
      </c>
    </row>
    <row r="76" ht="15.75" customHeight="1">
      <c r="B76" s="77" t="s">
        <v>550</v>
      </c>
      <c r="C76" s="78" t="s">
        <v>46</v>
      </c>
      <c r="D76" s="107" t="s">
        <v>843</v>
      </c>
      <c r="E76" s="108">
        <v>449.18</v>
      </c>
      <c r="F76" s="109">
        <v>369.1</v>
      </c>
      <c r="G76" s="110">
        <f t="shared" si="3"/>
        <v>1.216960173</v>
      </c>
      <c r="H76" s="109"/>
      <c r="I76" s="79" t="str">
        <f t="array" ref="I76">XLOOKUP(C76,'Benchmark Rates'!F:F, 'Benchmark Rates'!H:H, "")</f>
        <v/>
      </c>
      <c r="J76" s="79" t="str">
        <f t="array" ref="J76">XLOOKUP(C76,'Benchmark Rates'!I:I, 'Benchmark Rates'!K:K, "")</f>
        <v/>
      </c>
      <c r="K76" s="79" t="str">
        <f t="array" ref="K76">XLOOKUP(C76,'Benchmark Rates'!L:L, 'Benchmark Rates'!N:N, "")</f>
        <v/>
      </c>
      <c r="L76" s="79" t="str">
        <f t="array" ref="L76">XLOOKUP(C76,'Benchmark Rates'!O:O, 'Benchmark Rates'!Q:Q, "")</f>
        <v/>
      </c>
      <c r="M76" s="82" t="str">
        <f t="shared" si="1"/>
        <v/>
      </c>
      <c r="N76" s="83" t="str">
        <f t="shared" si="2"/>
        <v/>
      </c>
    </row>
    <row r="77" ht="15.75" customHeight="1">
      <c r="B77" s="77" t="s">
        <v>550</v>
      </c>
      <c r="C77" s="78" t="s">
        <v>47</v>
      </c>
      <c r="D77" s="107" t="s">
        <v>844</v>
      </c>
      <c r="E77" s="108">
        <v>197.54</v>
      </c>
      <c r="F77" s="109">
        <v>250.4</v>
      </c>
      <c r="G77" s="110">
        <f t="shared" si="3"/>
        <v>0.7888977636</v>
      </c>
      <c r="H77" s="109"/>
      <c r="I77" s="79" t="str">
        <f t="array" ref="I77">XLOOKUP(C77,'Benchmark Rates'!F:F, 'Benchmark Rates'!H:H, "")</f>
        <v/>
      </c>
      <c r="J77" s="79" t="str">
        <f t="array" ref="J77">XLOOKUP(C77,'Benchmark Rates'!I:I, 'Benchmark Rates'!K:K, "")</f>
        <v/>
      </c>
      <c r="K77" s="79" t="str">
        <f t="array" ref="K77">XLOOKUP(C77,'Benchmark Rates'!L:L, 'Benchmark Rates'!N:N, "")</f>
        <v/>
      </c>
      <c r="L77" s="79" t="str">
        <f t="array" ref="L77">XLOOKUP(C77,'Benchmark Rates'!O:O, 'Benchmark Rates'!Q:Q, "")</f>
        <v/>
      </c>
      <c r="M77" s="82" t="str">
        <f t="shared" si="1"/>
        <v/>
      </c>
      <c r="N77" s="83" t="str">
        <f t="shared" si="2"/>
        <v/>
      </c>
    </row>
    <row r="78" ht="15.75" customHeight="1">
      <c r="B78" s="77" t="s">
        <v>550</v>
      </c>
      <c r="C78" s="78" t="s">
        <v>48</v>
      </c>
      <c r="D78" s="107" t="s">
        <v>845</v>
      </c>
      <c r="E78" s="108">
        <v>197.54</v>
      </c>
      <c r="F78" s="109">
        <v>549.23</v>
      </c>
      <c r="G78" s="110">
        <f t="shared" si="3"/>
        <v>0.3596671704</v>
      </c>
      <c r="H78" s="109"/>
      <c r="I78" s="79" t="str">
        <f t="array" ref="I78">XLOOKUP(C78,'Benchmark Rates'!F:F, 'Benchmark Rates'!H:H, "")</f>
        <v/>
      </c>
      <c r="J78" s="79" t="str">
        <f t="array" ref="J78">XLOOKUP(C78,'Benchmark Rates'!I:I, 'Benchmark Rates'!K:K, "")</f>
        <v/>
      </c>
      <c r="K78" s="79" t="str">
        <f t="array" ref="K78">XLOOKUP(C78,'Benchmark Rates'!L:L, 'Benchmark Rates'!N:N, "")</f>
        <v/>
      </c>
      <c r="L78" s="79" t="str">
        <f t="array" ref="L78">XLOOKUP(C78,'Benchmark Rates'!O:O, 'Benchmark Rates'!Q:Q, "")</f>
        <v/>
      </c>
      <c r="M78" s="82" t="str">
        <f t="shared" si="1"/>
        <v/>
      </c>
      <c r="N78" s="83" t="str">
        <f t="shared" si="2"/>
        <v/>
      </c>
    </row>
    <row r="79" ht="15.75" customHeight="1">
      <c r="B79" s="77" t="s">
        <v>550</v>
      </c>
      <c r="C79" s="78" t="s">
        <v>49</v>
      </c>
      <c r="D79" s="107" t="s">
        <v>846</v>
      </c>
      <c r="E79" s="108">
        <v>654.32</v>
      </c>
      <c r="F79" s="109">
        <v>901.48</v>
      </c>
      <c r="G79" s="110">
        <f t="shared" si="3"/>
        <v>0.7258286374</v>
      </c>
      <c r="H79" s="109">
        <v>480.95</v>
      </c>
      <c r="I79" s="79">
        <f t="array" ref="I79">XLOOKUP(C79,'Benchmark Rates'!F:F, 'Benchmark Rates'!H:H, "")</f>
        <v>170.0449351</v>
      </c>
      <c r="J79" s="79" t="str">
        <f t="array" ref="J79">XLOOKUP(C79,'Benchmark Rates'!I:I, 'Benchmark Rates'!K:K, "")</f>
        <v/>
      </c>
      <c r="K79" s="79" t="str">
        <f t="array" ref="K79">XLOOKUP(C79,'Benchmark Rates'!L:L, 'Benchmark Rates'!N:N, "")</f>
        <v/>
      </c>
      <c r="L79" s="79" t="str">
        <f t="array" ref="L79">XLOOKUP(C79,'Benchmark Rates'!O:O, 'Benchmark Rates'!Q:Q, "")</f>
        <v/>
      </c>
      <c r="M79" s="82">
        <f t="shared" si="1"/>
        <v>325.4974675</v>
      </c>
      <c r="N79" s="83">
        <f t="shared" si="2"/>
        <v>2.010215333</v>
      </c>
    </row>
    <row r="80" ht="15.75" customHeight="1">
      <c r="B80" s="77" t="s">
        <v>550</v>
      </c>
      <c r="C80" s="78" t="s">
        <v>50</v>
      </c>
      <c r="D80" s="107" t="s">
        <v>847</v>
      </c>
      <c r="E80" s="108">
        <v>712.78</v>
      </c>
      <c r="F80" s="109">
        <v>1003.13</v>
      </c>
      <c r="G80" s="110">
        <f t="shared" si="3"/>
        <v>0.7105559598</v>
      </c>
      <c r="H80" s="109"/>
      <c r="I80" s="79" t="str">
        <f t="array" ref="I80">XLOOKUP(C80,'Benchmark Rates'!F:F, 'Benchmark Rates'!H:H, "")</f>
        <v/>
      </c>
      <c r="J80" s="79" t="str">
        <f t="array" ref="J80">XLOOKUP(C80,'Benchmark Rates'!I:I, 'Benchmark Rates'!K:K, "")</f>
        <v/>
      </c>
      <c r="K80" s="79" t="str">
        <f t="array" ref="K80">XLOOKUP(C80,'Benchmark Rates'!L:L, 'Benchmark Rates'!N:N, "")</f>
        <v/>
      </c>
      <c r="L80" s="79" t="str">
        <f t="array" ref="L80">XLOOKUP(C80,'Benchmark Rates'!O:O, 'Benchmark Rates'!Q:Q, "")</f>
        <v/>
      </c>
      <c r="M80" s="82" t="str">
        <f t="shared" si="1"/>
        <v/>
      </c>
      <c r="N80" s="83" t="str">
        <f t="shared" si="2"/>
        <v/>
      </c>
    </row>
    <row r="81" ht="15.75" customHeight="1">
      <c r="B81" s="77" t="s">
        <v>550</v>
      </c>
      <c r="C81" s="78" t="s">
        <v>51</v>
      </c>
      <c r="D81" s="107" t="s">
        <v>848</v>
      </c>
      <c r="E81" s="108">
        <v>786.88</v>
      </c>
      <c r="F81" s="109">
        <v>1127.61</v>
      </c>
      <c r="G81" s="110">
        <f t="shared" si="3"/>
        <v>0.6978299235</v>
      </c>
      <c r="H81" s="109"/>
      <c r="I81" s="79" t="str">
        <f t="array" ref="I81">XLOOKUP(C81,'Benchmark Rates'!F:F, 'Benchmark Rates'!H:H, "")</f>
        <v/>
      </c>
      <c r="J81" s="79" t="str">
        <f t="array" ref="J81">XLOOKUP(C81,'Benchmark Rates'!I:I, 'Benchmark Rates'!K:K, "")</f>
        <v/>
      </c>
      <c r="K81" s="79" t="str">
        <f t="array" ref="K81">XLOOKUP(C81,'Benchmark Rates'!L:L, 'Benchmark Rates'!N:N, "")</f>
        <v/>
      </c>
      <c r="L81" s="79" t="str">
        <f t="array" ref="L81">XLOOKUP(C81,'Benchmark Rates'!O:O, 'Benchmark Rates'!Q:Q, "")</f>
        <v/>
      </c>
      <c r="M81" s="82" t="str">
        <f t="shared" si="1"/>
        <v/>
      </c>
      <c r="N81" s="83" t="str">
        <f t="shared" si="2"/>
        <v/>
      </c>
    </row>
    <row r="82" ht="15.75" customHeight="1">
      <c r="B82" s="77" t="s">
        <v>550</v>
      </c>
      <c r="C82" s="78" t="s">
        <v>52</v>
      </c>
      <c r="D82" s="107" t="s">
        <v>849</v>
      </c>
      <c r="E82" s="108">
        <v>279.16</v>
      </c>
      <c r="F82" s="109">
        <v>436.11</v>
      </c>
      <c r="G82" s="110">
        <f t="shared" si="3"/>
        <v>0.6401137328</v>
      </c>
      <c r="H82" s="109"/>
      <c r="I82" s="79" t="str">
        <f t="array" ref="I82">XLOOKUP(C82,'Benchmark Rates'!F:F, 'Benchmark Rates'!H:H, "")</f>
        <v/>
      </c>
      <c r="J82" s="79" t="str">
        <f t="array" ref="J82">XLOOKUP(C82,'Benchmark Rates'!I:I, 'Benchmark Rates'!K:K, "")</f>
        <v/>
      </c>
      <c r="K82" s="79" t="str">
        <f t="array" ref="K82">XLOOKUP(C82,'Benchmark Rates'!L:L, 'Benchmark Rates'!N:N, "")</f>
        <v/>
      </c>
      <c r="L82" s="79" t="str">
        <f t="array" ref="L82">XLOOKUP(C82,'Benchmark Rates'!O:O, 'Benchmark Rates'!Q:Q, "")</f>
        <v/>
      </c>
      <c r="M82" s="82" t="str">
        <f t="shared" si="1"/>
        <v/>
      </c>
      <c r="N82" s="83" t="str">
        <f t="shared" si="2"/>
        <v/>
      </c>
    </row>
    <row r="83" ht="15.75" customHeight="1">
      <c r="B83" s="77" t="s">
        <v>550</v>
      </c>
      <c r="C83" s="78" t="s">
        <v>53</v>
      </c>
      <c r="D83" s="107" t="s">
        <v>850</v>
      </c>
      <c r="E83" s="108">
        <v>212.19</v>
      </c>
      <c r="F83" s="109"/>
      <c r="G83" s="110" t="str">
        <f t="shared" si="3"/>
        <v/>
      </c>
      <c r="H83" s="109">
        <v>191.16</v>
      </c>
      <c r="I83" s="79">
        <f t="array" ref="I83">XLOOKUP(C83,'Benchmark Rates'!F:F, 'Benchmark Rates'!H:H, "")</f>
        <v>72.87493506</v>
      </c>
      <c r="J83" s="79" t="str">
        <f t="array" ref="J83">XLOOKUP(C83,'Benchmark Rates'!I:I, 'Benchmark Rates'!K:K, "")</f>
        <v/>
      </c>
      <c r="K83" s="79" t="str">
        <f t="array" ref="K83">XLOOKUP(C83,'Benchmark Rates'!L:L, 'Benchmark Rates'!N:N, "")</f>
        <v/>
      </c>
      <c r="L83" s="79" t="str">
        <f t="array" ref="L83">XLOOKUP(C83,'Benchmark Rates'!O:O, 'Benchmark Rates'!Q:Q, "")</f>
        <v/>
      </c>
      <c r="M83" s="82">
        <f t="shared" si="1"/>
        <v>132.0174675</v>
      </c>
      <c r="N83" s="80">
        <f t="shared" si="2"/>
        <v>1.607287308</v>
      </c>
    </row>
    <row r="84" ht="15.75" customHeight="1">
      <c r="B84" s="77" t="s">
        <v>550</v>
      </c>
      <c r="C84" s="78" t="s">
        <v>245</v>
      </c>
      <c r="D84" s="107" t="s">
        <v>851</v>
      </c>
      <c r="E84" s="108">
        <v>341.65</v>
      </c>
      <c r="F84" s="109"/>
      <c r="G84" s="110" t="str">
        <f t="shared" si="3"/>
        <v/>
      </c>
      <c r="H84" s="109"/>
      <c r="I84" s="79" t="str">
        <f t="array" ref="I84">XLOOKUP(C84,'Benchmark Rates'!F:F, 'Benchmark Rates'!H:H, "")</f>
        <v/>
      </c>
      <c r="J84" s="79" t="str">
        <f t="array" ref="J84">XLOOKUP(C84,'Benchmark Rates'!I:I, 'Benchmark Rates'!K:K, "")</f>
        <v/>
      </c>
      <c r="K84" s="79" t="str">
        <f t="array" ref="K84">XLOOKUP(C84,'Benchmark Rates'!L:L, 'Benchmark Rates'!N:N, "")</f>
        <v/>
      </c>
      <c r="L84" s="79" t="str">
        <f t="array" ref="L84">XLOOKUP(C84,'Benchmark Rates'!O:O, 'Benchmark Rates'!Q:Q, "")</f>
        <v/>
      </c>
      <c r="M84" s="82" t="str">
        <f t="shared" si="1"/>
        <v/>
      </c>
      <c r="N84" s="80" t="str">
        <f t="shared" si="2"/>
        <v/>
      </c>
    </row>
    <row r="85" ht="15.75" customHeight="1">
      <c r="B85" s="77" t="s">
        <v>550</v>
      </c>
      <c r="C85" s="78" t="s">
        <v>246</v>
      </c>
      <c r="D85" s="107" t="s">
        <v>852</v>
      </c>
      <c r="E85" s="108">
        <v>677.5</v>
      </c>
      <c r="F85" s="109"/>
      <c r="G85" s="110" t="str">
        <f t="shared" si="3"/>
        <v/>
      </c>
      <c r="H85" s="109"/>
      <c r="I85" s="79" t="str">
        <f t="array" ref="I85">XLOOKUP(C85,'Benchmark Rates'!F:F, 'Benchmark Rates'!H:H, "")</f>
        <v/>
      </c>
      <c r="J85" s="79" t="str">
        <f t="array" ref="J85">XLOOKUP(C85,'Benchmark Rates'!I:I, 'Benchmark Rates'!K:K, "")</f>
        <v/>
      </c>
      <c r="K85" s="79" t="str">
        <f t="array" ref="K85">XLOOKUP(C85,'Benchmark Rates'!L:L, 'Benchmark Rates'!N:N, "")</f>
        <v/>
      </c>
      <c r="L85" s="79" t="str">
        <f t="array" ref="L85">XLOOKUP(C85,'Benchmark Rates'!O:O, 'Benchmark Rates'!Q:Q, "")</f>
        <v/>
      </c>
      <c r="M85" s="82" t="str">
        <f t="shared" si="1"/>
        <v/>
      </c>
      <c r="N85" s="83" t="str">
        <f t="shared" si="2"/>
        <v/>
      </c>
    </row>
    <row r="86" ht="15.75" customHeight="1">
      <c r="B86" s="77" t="s">
        <v>550</v>
      </c>
      <c r="C86" s="78" t="s">
        <v>247</v>
      </c>
      <c r="D86" s="107" t="s">
        <v>853</v>
      </c>
      <c r="E86" s="108">
        <v>1341.15</v>
      </c>
      <c r="F86" s="109"/>
      <c r="G86" s="110" t="str">
        <f t="shared" si="3"/>
        <v/>
      </c>
      <c r="H86" s="109"/>
      <c r="I86" s="79" t="str">
        <f t="array" ref="I86">XLOOKUP(C86,'Benchmark Rates'!F:F, 'Benchmark Rates'!H:H, "")</f>
        <v/>
      </c>
      <c r="J86" s="79" t="str">
        <f t="array" ref="J86">XLOOKUP(C86,'Benchmark Rates'!I:I, 'Benchmark Rates'!K:K, "")</f>
        <v/>
      </c>
      <c r="K86" s="79" t="str">
        <f t="array" ref="K86">XLOOKUP(C86,'Benchmark Rates'!L:L, 'Benchmark Rates'!N:N, "")</f>
        <v/>
      </c>
      <c r="L86" s="79" t="str">
        <f t="array" ref="L86">XLOOKUP(C86,'Benchmark Rates'!O:O, 'Benchmark Rates'!Q:Q, "")</f>
        <v/>
      </c>
      <c r="M86" s="82" t="str">
        <f t="shared" si="1"/>
        <v/>
      </c>
      <c r="N86" s="83" t="str">
        <f t="shared" si="2"/>
        <v/>
      </c>
    </row>
    <row r="87" ht="15.75" customHeight="1">
      <c r="B87" s="77" t="s">
        <v>550</v>
      </c>
      <c r="C87" s="78" t="s">
        <v>248</v>
      </c>
      <c r="D87" s="107" t="s">
        <v>854</v>
      </c>
      <c r="E87" s="108">
        <v>144.68</v>
      </c>
      <c r="F87" s="109"/>
      <c r="G87" s="110" t="str">
        <f t="shared" si="3"/>
        <v/>
      </c>
      <c r="H87" s="109"/>
      <c r="I87" s="79" t="str">
        <f t="array" ref="I87">XLOOKUP(C87,'Benchmark Rates'!F:F, 'Benchmark Rates'!H:H, "")</f>
        <v/>
      </c>
      <c r="J87" s="79" t="str">
        <f t="array" ref="J87">XLOOKUP(C87,'Benchmark Rates'!I:I, 'Benchmark Rates'!K:K, "")</f>
        <v/>
      </c>
      <c r="K87" s="79" t="str">
        <f t="array" ref="K87">XLOOKUP(C87,'Benchmark Rates'!L:L, 'Benchmark Rates'!N:N, "")</f>
        <v/>
      </c>
      <c r="L87" s="79" t="str">
        <f t="array" ref="L87">XLOOKUP(C87,'Benchmark Rates'!O:O, 'Benchmark Rates'!Q:Q, "")</f>
        <v/>
      </c>
      <c r="M87" s="82" t="str">
        <f t="shared" si="1"/>
        <v/>
      </c>
      <c r="N87" s="83" t="str">
        <f t="shared" si="2"/>
        <v/>
      </c>
    </row>
    <row r="88" ht="15.75" customHeight="1">
      <c r="B88" s="77" t="s">
        <v>550</v>
      </c>
      <c r="C88" s="78" t="s">
        <v>249</v>
      </c>
      <c r="D88" s="107" t="s">
        <v>855</v>
      </c>
      <c r="E88" s="108">
        <v>399.71</v>
      </c>
      <c r="F88" s="109"/>
      <c r="G88" s="110" t="str">
        <f t="shared" si="3"/>
        <v/>
      </c>
      <c r="H88" s="109"/>
      <c r="I88" s="79" t="str">
        <f t="array" ref="I88">XLOOKUP(C88,'Benchmark Rates'!F:F, 'Benchmark Rates'!H:H, "")</f>
        <v/>
      </c>
      <c r="J88" s="79" t="str">
        <f t="array" ref="J88">XLOOKUP(C88,'Benchmark Rates'!I:I, 'Benchmark Rates'!K:K, "")</f>
        <v/>
      </c>
      <c r="K88" s="79" t="str">
        <f t="array" ref="K88">XLOOKUP(C88,'Benchmark Rates'!L:L, 'Benchmark Rates'!N:N, "")</f>
        <v/>
      </c>
      <c r="L88" s="79" t="str">
        <f t="array" ref="L88">XLOOKUP(C88,'Benchmark Rates'!O:O, 'Benchmark Rates'!Q:Q, "")</f>
        <v/>
      </c>
      <c r="M88" s="82" t="str">
        <f t="shared" si="1"/>
        <v/>
      </c>
      <c r="N88" s="80" t="str">
        <f t="shared" si="2"/>
        <v/>
      </c>
    </row>
    <row r="89" ht="15.75" customHeight="1">
      <c r="B89" s="77" t="s">
        <v>550</v>
      </c>
      <c r="C89" s="78" t="s">
        <v>250</v>
      </c>
      <c r="D89" s="107" t="s">
        <v>856</v>
      </c>
      <c r="E89" s="108">
        <v>436.71</v>
      </c>
      <c r="F89" s="109"/>
      <c r="G89" s="110" t="str">
        <f t="shared" si="3"/>
        <v/>
      </c>
      <c r="H89" s="109"/>
      <c r="I89" s="79" t="str">
        <f t="array" ref="I89">XLOOKUP(C89,'Benchmark Rates'!F:F, 'Benchmark Rates'!H:H, "")</f>
        <v/>
      </c>
      <c r="J89" s="79" t="str">
        <f t="array" ref="J89">XLOOKUP(C89,'Benchmark Rates'!I:I, 'Benchmark Rates'!K:K, "")</f>
        <v/>
      </c>
      <c r="K89" s="79" t="str">
        <f t="array" ref="K89">XLOOKUP(C89,'Benchmark Rates'!L:L, 'Benchmark Rates'!N:N, "")</f>
        <v/>
      </c>
      <c r="L89" s="79" t="str">
        <f t="array" ref="L89">XLOOKUP(C89,'Benchmark Rates'!O:O, 'Benchmark Rates'!Q:Q, "")</f>
        <v/>
      </c>
      <c r="M89" s="82" t="str">
        <f t="shared" si="1"/>
        <v/>
      </c>
      <c r="N89" s="80" t="str">
        <f t="shared" si="2"/>
        <v/>
      </c>
    </row>
    <row r="90" ht="15.75" customHeight="1">
      <c r="B90" s="77" t="s">
        <v>550</v>
      </c>
      <c r="C90" s="78" t="s">
        <v>251</v>
      </c>
      <c r="D90" s="107" t="s">
        <v>857</v>
      </c>
      <c r="E90" s="108">
        <v>169.26</v>
      </c>
      <c r="F90" s="109"/>
      <c r="G90" s="110" t="str">
        <f t="shared" si="3"/>
        <v/>
      </c>
      <c r="H90" s="109"/>
      <c r="I90" s="79" t="str">
        <f t="array" ref="I90">XLOOKUP(C90,'Benchmark Rates'!F:F, 'Benchmark Rates'!H:H, "")</f>
        <v/>
      </c>
      <c r="J90" s="79" t="str">
        <f t="array" ref="J90">XLOOKUP(C90,'Benchmark Rates'!I:I, 'Benchmark Rates'!K:K, "")</f>
        <v/>
      </c>
      <c r="K90" s="79" t="str">
        <f t="array" ref="K90">XLOOKUP(C90,'Benchmark Rates'!L:L, 'Benchmark Rates'!N:N, "")</f>
        <v/>
      </c>
      <c r="L90" s="79" t="str">
        <f t="array" ref="L90">XLOOKUP(C90,'Benchmark Rates'!O:O, 'Benchmark Rates'!Q:Q, "")</f>
        <v/>
      </c>
      <c r="M90" s="82" t="str">
        <f t="shared" si="1"/>
        <v/>
      </c>
      <c r="N90" s="80" t="str">
        <f t="shared" si="2"/>
        <v/>
      </c>
    </row>
    <row r="91" ht="15.75" customHeight="1">
      <c r="B91" s="77" t="s">
        <v>550</v>
      </c>
      <c r="C91" s="78" t="s">
        <v>54</v>
      </c>
      <c r="D91" s="107" t="s">
        <v>858</v>
      </c>
      <c r="E91" s="108">
        <v>248.45</v>
      </c>
      <c r="F91" s="109">
        <v>370.36</v>
      </c>
      <c r="G91" s="110">
        <f t="shared" si="3"/>
        <v>0.6708337833</v>
      </c>
      <c r="H91" s="109"/>
      <c r="I91" s="79" t="str">
        <f t="array" ref="I91">XLOOKUP(C91,'Benchmark Rates'!F:F, 'Benchmark Rates'!H:H, "")</f>
        <v/>
      </c>
      <c r="J91" s="79" t="str">
        <f t="array" ref="J91">XLOOKUP(C91,'Benchmark Rates'!I:I, 'Benchmark Rates'!K:K, "")</f>
        <v/>
      </c>
      <c r="K91" s="79" t="str">
        <f t="array" ref="K91">XLOOKUP(C91,'Benchmark Rates'!L:L, 'Benchmark Rates'!N:N, "")</f>
        <v/>
      </c>
      <c r="L91" s="79" t="str">
        <f t="array" ref="L91">XLOOKUP(C91,'Benchmark Rates'!O:O, 'Benchmark Rates'!Q:Q, "")</f>
        <v/>
      </c>
      <c r="M91" s="82" t="str">
        <f t="shared" si="1"/>
        <v/>
      </c>
      <c r="N91" s="83" t="str">
        <f t="shared" si="2"/>
        <v/>
      </c>
    </row>
    <row r="92" ht="15.75" customHeight="1">
      <c r="B92" s="77" t="s">
        <v>550</v>
      </c>
      <c r="C92" s="78" t="s">
        <v>55</v>
      </c>
      <c r="D92" s="107" t="s">
        <v>859</v>
      </c>
      <c r="E92" s="108">
        <v>217.62</v>
      </c>
      <c r="F92" s="109">
        <v>262.82</v>
      </c>
      <c r="G92" s="110">
        <f t="shared" si="3"/>
        <v>0.8280191766</v>
      </c>
      <c r="H92" s="109"/>
      <c r="I92" s="79" t="str">
        <f t="array" ref="I92">XLOOKUP(C92,'Benchmark Rates'!F:F, 'Benchmark Rates'!H:H, "")</f>
        <v/>
      </c>
      <c r="J92" s="79" t="str">
        <f t="array" ref="J92">XLOOKUP(C92,'Benchmark Rates'!I:I, 'Benchmark Rates'!K:K, "")</f>
        <v/>
      </c>
      <c r="K92" s="79" t="str">
        <f t="array" ref="K92">XLOOKUP(C92,'Benchmark Rates'!L:L, 'Benchmark Rates'!N:N, "")</f>
        <v/>
      </c>
      <c r="L92" s="79" t="str">
        <f t="array" ref="L92">XLOOKUP(C92,'Benchmark Rates'!O:O, 'Benchmark Rates'!Q:Q, "")</f>
        <v/>
      </c>
      <c r="M92" s="82" t="str">
        <f t="shared" si="1"/>
        <v/>
      </c>
      <c r="N92" s="83" t="str">
        <f t="shared" si="2"/>
        <v/>
      </c>
    </row>
    <row r="93" ht="15.75" customHeight="1">
      <c r="B93" s="77" t="s">
        <v>550</v>
      </c>
      <c r="C93" s="78" t="s">
        <v>56</v>
      </c>
      <c r="D93" s="107" t="s">
        <v>860</v>
      </c>
      <c r="E93" s="108">
        <v>647.64</v>
      </c>
      <c r="F93" s="109">
        <v>943.87</v>
      </c>
      <c r="G93" s="110">
        <f t="shared" si="3"/>
        <v>0.6861538136</v>
      </c>
      <c r="H93" s="109"/>
      <c r="I93" s="79" t="str">
        <f t="array" ref="I93">XLOOKUP(C93,'Benchmark Rates'!F:F, 'Benchmark Rates'!H:H, "")</f>
        <v/>
      </c>
      <c r="J93" s="79" t="str">
        <f t="array" ref="J93">XLOOKUP(C93,'Benchmark Rates'!I:I, 'Benchmark Rates'!K:K, "")</f>
        <v/>
      </c>
      <c r="K93" s="79" t="str">
        <f t="array" ref="K93">XLOOKUP(C93,'Benchmark Rates'!L:L, 'Benchmark Rates'!N:N, "")</f>
        <v/>
      </c>
      <c r="L93" s="79" t="str">
        <f t="array" ref="L93">XLOOKUP(C93,'Benchmark Rates'!O:O, 'Benchmark Rates'!Q:Q, "")</f>
        <v/>
      </c>
      <c r="M93" s="82" t="str">
        <f t="shared" si="1"/>
        <v/>
      </c>
      <c r="N93" s="83" t="str">
        <f t="shared" si="2"/>
        <v/>
      </c>
    </row>
    <row r="94" ht="15.75" customHeight="1">
      <c r="B94" s="77" t="s">
        <v>550</v>
      </c>
      <c r="C94" s="78" t="s">
        <v>252</v>
      </c>
      <c r="D94" s="107" t="s">
        <v>861</v>
      </c>
      <c r="E94" s="108">
        <v>458.13</v>
      </c>
      <c r="F94" s="109"/>
      <c r="G94" s="110" t="str">
        <f t="shared" si="3"/>
        <v/>
      </c>
      <c r="H94" s="109"/>
      <c r="I94" s="79" t="str">
        <f t="array" ref="I94">XLOOKUP(C94,'Benchmark Rates'!F:F, 'Benchmark Rates'!H:H, "")</f>
        <v/>
      </c>
      <c r="J94" s="79" t="str">
        <f t="array" ref="J94">XLOOKUP(C94,'Benchmark Rates'!I:I, 'Benchmark Rates'!K:K, "")</f>
        <v/>
      </c>
      <c r="K94" s="79" t="str">
        <f t="array" ref="K94">XLOOKUP(C94,'Benchmark Rates'!L:L, 'Benchmark Rates'!N:N, "")</f>
        <v/>
      </c>
      <c r="L94" s="79" t="str">
        <f t="array" ref="L94">XLOOKUP(C94,'Benchmark Rates'!O:O, 'Benchmark Rates'!Q:Q, "")</f>
        <v/>
      </c>
      <c r="M94" s="82" t="str">
        <f t="shared" si="1"/>
        <v/>
      </c>
      <c r="N94" s="83" t="str">
        <f t="shared" si="2"/>
        <v/>
      </c>
    </row>
    <row r="95" ht="15.75" customHeight="1">
      <c r="B95" s="77" t="s">
        <v>550</v>
      </c>
      <c r="C95" s="78" t="s">
        <v>57</v>
      </c>
      <c r="D95" s="107" t="s">
        <v>862</v>
      </c>
      <c r="E95" s="108">
        <v>680.25</v>
      </c>
      <c r="F95" s="109">
        <v>892.53</v>
      </c>
      <c r="G95" s="110">
        <f t="shared" si="3"/>
        <v>0.7621592552</v>
      </c>
      <c r="H95" s="109"/>
      <c r="I95" s="79" t="str">
        <f t="array" ref="I95">XLOOKUP(C95,'Benchmark Rates'!F:F, 'Benchmark Rates'!H:H, "")</f>
        <v/>
      </c>
      <c r="J95" s="79" t="str">
        <f t="array" ref="J95">XLOOKUP(C95,'Benchmark Rates'!I:I, 'Benchmark Rates'!K:K, "")</f>
        <v/>
      </c>
      <c r="K95" s="79" t="str">
        <f t="array" ref="K95">XLOOKUP(C95,'Benchmark Rates'!L:L, 'Benchmark Rates'!N:N, "")</f>
        <v/>
      </c>
      <c r="L95" s="79" t="str">
        <f t="array" ref="L95">XLOOKUP(C95,'Benchmark Rates'!O:O, 'Benchmark Rates'!Q:Q, "")</f>
        <v/>
      </c>
      <c r="M95" s="82" t="str">
        <f t="shared" si="1"/>
        <v/>
      </c>
      <c r="N95" s="83" t="str">
        <f t="shared" si="2"/>
        <v/>
      </c>
    </row>
    <row r="96" ht="15.75" customHeight="1">
      <c r="B96" s="77" t="s">
        <v>550</v>
      </c>
      <c r="C96" s="78" t="s">
        <v>58</v>
      </c>
      <c r="D96" s="107" t="s">
        <v>863</v>
      </c>
      <c r="E96" s="108">
        <v>999.3</v>
      </c>
      <c r="F96" s="109">
        <v>1365.78</v>
      </c>
      <c r="G96" s="110">
        <f t="shared" si="3"/>
        <v>0.7316698151</v>
      </c>
      <c r="H96" s="109"/>
      <c r="I96" s="79" t="str">
        <f t="array" ref="I96">XLOOKUP(C96,'Benchmark Rates'!F:F, 'Benchmark Rates'!H:H, "")</f>
        <v/>
      </c>
      <c r="J96" s="79" t="str">
        <f t="array" ref="J96">XLOOKUP(C96,'Benchmark Rates'!I:I, 'Benchmark Rates'!K:K, "")</f>
        <v/>
      </c>
      <c r="K96" s="79" t="str">
        <f t="array" ref="K96">XLOOKUP(C96,'Benchmark Rates'!L:L, 'Benchmark Rates'!N:N, "")</f>
        <v/>
      </c>
      <c r="L96" s="79" t="str">
        <f t="array" ref="L96">XLOOKUP(C96,'Benchmark Rates'!O:O, 'Benchmark Rates'!Q:Q, "")</f>
        <v/>
      </c>
      <c r="M96" s="82" t="str">
        <f t="shared" si="1"/>
        <v/>
      </c>
      <c r="N96" s="83" t="str">
        <f t="shared" si="2"/>
        <v/>
      </c>
    </row>
    <row r="97" ht="15.75" customHeight="1">
      <c r="B97" s="77" t="s">
        <v>550</v>
      </c>
      <c r="C97" s="78" t="s">
        <v>59</v>
      </c>
      <c r="D97" s="107" t="s">
        <v>864</v>
      </c>
      <c r="E97" s="108">
        <v>712.84</v>
      </c>
      <c r="F97" s="109">
        <v>1149.35</v>
      </c>
      <c r="G97" s="110">
        <f t="shared" si="3"/>
        <v>0.6202114238</v>
      </c>
      <c r="H97" s="109"/>
      <c r="I97" s="79" t="str">
        <f t="array" ref="I97">XLOOKUP(C97,'Benchmark Rates'!F:F, 'Benchmark Rates'!H:H, "")</f>
        <v/>
      </c>
      <c r="J97" s="79" t="str">
        <f t="array" ref="J97">XLOOKUP(C97,'Benchmark Rates'!I:I, 'Benchmark Rates'!K:K, "")</f>
        <v/>
      </c>
      <c r="K97" s="79" t="str">
        <f t="array" ref="K97">XLOOKUP(C97,'Benchmark Rates'!L:L, 'Benchmark Rates'!N:N, "")</f>
        <v/>
      </c>
      <c r="L97" s="79" t="str">
        <f t="array" ref="L97">XLOOKUP(C97,'Benchmark Rates'!O:O, 'Benchmark Rates'!Q:Q, "")</f>
        <v/>
      </c>
      <c r="M97" s="82" t="str">
        <f t="shared" si="1"/>
        <v/>
      </c>
      <c r="N97" s="83" t="str">
        <f t="shared" si="2"/>
        <v/>
      </c>
    </row>
    <row r="98" ht="15.75" customHeight="1">
      <c r="B98" s="77" t="s">
        <v>550</v>
      </c>
      <c r="C98" s="78" t="s">
        <v>60</v>
      </c>
      <c r="D98" s="107" t="s">
        <v>865</v>
      </c>
      <c r="E98" s="108">
        <v>531.09</v>
      </c>
      <c r="F98" s="109">
        <v>660.45</v>
      </c>
      <c r="G98" s="110">
        <f t="shared" si="3"/>
        <v>0.8041335453</v>
      </c>
      <c r="H98" s="109"/>
      <c r="I98" s="79" t="str">
        <f t="array" ref="I98">XLOOKUP(C98,'Benchmark Rates'!F:F, 'Benchmark Rates'!H:H, "")</f>
        <v/>
      </c>
      <c r="J98" s="79" t="str">
        <f t="array" ref="J98">XLOOKUP(C98,'Benchmark Rates'!I:I, 'Benchmark Rates'!K:K, "")</f>
        <v/>
      </c>
      <c r="K98" s="79" t="str">
        <f t="array" ref="K98">XLOOKUP(C98,'Benchmark Rates'!L:L, 'Benchmark Rates'!N:N, "")</f>
        <v/>
      </c>
      <c r="L98" s="79" t="str">
        <f t="array" ref="L98">XLOOKUP(C98,'Benchmark Rates'!O:O, 'Benchmark Rates'!Q:Q, "")</f>
        <v/>
      </c>
      <c r="M98" s="82" t="str">
        <f t="shared" si="1"/>
        <v/>
      </c>
      <c r="N98" s="83" t="str">
        <f t="shared" si="2"/>
        <v/>
      </c>
    </row>
    <row r="99" ht="15.75" customHeight="1">
      <c r="B99" s="77" t="s">
        <v>550</v>
      </c>
      <c r="C99" s="78" t="s">
        <v>61</v>
      </c>
      <c r="D99" s="107" t="s">
        <v>866</v>
      </c>
      <c r="E99" s="108">
        <v>389.59</v>
      </c>
      <c r="F99" s="109">
        <v>534.78</v>
      </c>
      <c r="G99" s="110">
        <f t="shared" si="3"/>
        <v>0.7285051797</v>
      </c>
      <c r="H99" s="109"/>
      <c r="I99" s="79" t="str">
        <f t="array" ref="I99">XLOOKUP(C99,'Benchmark Rates'!F:F, 'Benchmark Rates'!H:H, "")</f>
        <v/>
      </c>
      <c r="J99" s="79" t="str">
        <f t="array" ref="J99">XLOOKUP(C99,'Benchmark Rates'!I:I, 'Benchmark Rates'!K:K, "")</f>
        <v/>
      </c>
      <c r="K99" s="79" t="str">
        <f t="array" ref="K99">XLOOKUP(C99,'Benchmark Rates'!L:L, 'Benchmark Rates'!N:N, "")</f>
        <v/>
      </c>
      <c r="L99" s="79" t="str">
        <f t="array" ref="L99">XLOOKUP(C99,'Benchmark Rates'!O:O, 'Benchmark Rates'!Q:Q, "")</f>
        <v/>
      </c>
      <c r="M99" s="82" t="str">
        <f t="shared" si="1"/>
        <v/>
      </c>
      <c r="N99" s="80" t="str">
        <f t="shared" si="2"/>
        <v/>
      </c>
    </row>
    <row r="100" ht="15.75" customHeight="1">
      <c r="B100" s="77" t="s">
        <v>550</v>
      </c>
      <c r="C100" s="78" t="s">
        <v>253</v>
      </c>
      <c r="D100" s="107" t="s">
        <v>867</v>
      </c>
      <c r="E100" s="108">
        <v>417.9</v>
      </c>
      <c r="F100" s="109"/>
      <c r="G100" s="110" t="str">
        <f t="shared" si="3"/>
        <v/>
      </c>
      <c r="H100" s="109"/>
      <c r="I100" s="79" t="str">
        <f t="array" ref="I100">XLOOKUP(C100,'Benchmark Rates'!F:F, 'Benchmark Rates'!H:H, "")</f>
        <v/>
      </c>
      <c r="J100" s="79" t="str">
        <f t="array" ref="J100">XLOOKUP(C100,'Benchmark Rates'!I:I, 'Benchmark Rates'!K:K, "")</f>
        <v/>
      </c>
      <c r="K100" s="79" t="str">
        <f t="array" ref="K100">XLOOKUP(C100,'Benchmark Rates'!L:L, 'Benchmark Rates'!N:N, "")</f>
        <v/>
      </c>
      <c r="L100" s="79" t="str">
        <f t="array" ref="L100">XLOOKUP(C100,'Benchmark Rates'!O:O, 'Benchmark Rates'!Q:Q, "")</f>
        <v/>
      </c>
      <c r="M100" s="82" t="str">
        <f t="shared" si="1"/>
        <v/>
      </c>
      <c r="N100" s="83" t="str">
        <f t="shared" si="2"/>
        <v/>
      </c>
    </row>
    <row r="101" ht="15.75" customHeight="1">
      <c r="B101" s="77" t="s">
        <v>550</v>
      </c>
      <c r="C101" s="78" t="s">
        <v>62</v>
      </c>
      <c r="D101" s="107" t="s">
        <v>868</v>
      </c>
      <c r="E101" s="108">
        <v>566.19</v>
      </c>
      <c r="F101" s="109">
        <v>645.05</v>
      </c>
      <c r="G101" s="110">
        <f t="shared" si="3"/>
        <v>0.8777459112</v>
      </c>
      <c r="H101" s="109"/>
      <c r="I101" s="79" t="str">
        <f t="array" ref="I101">XLOOKUP(C101,'Benchmark Rates'!F:F, 'Benchmark Rates'!H:H, "")</f>
        <v/>
      </c>
      <c r="J101" s="79" t="str">
        <f t="array" ref="J101">XLOOKUP(C101,'Benchmark Rates'!I:I, 'Benchmark Rates'!K:K, "")</f>
        <v/>
      </c>
      <c r="K101" s="79" t="str">
        <f t="array" ref="K101">XLOOKUP(C101,'Benchmark Rates'!L:L, 'Benchmark Rates'!N:N, "")</f>
        <v/>
      </c>
      <c r="L101" s="79" t="str">
        <f t="array" ref="L101">XLOOKUP(C101,'Benchmark Rates'!O:O, 'Benchmark Rates'!Q:Q, "")</f>
        <v/>
      </c>
      <c r="M101" s="82" t="str">
        <f t="shared" si="1"/>
        <v/>
      </c>
      <c r="N101" s="83" t="str">
        <f t="shared" si="2"/>
        <v/>
      </c>
    </row>
    <row r="102" ht="15.75" customHeight="1">
      <c r="B102" s="77" t="s">
        <v>550</v>
      </c>
      <c r="C102" s="78" t="s">
        <v>63</v>
      </c>
      <c r="D102" s="107" t="s">
        <v>869</v>
      </c>
      <c r="E102" s="108">
        <v>696.18</v>
      </c>
      <c r="F102" s="109">
        <v>760.96</v>
      </c>
      <c r="G102" s="110">
        <f t="shared" si="3"/>
        <v>0.9148706897</v>
      </c>
      <c r="H102" s="109"/>
      <c r="I102" s="79" t="str">
        <f t="array" ref="I102">XLOOKUP(C102,'Benchmark Rates'!F:F, 'Benchmark Rates'!H:H, "")</f>
        <v/>
      </c>
      <c r="J102" s="79" t="str">
        <f t="array" ref="J102">XLOOKUP(C102,'Benchmark Rates'!I:I, 'Benchmark Rates'!K:K, "")</f>
        <v/>
      </c>
      <c r="K102" s="79" t="str">
        <f t="array" ref="K102">XLOOKUP(C102,'Benchmark Rates'!L:L, 'Benchmark Rates'!N:N, "")</f>
        <v/>
      </c>
      <c r="L102" s="79" t="str">
        <f t="array" ref="L102">XLOOKUP(C102,'Benchmark Rates'!O:O, 'Benchmark Rates'!Q:Q, "")</f>
        <v/>
      </c>
      <c r="M102" s="82" t="str">
        <f t="shared" si="1"/>
        <v/>
      </c>
      <c r="N102" s="83" t="str">
        <f t="shared" si="2"/>
        <v/>
      </c>
    </row>
    <row r="103" ht="15.75" customHeight="1">
      <c r="B103" s="77" t="s">
        <v>550</v>
      </c>
      <c r="C103" s="78" t="s">
        <v>254</v>
      </c>
      <c r="D103" s="107" t="s">
        <v>870</v>
      </c>
      <c r="E103" s="108">
        <v>420.65</v>
      </c>
      <c r="F103" s="109"/>
      <c r="G103" s="110" t="str">
        <f t="shared" si="3"/>
        <v/>
      </c>
      <c r="H103" s="109"/>
      <c r="I103" s="79" t="str">
        <f t="array" ref="I103">XLOOKUP(C103,'Benchmark Rates'!F:F, 'Benchmark Rates'!H:H, "")</f>
        <v/>
      </c>
      <c r="J103" s="79" t="str">
        <f t="array" ref="J103">XLOOKUP(C103,'Benchmark Rates'!I:I, 'Benchmark Rates'!K:K, "")</f>
        <v/>
      </c>
      <c r="K103" s="79" t="str">
        <f t="array" ref="K103">XLOOKUP(C103,'Benchmark Rates'!L:L, 'Benchmark Rates'!N:N, "")</f>
        <v/>
      </c>
      <c r="L103" s="79" t="str">
        <f t="array" ref="L103">XLOOKUP(C103,'Benchmark Rates'!O:O, 'Benchmark Rates'!Q:Q, "")</f>
        <v/>
      </c>
      <c r="M103" s="82" t="str">
        <f t="shared" si="1"/>
        <v/>
      </c>
      <c r="N103" s="80" t="str">
        <f t="shared" si="2"/>
        <v/>
      </c>
    </row>
    <row r="104" ht="15.75" customHeight="1">
      <c r="B104" s="77" t="s">
        <v>550</v>
      </c>
      <c r="C104" s="78" t="s">
        <v>255</v>
      </c>
      <c r="D104" s="107" t="s">
        <v>871</v>
      </c>
      <c r="E104" s="108">
        <v>694.52</v>
      </c>
      <c r="F104" s="109"/>
      <c r="G104" s="110" t="str">
        <f t="shared" si="3"/>
        <v/>
      </c>
      <c r="H104" s="109"/>
      <c r="I104" s="79" t="str">
        <f t="array" ref="I104">XLOOKUP(C104,'Benchmark Rates'!F:F, 'Benchmark Rates'!H:H, "")</f>
        <v/>
      </c>
      <c r="J104" s="79" t="str">
        <f t="array" ref="J104">XLOOKUP(C104,'Benchmark Rates'!I:I, 'Benchmark Rates'!K:K, "")</f>
        <v/>
      </c>
      <c r="K104" s="79" t="str">
        <f t="array" ref="K104">XLOOKUP(C104,'Benchmark Rates'!L:L, 'Benchmark Rates'!N:N, "")</f>
        <v/>
      </c>
      <c r="L104" s="79" t="str">
        <f t="array" ref="L104">XLOOKUP(C104,'Benchmark Rates'!O:O, 'Benchmark Rates'!Q:Q, "")</f>
        <v/>
      </c>
      <c r="M104" s="82" t="str">
        <f t="shared" si="1"/>
        <v/>
      </c>
      <c r="N104" s="80" t="str">
        <f t="shared" si="2"/>
        <v/>
      </c>
    </row>
    <row r="105" ht="15.75" customHeight="1">
      <c r="B105" s="77" t="s">
        <v>550</v>
      </c>
      <c r="C105" s="78" t="s">
        <v>64</v>
      </c>
      <c r="D105" s="107" t="s">
        <v>872</v>
      </c>
      <c r="E105" s="108">
        <v>993.85</v>
      </c>
      <c r="F105" s="109">
        <v>1275.39</v>
      </c>
      <c r="G105" s="110">
        <f t="shared" si="3"/>
        <v>0.7792518367</v>
      </c>
      <c r="H105" s="109"/>
      <c r="I105" s="79" t="str">
        <f t="array" ref="I105">XLOOKUP(C105,'Benchmark Rates'!F:F, 'Benchmark Rates'!H:H, "")</f>
        <v/>
      </c>
      <c r="J105" s="79" t="str">
        <f t="array" ref="J105">XLOOKUP(C105,'Benchmark Rates'!I:I, 'Benchmark Rates'!K:K, "")</f>
        <v/>
      </c>
      <c r="K105" s="79" t="str">
        <f t="array" ref="K105">XLOOKUP(C105,'Benchmark Rates'!L:L, 'Benchmark Rates'!N:N, "")</f>
        <v/>
      </c>
      <c r="L105" s="79" t="str">
        <f t="array" ref="L105">XLOOKUP(C105,'Benchmark Rates'!O:O, 'Benchmark Rates'!Q:Q, "")</f>
        <v/>
      </c>
      <c r="M105" s="82" t="str">
        <f t="shared" si="1"/>
        <v/>
      </c>
      <c r="N105" s="80" t="str">
        <f t="shared" si="2"/>
        <v/>
      </c>
    </row>
    <row r="106" ht="15.75" customHeight="1">
      <c r="B106" s="77" t="s">
        <v>550</v>
      </c>
      <c r="C106" s="78" t="s">
        <v>256</v>
      </c>
      <c r="D106" s="107" t="s">
        <v>873</v>
      </c>
      <c r="E106" s="108">
        <v>417.52</v>
      </c>
      <c r="F106" s="109"/>
      <c r="G106" s="110" t="str">
        <f t="shared" si="3"/>
        <v/>
      </c>
      <c r="H106" s="109"/>
      <c r="I106" s="79" t="str">
        <f t="array" ref="I106">XLOOKUP(C106,'Benchmark Rates'!F:F, 'Benchmark Rates'!H:H, "")</f>
        <v/>
      </c>
      <c r="J106" s="79" t="str">
        <f t="array" ref="J106">XLOOKUP(C106,'Benchmark Rates'!I:I, 'Benchmark Rates'!K:K, "")</f>
        <v/>
      </c>
      <c r="K106" s="79" t="str">
        <f t="array" ref="K106">XLOOKUP(C106,'Benchmark Rates'!L:L, 'Benchmark Rates'!N:N, "")</f>
        <v/>
      </c>
      <c r="L106" s="79" t="str">
        <f t="array" ref="L106">XLOOKUP(C106,'Benchmark Rates'!O:O, 'Benchmark Rates'!Q:Q, "")</f>
        <v/>
      </c>
      <c r="M106" s="82" t="str">
        <f t="shared" si="1"/>
        <v/>
      </c>
      <c r="N106" s="80" t="str">
        <f t="shared" si="2"/>
        <v/>
      </c>
    </row>
    <row r="107" ht="15.75" customHeight="1">
      <c r="B107" s="77" t="s">
        <v>550</v>
      </c>
      <c r="C107" s="78" t="s">
        <v>65</v>
      </c>
      <c r="D107" s="107" t="s">
        <v>874</v>
      </c>
      <c r="E107" s="108">
        <v>911.06</v>
      </c>
      <c r="F107" s="109">
        <v>1181.4</v>
      </c>
      <c r="G107" s="110">
        <f t="shared" si="3"/>
        <v>0.7711697985</v>
      </c>
      <c r="H107" s="109"/>
      <c r="I107" s="79" t="str">
        <f t="array" ref="I107">XLOOKUP(C107,'Benchmark Rates'!F:F, 'Benchmark Rates'!H:H, "")</f>
        <v/>
      </c>
      <c r="J107" s="79" t="str">
        <f t="array" ref="J107">XLOOKUP(C107,'Benchmark Rates'!I:I, 'Benchmark Rates'!K:K, "")</f>
        <v/>
      </c>
      <c r="K107" s="79" t="str">
        <f t="array" ref="K107">XLOOKUP(C107,'Benchmark Rates'!L:L, 'Benchmark Rates'!N:N, "")</f>
        <v/>
      </c>
      <c r="L107" s="79" t="str">
        <f t="array" ref="L107">XLOOKUP(C107,'Benchmark Rates'!O:O, 'Benchmark Rates'!Q:Q, "")</f>
        <v/>
      </c>
      <c r="M107" s="82" t="str">
        <f t="shared" si="1"/>
        <v/>
      </c>
      <c r="N107" s="83" t="str">
        <f t="shared" si="2"/>
        <v/>
      </c>
    </row>
    <row r="108" ht="15.75" customHeight="1">
      <c r="B108" s="77" t="s">
        <v>550</v>
      </c>
      <c r="C108" s="78" t="s">
        <v>66</v>
      </c>
      <c r="D108" s="107" t="s">
        <v>875</v>
      </c>
      <c r="E108" s="108">
        <v>513.19</v>
      </c>
      <c r="F108" s="109">
        <v>679.93</v>
      </c>
      <c r="G108" s="110">
        <f t="shared" si="3"/>
        <v>0.7547688733</v>
      </c>
      <c r="H108" s="109"/>
      <c r="I108" s="79" t="str">
        <f t="array" ref="I108">XLOOKUP(C108,'Benchmark Rates'!F:F, 'Benchmark Rates'!H:H, "")</f>
        <v/>
      </c>
      <c r="J108" s="79" t="str">
        <f t="array" ref="J108">XLOOKUP(C108,'Benchmark Rates'!I:I, 'Benchmark Rates'!K:K, "")</f>
        <v/>
      </c>
      <c r="K108" s="79" t="str">
        <f t="array" ref="K108">XLOOKUP(C108,'Benchmark Rates'!L:L, 'Benchmark Rates'!N:N, "")</f>
        <v/>
      </c>
      <c r="L108" s="79" t="str">
        <f t="array" ref="L108">XLOOKUP(C108,'Benchmark Rates'!O:O, 'Benchmark Rates'!Q:Q, "")</f>
        <v/>
      </c>
      <c r="M108" s="82" t="str">
        <f t="shared" si="1"/>
        <v/>
      </c>
      <c r="N108" s="83" t="str">
        <f t="shared" si="2"/>
        <v/>
      </c>
    </row>
    <row r="109" ht="15.75" customHeight="1">
      <c r="B109" s="77" t="s">
        <v>550</v>
      </c>
      <c r="C109" s="78" t="s">
        <v>67</v>
      </c>
      <c r="D109" s="107" t="s">
        <v>876</v>
      </c>
      <c r="E109" s="108">
        <v>993.85</v>
      </c>
      <c r="F109" s="109">
        <v>810.73</v>
      </c>
      <c r="G109" s="110">
        <f t="shared" si="3"/>
        <v>1.225870512</v>
      </c>
      <c r="H109" s="109"/>
      <c r="I109" s="79" t="str">
        <f t="array" ref="I109">XLOOKUP(C109,'Benchmark Rates'!F:F, 'Benchmark Rates'!H:H, "")</f>
        <v/>
      </c>
      <c r="J109" s="79" t="str">
        <f t="array" ref="J109">XLOOKUP(C109,'Benchmark Rates'!I:I, 'Benchmark Rates'!K:K, "")</f>
        <v/>
      </c>
      <c r="K109" s="79" t="str">
        <f t="array" ref="K109">XLOOKUP(C109,'Benchmark Rates'!L:L, 'Benchmark Rates'!N:N, "")</f>
        <v/>
      </c>
      <c r="L109" s="79" t="str">
        <f t="array" ref="L109">XLOOKUP(C109,'Benchmark Rates'!O:O, 'Benchmark Rates'!Q:Q, "")</f>
        <v/>
      </c>
      <c r="M109" s="82" t="str">
        <f t="shared" si="1"/>
        <v/>
      </c>
      <c r="N109" s="83" t="str">
        <f t="shared" si="2"/>
        <v/>
      </c>
    </row>
    <row r="110" ht="15.75" customHeight="1">
      <c r="B110" s="77" t="s">
        <v>550</v>
      </c>
      <c r="C110" s="78" t="s">
        <v>68</v>
      </c>
      <c r="D110" s="107" t="s">
        <v>877</v>
      </c>
      <c r="E110" s="108">
        <v>993.85</v>
      </c>
      <c r="F110" s="109">
        <v>909.85</v>
      </c>
      <c r="G110" s="110">
        <f t="shared" si="3"/>
        <v>1.09232291</v>
      </c>
      <c r="H110" s="109"/>
      <c r="I110" s="79" t="str">
        <f t="array" ref="I110">XLOOKUP(C110,'Benchmark Rates'!F:F, 'Benchmark Rates'!H:H, "")</f>
        <v/>
      </c>
      <c r="J110" s="79" t="str">
        <f t="array" ref="J110">XLOOKUP(C110,'Benchmark Rates'!I:I, 'Benchmark Rates'!K:K, "")</f>
        <v/>
      </c>
      <c r="K110" s="79" t="str">
        <f t="array" ref="K110">XLOOKUP(C110,'Benchmark Rates'!L:L, 'Benchmark Rates'!N:N, "")</f>
        <v/>
      </c>
      <c r="L110" s="79" t="str">
        <f t="array" ref="L110">XLOOKUP(C110,'Benchmark Rates'!O:O, 'Benchmark Rates'!Q:Q, "")</f>
        <v/>
      </c>
      <c r="M110" s="82" t="str">
        <f t="shared" si="1"/>
        <v/>
      </c>
      <c r="N110" s="83" t="str">
        <f t="shared" si="2"/>
        <v/>
      </c>
    </row>
    <row r="111" ht="15.75" customHeight="1">
      <c r="B111" s="77" t="s">
        <v>550</v>
      </c>
      <c r="C111" s="78" t="s">
        <v>257</v>
      </c>
      <c r="D111" s="107" t="s">
        <v>878</v>
      </c>
      <c r="E111" s="108">
        <v>143.62</v>
      </c>
      <c r="F111" s="109"/>
      <c r="G111" s="110" t="str">
        <f t="shared" si="3"/>
        <v/>
      </c>
      <c r="H111" s="109"/>
      <c r="I111" s="79" t="str">
        <f t="array" ref="I111">XLOOKUP(C111,'Benchmark Rates'!F:F, 'Benchmark Rates'!H:H, "")</f>
        <v/>
      </c>
      <c r="J111" s="79" t="str">
        <f t="array" ref="J111">XLOOKUP(C111,'Benchmark Rates'!I:I, 'Benchmark Rates'!K:K, "")</f>
        <v/>
      </c>
      <c r="K111" s="79" t="str">
        <f t="array" ref="K111">XLOOKUP(C111,'Benchmark Rates'!L:L, 'Benchmark Rates'!N:N, "")</f>
        <v/>
      </c>
      <c r="L111" s="79" t="str">
        <f t="array" ref="L111">XLOOKUP(C111,'Benchmark Rates'!O:O, 'Benchmark Rates'!Q:Q, "")</f>
        <v/>
      </c>
      <c r="M111" s="82" t="str">
        <f t="shared" si="1"/>
        <v/>
      </c>
      <c r="N111" s="83" t="str">
        <f t="shared" si="2"/>
        <v/>
      </c>
    </row>
    <row r="112" ht="15.75" customHeight="1">
      <c r="B112" s="77" t="s">
        <v>550</v>
      </c>
      <c r="C112" s="78" t="s">
        <v>258</v>
      </c>
      <c r="D112" s="107" t="s">
        <v>879</v>
      </c>
      <c r="E112" s="108">
        <v>323.43</v>
      </c>
      <c r="F112" s="109"/>
      <c r="G112" s="110" t="str">
        <f t="shared" si="3"/>
        <v/>
      </c>
      <c r="H112" s="109"/>
      <c r="I112" s="79" t="str">
        <f t="array" ref="I112">XLOOKUP(C112,'Benchmark Rates'!F:F, 'Benchmark Rates'!H:H, "")</f>
        <v/>
      </c>
      <c r="J112" s="79" t="str">
        <f t="array" ref="J112">XLOOKUP(C112,'Benchmark Rates'!I:I, 'Benchmark Rates'!K:K, "")</f>
        <v/>
      </c>
      <c r="K112" s="79" t="str">
        <f t="array" ref="K112">XLOOKUP(C112,'Benchmark Rates'!L:L, 'Benchmark Rates'!N:N, "")</f>
        <v/>
      </c>
      <c r="L112" s="79" t="str">
        <f t="array" ref="L112">XLOOKUP(C112,'Benchmark Rates'!O:O, 'Benchmark Rates'!Q:Q, "")</f>
        <v/>
      </c>
      <c r="M112" s="82" t="str">
        <f t="shared" si="1"/>
        <v/>
      </c>
      <c r="N112" s="83" t="str">
        <f t="shared" si="2"/>
        <v/>
      </c>
    </row>
    <row r="113" ht="15.75" customHeight="1">
      <c r="B113" s="77" t="s">
        <v>550</v>
      </c>
      <c r="C113" s="78" t="s">
        <v>69</v>
      </c>
      <c r="D113" s="107" t="s">
        <v>880</v>
      </c>
      <c r="E113" s="108">
        <v>377.15</v>
      </c>
      <c r="F113" s="109">
        <v>518.25</v>
      </c>
      <c r="G113" s="110">
        <f t="shared" si="3"/>
        <v>0.7277375784</v>
      </c>
      <c r="H113" s="109"/>
      <c r="I113" s="79" t="str">
        <f t="array" ref="I113">XLOOKUP(C113,'Benchmark Rates'!F:F, 'Benchmark Rates'!H:H, "")</f>
        <v/>
      </c>
      <c r="J113" s="79" t="str">
        <f t="array" ref="J113">XLOOKUP(C113,'Benchmark Rates'!I:I, 'Benchmark Rates'!K:K, "")</f>
        <v/>
      </c>
      <c r="K113" s="79" t="str">
        <f t="array" ref="K113">XLOOKUP(C113,'Benchmark Rates'!L:L, 'Benchmark Rates'!N:N, "")</f>
        <v/>
      </c>
      <c r="L113" s="79" t="str">
        <f t="array" ref="L113">XLOOKUP(C113,'Benchmark Rates'!O:O, 'Benchmark Rates'!Q:Q, "")</f>
        <v/>
      </c>
      <c r="M113" s="82" t="str">
        <f t="shared" si="1"/>
        <v/>
      </c>
      <c r="N113" s="83" t="str">
        <f t="shared" si="2"/>
        <v/>
      </c>
    </row>
    <row r="114" ht="15.75" customHeight="1">
      <c r="B114" s="77" t="s">
        <v>550</v>
      </c>
      <c r="C114" s="78" t="s">
        <v>70</v>
      </c>
      <c r="D114" s="107" t="s">
        <v>881</v>
      </c>
      <c r="E114" s="108">
        <v>1188.83</v>
      </c>
      <c r="F114" s="109">
        <v>1693.26</v>
      </c>
      <c r="G114" s="110">
        <f t="shared" si="3"/>
        <v>0.7020953663</v>
      </c>
      <c r="H114" s="109"/>
      <c r="I114" s="79" t="str">
        <f t="array" ref="I114">XLOOKUP(C114,'Benchmark Rates'!F:F, 'Benchmark Rates'!H:H, "")</f>
        <v/>
      </c>
      <c r="J114" s="79" t="str">
        <f t="array" ref="J114">XLOOKUP(C114,'Benchmark Rates'!I:I, 'Benchmark Rates'!K:K, "")</f>
        <v/>
      </c>
      <c r="K114" s="79" t="str">
        <f t="array" ref="K114">XLOOKUP(C114,'Benchmark Rates'!L:L, 'Benchmark Rates'!N:N, "")</f>
        <v/>
      </c>
      <c r="L114" s="79" t="str">
        <f t="array" ref="L114">XLOOKUP(C114,'Benchmark Rates'!O:O, 'Benchmark Rates'!Q:Q, "")</f>
        <v/>
      </c>
      <c r="M114" s="82" t="str">
        <f t="shared" si="1"/>
        <v/>
      </c>
      <c r="N114" s="80" t="str">
        <f t="shared" si="2"/>
        <v/>
      </c>
    </row>
    <row r="115" ht="15.75" customHeight="1">
      <c r="B115" s="77" t="s">
        <v>550</v>
      </c>
      <c r="C115" s="78" t="s">
        <v>71</v>
      </c>
      <c r="D115" s="107" t="s">
        <v>882</v>
      </c>
      <c r="E115" s="108">
        <v>1190.93</v>
      </c>
      <c r="F115" s="109">
        <v>1700.69</v>
      </c>
      <c r="G115" s="110">
        <f t="shared" si="3"/>
        <v>0.7002628345</v>
      </c>
      <c r="H115" s="109"/>
      <c r="I115" s="79" t="str">
        <f t="array" ref="I115">XLOOKUP(C115,'Benchmark Rates'!F:F, 'Benchmark Rates'!H:H, "")</f>
        <v/>
      </c>
      <c r="J115" s="79" t="str">
        <f t="array" ref="J115">XLOOKUP(C115,'Benchmark Rates'!I:I, 'Benchmark Rates'!K:K, "")</f>
        <v/>
      </c>
      <c r="K115" s="79" t="str">
        <f t="array" ref="K115">XLOOKUP(C115,'Benchmark Rates'!L:L, 'Benchmark Rates'!N:N, "")</f>
        <v/>
      </c>
      <c r="L115" s="79" t="str">
        <f t="array" ref="L115">XLOOKUP(C115,'Benchmark Rates'!O:O, 'Benchmark Rates'!Q:Q, "")</f>
        <v/>
      </c>
      <c r="M115" s="82" t="str">
        <f t="shared" si="1"/>
        <v/>
      </c>
      <c r="N115" s="83" t="str">
        <f t="shared" si="2"/>
        <v/>
      </c>
    </row>
    <row r="116" ht="15.75" customHeight="1">
      <c r="B116" s="77" t="s">
        <v>550</v>
      </c>
      <c r="C116" s="78" t="s">
        <v>72</v>
      </c>
      <c r="D116" s="107" t="s">
        <v>883</v>
      </c>
      <c r="E116" s="108">
        <v>1591.23</v>
      </c>
      <c r="F116" s="109">
        <v>2167.24</v>
      </c>
      <c r="G116" s="110">
        <f t="shared" si="3"/>
        <v>0.7342195604</v>
      </c>
      <c r="H116" s="109"/>
      <c r="I116" s="79">
        <f t="array" ref="I116">XLOOKUP(C116,'Benchmark Rates'!F:F, 'Benchmark Rates'!H:H, "")</f>
        <v>728.7801299</v>
      </c>
      <c r="J116" s="79" t="str">
        <f t="array" ref="J116">XLOOKUP(C116,'Benchmark Rates'!I:I, 'Benchmark Rates'!K:K, "")</f>
        <v/>
      </c>
      <c r="K116" s="79" t="str">
        <f t="array" ref="K116">XLOOKUP(C116,'Benchmark Rates'!L:L, 'Benchmark Rates'!N:N, "")</f>
        <v/>
      </c>
      <c r="L116" s="79" t="str">
        <f t="array" ref="L116">XLOOKUP(C116,'Benchmark Rates'!O:O, 'Benchmark Rates'!Q:Q, "")</f>
        <v/>
      </c>
      <c r="M116" s="82" t="str">
        <f t="shared" si="1"/>
        <v/>
      </c>
      <c r="N116" s="75" t="str">
        <f t="shared" si="2"/>
        <v/>
      </c>
    </row>
    <row r="117" ht="15.75" customHeight="1">
      <c r="B117" s="77" t="s">
        <v>550</v>
      </c>
      <c r="C117" s="78" t="s">
        <v>73</v>
      </c>
      <c r="D117" s="107" t="s">
        <v>884</v>
      </c>
      <c r="E117" s="108">
        <v>1595.4</v>
      </c>
      <c r="F117" s="109">
        <v>2153.76</v>
      </c>
      <c r="G117" s="110">
        <f t="shared" si="3"/>
        <v>0.7407510586</v>
      </c>
      <c r="H117" s="109"/>
      <c r="I117" s="79">
        <f t="array" ref="I117">XLOOKUP(C117,'Benchmark Rates'!F:F, 'Benchmark Rates'!H:H, "")</f>
        <v>728.7801299</v>
      </c>
      <c r="J117" s="79" t="str">
        <f t="array" ref="J117">XLOOKUP(C117,'Benchmark Rates'!I:I, 'Benchmark Rates'!K:K, "")</f>
        <v/>
      </c>
      <c r="K117" s="79" t="str">
        <f t="array" ref="K117">XLOOKUP(C117,'Benchmark Rates'!L:L, 'Benchmark Rates'!N:N, "")</f>
        <v/>
      </c>
      <c r="L117" s="79" t="str">
        <f t="array" ref="L117">XLOOKUP(C117,'Benchmark Rates'!O:O, 'Benchmark Rates'!Q:Q, "")</f>
        <v/>
      </c>
      <c r="M117" s="82" t="str">
        <f t="shared" si="1"/>
        <v/>
      </c>
      <c r="N117" s="83" t="str">
        <f t="shared" si="2"/>
        <v/>
      </c>
    </row>
    <row r="118" ht="15.75" customHeight="1">
      <c r="B118" s="77" t="s">
        <v>550</v>
      </c>
      <c r="C118" s="78" t="s">
        <v>259</v>
      </c>
      <c r="D118" s="107" t="s">
        <v>885</v>
      </c>
      <c r="E118" s="108">
        <v>1416.1</v>
      </c>
      <c r="F118" s="109"/>
      <c r="G118" s="110" t="str">
        <f t="shared" si="3"/>
        <v/>
      </c>
      <c r="H118" s="109"/>
      <c r="I118" s="79" t="str">
        <f t="array" ref="I118">XLOOKUP(C118,'Benchmark Rates'!F:F, 'Benchmark Rates'!H:H, "")</f>
        <v/>
      </c>
      <c r="J118" s="79" t="str">
        <f t="array" ref="J118">XLOOKUP(C118,'Benchmark Rates'!I:I, 'Benchmark Rates'!K:K, "")</f>
        <v/>
      </c>
      <c r="K118" s="79" t="str">
        <f t="array" ref="K118">XLOOKUP(C118,'Benchmark Rates'!L:L, 'Benchmark Rates'!N:N, "")</f>
        <v/>
      </c>
      <c r="L118" s="79" t="str">
        <f t="array" ref="L118">XLOOKUP(C118,'Benchmark Rates'!O:O, 'Benchmark Rates'!Q:Q, "")</f>
        <v/>
      </c>
      <c r="M118" s="82" t="str">
        <f t="shared" si="1"/>
        <v/>
      </c>
      <c r="N118" s="83" t="str">
        <f t="shared" si="2"/>
        <v/>
      </c>
    </row>
    <row r="119" ht="15.75" customHeight="1">
      <c r="B119" s="77" t="s">
        <v>550</v>
      </c>
      <c r="C119" s="78" t="s">
        <v>260</v>
      </c>
      <c r="D119" s="107" t="s">
        <v>886</v>
      </c>
      <c r="E119" s="108">
        <v>1420.26</v>
      </c>
      <c r="F119" s="109"/>
      <c r="G119" s="110" t="str">
        <f t="shared" si="3"/>
        <v/>
      </c>
      <c r="H119" s="109"/>
      <c r="I119" s="79" t="str">
        <f t="array" ref="I119">XLOOKUP(C119,'Benchmark Rates'!F:F, 'Benchmark Rates'!H:H, "")</f>
        <v/>
      </c>
      <c r="J119" s="79" t="str">
        <f t="array" ref="J119">XLOOKUP(C119,'Benchmark Rates'!I:I, 'Benchmark Rates'!K:K, "")</f>
        <v/>
      </c>
      <c r="K119" s="79" t="str">
        <f t="array" ref="K119">XLOOKUP(C119,'Benchmark Rates'!L:L, 'Benchmark Rates'!N:N, "")</f>
        <v/>
      </c>
      <c r="L119" s="79" t="str">
        <f t="array" ref="L119">XLOOKUP(C119,'Benchmark Rates'!O:O, 'Benchmark Rates'!Q:Q, "")</f>
        <v/>
      </c>
      <c r="M119" s="82" t="str">
        <f t="shared" si="1"/>
        <v/>
      </c>
      <c r="N119" s="80" t="str">
        <f t="shared" si="2"/>
        <v/>
      </c>
    </row>
    <row r="120" ht="15.75" customHeight="1">
      <c r="B120" s="77" t="s">
        <v>550</v>
      </c>
      <c r="C120" s="78" t="s">
        <v>261</v>
      </c>
      <c r="D120" s="107" t="s">
        <v>887</v>
      </c>
      <c r="E120" s="108">
        <v>819.93</v>
      </c>
      <c r="F120" s="109"/>
      <c r="G120" s="110" t="str">
        <f t="shared" si="3"/>
        <v/>
      </c>
      <c r="H120" s="109"/>
      <c r="I120" s="79" t="str">
        <f t="array" ref="I120">XLOOKUP(C120,'Benchmark Rates'!F:F, 'Benchmark Rates'!H:H, "")</f>
        <v/>
      </c>
      <c r="J120" s="79" t="str">
        <f t="array" ref="J120">XLOOKUP(C120,'Benchmark Rates'!I:I, 'Benchmark Rates'!K:K, "")</f>
        <v/>
      </c>
      <c r="K120" s="79">
        <f t="array" ref="K120">XLOOKUP(C120,'Benchmark Rates'!L:L, 'Benchmark Rates'!N:N, "")</f>
        <v>525.5809784</v>
      </c>
      <c r="L120" s="79" t="str">
        <f t="array" ref="L120">XLOOKUP(C120,'Benchmark Rates'!O:O, 'Benchmark Rates'!Q:Q, "")</f>
        <v/>
      </c>
      <c r="M120" s="82" t="str">
        <f t="shared" si="1"/>
        <v/>
      </c>
      <c r="N120" s="80" t="str">
        <f t="shared" si="2"/>
        <v/>
      </c>
    </row>
    <row r="121" ht="15.75" customHeight="1">
      <c r="B121" s="77" t="s">
        <v>550</v>
      </c>
      <c r="C121" s="78" t="s">
        <v>262</v>
      </c>
      <c r="D121" s="107" t="s">
        <v>888</v>
      </c>
      <c r="E121" s="108">
        <v>819.93</v>
      </c>
      <c r="F121" s="109"/>
      <c r="G121" s="110" t="str">
        <f t="shared" si="3"/>
        <v/>
      </c>
      <c r="H121" s="109"/>
      <c r="I121" s="79" t="str">
        <f t="array" ref="I121">XLOOKUP(C121,'Benchmark Rates'!F:F, 'Benchmark Rates'!H:H, "")</f>
        <v/>
      </c>
      <c r="J121" s="79" t="str">
        <f t="array" ref="J121">XLOOKUP(C121,'Benchmark Rates'!I:I, 'Benchmark Rates'!K:K, "")</f>
        <v/>
      </c>
      <c r="K121" s="79">
        <f t="array" ref="K121">XLOOKUP(C121,'Benchmark Rates'!L:L, 'Benchmark Rates'!N:N, "")</f>
        <v>525.5809784</v>
      </c>
      <c r="L121" s="79" t="str">
        <f t="array" ref="L121">XLOOKUP(C121,'Benchmark Rates'!O:O, 'Benchmark Rates'!Q:Q, "")</f>
        <v/>
      </c>
      <c r="M121" s="82" t="str">
        <f t="shared" si="1"/>
        <v/>
      </c>
      <c r="N121" s="80" t="str">
        <f t="shared" si="2"/>
        <v/>
      </c>
    </row>
    <row r="122" ht="15.75" customHeight="1">
      <c r="B122" s="77" t="s">
        <v>550</v>
      </c>
      <c r="C122" s="78" t="s">
        <v>263</v>
      </c>
      <c r="D122" s="107" t="s">
        <v>889</v>
      </c>
      <c r="E122" s="108">
        <v>819.93</v>
      </c>
      <c r="F122" s="109"/>
      <c r="G122" s="110" t="str">
        <f t="shared" si="3"/>
        <v/>
      </c>
      <c r="H122" s="109"/>
      <c r="I122" s="79" t="str">
        <f t="array" ref="I122">XLOOKUP(C122,'Benchmark Rates'!F:F, 'Benchmark Rates'!H:H, "")</f>
        <v/>
      </c>
      <c r="J122" s="79" t="str">
        <f t="array" ref="J122">XLOOKUP(C122,'Benchmark Rates'!I:I, 'Benchmark Rates'!K:K, "")</f>
        <v/>
      </c>
      <c r="K122" s="79">
        <f t="array" ref="K122">XLOOKUP(C122,'Benchmark Rates'!L:L, 'Benchmark Rates'!N:N, "")</f>
        <v>525.5809784</v>
      </c>
      <c r="L122" s="79" t="str">
        <f t="array" ref="L122">XLOOKUP(C122,'Benchmark Rates'!O:O, 'Benchmark Rates'!Q:Q, "")</f>
        <v/>
      </c>
      <c r="M122" s="82" t="str">
        <f t="shared" si="1"/>
        <v/>
      </c>
      <c r="N122" s="80" t="str">
        <f t="shared" si="2"/>
        <v/>
      </c>
    </row>
    <row r="123" ht="15.75" customHeight="1">
      <c r="B123" s="77" t="s">
        <v>550</v>
      </c>
      <c r="C123" s="78" t="s">
        <v>264</v>
      </c>
      <c r="D123" s="107" t="s">
        <v>890</v>
      </c>
      <c r="E123" s="108">
        <v>819.93</v>
      </c>
      <c r="F123" s="109"/>
      <c r="G123" s="110" t="str">
        <f t="shared" si="3"/>
        <v/>
      </c>
      <c r="H123" s="109"/>
      <c r="I123" s="79" t="str">
        <f t="array" ref="I123">XLOOKUP(C123,'Benchmark Rates'!F:F, 'Benchmark Rates'!H:H, "")</f>
        <v/>
      </c>
      <c r="J123" s="79" t="str">
        <f t="array" ref="J123">XLOOKUP(C123,'Benchmark Rates'!I:I, 'Benchmark Rates'!K:K, "")</f>
        <v/>
      </c>
      <c r="K123" s="79">
        <f t="array" ref="K123">XLOOKUP(C123,'Benchmark Rates'!L:L, 'Benchmark Rates'!N:N, "")</f>
        <v>525.5809784</v>
      </c>
      <c r="L123" s="79" t="str">
        <f t="array" ref="L123">XLOOKUP(C123,'Benchmark Rates'!O:O, 'Benchmark Rates'!Q:Q, "")</f>
        <v/>
      </c>
      <c r="M123" s="82" t="str">
        <f t="shared" si="1"/>
        <v/>
      </c>
      <c r="N123" s="80" t="str">
        <f t="shared" si="2"/>
        <v/>
      </c>
    </row>
    <row r="124" ht="15.75" customHeight="1">
      <c r="B124" s="77" t="s">
        <v>550</v>
      </c>
      <c r="C124" s="78" t="s">
        <v>74</v>
      </c>
      <c r="D124" s="107" t="s">
        <v>891</v>
      </c>
      <c r="E124" s="108">
        <v>234.19</v>
      </c>
      <c r="F124" s="109"/>
      <c r="G124" s="110" t="str">
        <f t="shared" si="3"/>
        <v/>
      </c>
      <c r="H124" s="109">
        <v>232.34</v>
      </c>
      <c r="I124" s="79">
        <f t="array" ref="I124">XLOOKUP(C124,'Benchmark Rates'!F:F, 'Benchmark Rates'!H:H, "")</f>
        <v>72.87493506</v>
      </c>
      <c r="J124" s="79" t="str">
        <f t="array" ref="J124">XLOOKUP(C124,'Benchmark Rates'!I:I, 'Benchmark Rates'!K:K, "")</f>
        <v/>
      </c>
      <c r="K124" s="79">
        <f t="array" ref="K124">XLOOKUP(C124,'Benchmark Rates'!L:L, 'Benchmark Rates'!N:N, "")</f>
        <v>117.6668601</v>
      </c>
      <c r="L124" s="79">
        <f t="array" ref="L124">XLOOKUP(C124,'Benchmark Rates'!O:O, 'Benchmark Rates'!Q:Q, "")</f>
        <v>89.53886555</v>
      </c>
      <c r="M124" s="82">
        <f t="shared" si="1"/>
        <v>128.1051652</v>
      </c>
      <c r="N124" s="83">
        <f t="shared" si="2"/>
        <v>1.828107397</v>
      </c>
    </row>
    <row r="125" ht="15.75" customHeight="1">
      <c r="B125" s="77" t="s">
        <v>550</v>
      </c>
      <c r="C125" s="78" t="s">
        <v>76</v>
      </c>
      <c r="D125" s="107" t="s">
        <v>892</v>
      </c>
      <c r="E125" s="108">
        <v>172.15</v>
      </c>
      <c r="F125" s="109"/>
      <c r="G125" s="110" t="str">
        <f t="shared" si="3"/>
        <v/>
      </c>
      <c r="H125" s="109">
        <v>232.34</v>
      </c>
      <c r="I125" s="79">
        <f t="array" ref="I125">XLOOKUP(C125,'Benchmark Rates'!F:F, 'Benchmark Rates'!H:H, "")</f>
        <v>72.87493506</v>
      </c>
      <c r="J125" s="79" t="str">
        <f t="array" ref="J125">XLOOKUP(C125,'Benchmark Rates'!I:I, 'Benchmark Rates'!K:K, "")</f>
        <v/>
      </c>
      <c r="K125" s="79">
        <f t="array" ref="K125">XLOOKUP(C125,'Benchmark Rates'!L:L, 'Benchmark Rates'!N:N, "")</f>
        <v>117.6668601</v>
      </c>
      <c r="L125" s="79">
        <f t="array" ref="L125">XLOOKUP(C125,'Benchmark Rates'!O:O, 'Benchmark Rates'!Q:Q, "")</f>
        <v>87.38130252</v>
      </c>
      <c r="M125" s="82">
        <f t="shared" si="1"/>
        <v>127.5657744</v>
      </c>
      <c r="N125" s="83">
        <f t="shared" si="2"/>
        <v>1.349499901</v>
      </c>
    </row>
    <row r="126" ht="15.75" customHeight="1">
      <c r="B126" s="77" t="s">
        <v>550</v>
      </c>
      <c r="C126" s="78" t="s">
        <v>265</v>
      </c>
      <c r="D126" s="107" t="s">
        <v>893</v>
      </c>
      <c r="E126" s="108">
        <v>229.22</v>
      </c>
      <c r="F126" s="109"/>
      <c r="G126" s="110" t="str">
        <f t="shared" si="3"/>
        <v/>
      </c>
      <c r="H126" s="109"/>
      <c r="I126" s="79" t="str">
        <f t="array" ref="I126">XLOOKUP(C126,'Benchmark Rates'!F:F, 'Benchmark Rates'!H:H, "")</f>
        <v/>
      </c>
      <c r="J126" s="79" t="str">
        <f t="array" ref="J126">XLOOKUP(C126,'Benchmark Rates'!I:I, 'Benchmark Rates'!K:K, "")</f>
        <v/>
      </c>
      <c r="K126" s="79">
        <f t="array" ref="K126">XLOOKUP(C126,'Benchmark Rates'!L:L, 'Benchmark Rates'!N:N, "")</f>
        <v>160.8148805</v>
      </c>
      <c r="L126" s="79" t="str">
        <f t="array" ref="L126">XLOOKUP(C126,'Benchmark Rates'!O:O, 'Benchmark Rates'!Q:Q, "")</f>
        <v/>
      </c>
      <c r="M126" s="82" t="str">
        <f t="shared" si="1"/>
        <v/>
      </c>
      <c r="N126" s="83" t="str">
        <f t="shared" si="2"/>
        <v/>
      </c>
    </row>
    <row r="127" ht="15.75" customHeight="1">
      <c r="B127" s="77" t="s">
        <v>550</v>
      </c>
      <c r="C127" s="78" t="s">
        <v>77</v>
      </c>
      <c r="D127" s="107" t="s">
        <v>894</v>
      </c>
      <c r="E127" s="108">
        <v>256.62</v>
      </c>
      <c r="F127" s="109"/>
      <c r="G127" s="110" t="str">
        <f t="shared" si="3"/>
        <v/>
      </c>
      <c r="H127" s="109">
        <v>221.19</v>
      </c>
      <c r="I127" s="79">
        <f t="array" ref="I127">XLOOKUP(C127,'Benchmark Rates'!F:F, 'Benchmark Rates'!H:H, "")</f>
        <v>145.7601299</v>
      </c>
      <c r="J127" s="79" t="str">
        <f t="array" ref="J127">XLOOKUP(C127,'Benchmark Rates'!I:I, 'Benchmark Rates'!K:K, "")</f>
        <v/>
      </c>
      <c r="K127" s="79">
        <f t="array" ref="K127">XLOOKUP(C127,'Benchmark Rates'!L:L, 'Benchmark Rates'!N:N, "")</f>
        <v>145.1236291</v>
      </c>
      <c r="L127" s="79" t="str">
        <f t="array" ref="L127">XLOOKUP(C127,'Benchmark Rates'!O:O, 'Benchmark Rates'!Q:Q, "")</f>
        <v/>
      </c>
      <c r="M127" s="82">
        <f t="shared" si="1"/>
        <v>170.691253</v>
      </c>
      <c r="N127" s="83">
        <f t="shared" si="2"/>
        <v>1.50341623</v>
      </c>
    </row>
    <row r="128" ht="15.75" customHeight="1">
      <c r="B128" s="77" t="s">
        <v>550</v>
      </c>
      <c r="C128" s="78" t="s">
        <v>79</v>
      </c>
      <c r="D128" s="107" t="s">
        <v>895</v>
      </c>
      <c r="E128" s="108">
        <v>234.5</v>
      </c>
      <c r="F128" s="109">
        <v>308.56</v>
      </c>
      <c r="G128" s="110">
        <f t="shared" si="3"/>
        <v>0.7599818512</v>
      </c>
      <c r="H128" s="109">
        <v>130.71</v>
      </c>
      <c r="I128" s="79">
        <f t="array" ref="I128">XLOOKUP(C128,'Benchmark Rates'!F:F, 'Benchmark Rates'!H:H, "")</f>
        <v>121.4548052</v>
      </c>
      <c r="J128" s="79" t="str">
        <f t="array" ref="J128">XLOOKUP(C128,'Benchmark Rates'!I:I, 'Benchmark Rates'!K:K, "")</f>
        <v/>
      </c>
      <c r="K128" s="79">
        <f t="array" ref="K128">XLOOKUP(C128,'Benchmark Rates'!L:L, 'Benchmark Rates'!N:N, "")</f>
        <v>196.1114334</v>
      </c>
      <c r="L128" s="79" t="str">
        <f t="array" ref="L128">XLOOKUP(C128,'Benchmark Rates'!O:O, 'Benchmark Rates'!Q:Q, "")</f>
        <v/>
      </c>
      <c r="M128" s="82">
        <f t="shared" si="1"/>
        <v>149.4254129</v>
      </c>
      <c r="N128" s="83">
        <f t="shared" si="2"/>
        <v>1.569344836</v>
      </c>
    </row>
    <row r="129" ht="15.75" customHeight="1">
      <c r="B129" s="77" t="s">
        <v>550</v>
      </c>
      <c r="C129" s="78" t="s">
        <v>266</v>
      </c>
      <c r="D129" s="107" t="s">
        <v>896</v>
      </c>
      <c r="E129" s="108">
        <v>651.25</v>
      </c>
      <c r="F129" s="109"/>
      <c r="G129" s="110" t="str">
        <f t="shared" si="3"/>
        <v/>
      </c>
      <c r="H129" s="109"/>
      <c r="I129" s="79" t="str">
        <f t="array" ref="I129">XLOOKUP(C129,'Benchmark Rates'!F:F, 'Benchmark Rates'!H:H, "")</f>
        <v/>
      </c>
      <c r="J129" s="79" t="str">
        <f t="array" ref="J129">XLOOKUP(C129,'Benchmark Rates'!I:I, 'Benchmark Rates'!K:K, "")</f>
        <v/>
      </c>
      <c r="K129" s="79">
        <f t="array" ref="K129">XLOOKUP(C129,'Benchmark Rates'!L:L, 'Benchmark Rates'!N:N, "")</f>
        <v>584.4085666</v>
      </c>
      <c r="L129" s="79" t="str">
        <f t="array" ref="L129">XLOOKUP(C129,'Benchmark Rates'!O:O, 'Benchmark Rates'!Q:Q, "")</f>
        <v/>
      </c>
      <c r="M129" s="82" t="str">
        <f t="shared" si="1"/>
        <v/>
      </c>
      <c r="N129" s="80" t="str">
        <f t="shared" si="2"/>
        <v/>
      </c>
    </row>
    <row r="130" ht="15.75" customHeight="1">
      <c r="B130" s="77" t="s">
        <v>550</v>
      </c>
      <c r="C130" s="78" t="s">
        <v>267</v>
      </c>
      <c r="D130" s="107" t="s">
        <v>897</v>
      </c>
      <c r="E130" s="108">
        <v>651.25</v>
      </c>
      <c r="F130" s="109"/>
      <c r="G130" s="110" t="str">
        <f t="shared" si="3"/>
        <v/>
      </c>
      <c r="H130" s="109"/>
      <c r="I130" s="79" t="str">
        <f t="array" ref="I130">XLOOKUP(C130,'Benchmark Rates'!F:F, 'Benchmark Rates'!H:H, "")</f>
        <v/>
      </c>
      <c r="J130" s="79" t="str">
        <f t="array" ref="J130">XLOOKUP(C130,'Benchmark Rates'!I:I, 'Benchmark Rates'!K:K, "")</f>
        <v/>
      </c>
      <c r="K130" s="79">
        <f t="array" ref="K130">XLOOKUP(C130,'Benchmark Rates'!L:L, 'Benchmark Rates'!N:N, "")</f>
        <v>584.4085666</v>
      </c>
      <c r="L130" s="79" t="str">
        <f t="array" ref="L130">XLOOKUP(C130,'Benchmark Rates'!O:O, 'Benchmark Rates'!Q:Q, "")</f>
        <v/>
      </c>
      <c r="M130" s="82" t="str">
        <f t="shared" si="1"/>
        <v/>
      </c>
      <c r="N130" s="83" t="str">
        <f t="shared" si="2"/>
        <v/>
      </c>
    </row>
    <row r="131" ht="15.75" customHeight="1">
      <c r="B131" s="77" t="s">
        <v>550</v>
      </c>
      <c r="C131" s="78" t="s">
        <v>80</v>
      </c>
      <c r="D131" s="107" t="s">
        <v>898</v>
      </c>
      <c r="E131" s="108">
        <v>519.5</v>
      </c>
      <c r="F131" s="109">
        <v>666.16</v>
      </c>
      <c r="G131" s="110">
        <f t="shared" si="3"/>
        <v>0.7798426804</v>
      </c>
      <c r="H131" s="109"/>
      <c r="I131" s="79" t="str">
        <f t="array" ref="I131">XLOOKUP(C131,'Benchmark Rates'!F:F, 'Benchmark Rates'!H:H, "")</f>
        <v/>
      </c>
      <c r="J131" s="79" t="str">
        <f t="array" ref="J131">XLOOKUP(C131,'Benchmark Rates'!I:I, 'Benchmark Rates'!K:K, "")</f>
        <v/>
      </c>
      <c r="K131" s="79">
        <f t="array" ref="K131">XLOOKUP(C131,'Benchmark Rates'!L:L, 'Benchmark Rates'!N:N, "")</f>
        <v>392.2228669</v>
      </c>
      <c r="L131" s="79" t="str">
        <f t="array" ref="L131">XLOOKUP(C131,'Benchmark Rates'!O:O, 'Benchmark Rates'!Q:Q, "")</f>
        <v/>
      </c>
      <c r="M131" s="82" t="str">
        <f t="shared" si="1"/>
        <v/>
      </c>
      <c r="N131" s="80" t="str">
        <f t="shared" si="2"/>
        <v/>
      </c>
    </row>
    <row r="132" ht="15.75" customHeight="1">
      <c r="B132" s="77" t="s">
        <v>550</v>
      </c>
      <c r="C132" s="78" t="s">
        <v>81</v>
      </c>
      <c r="D132" s="107" t="s">
        <v>899</v>
      </c>
      <c r="E132" s="108">
        <v>533.04</v>
      </c>
      <c r="F132" s="109">
        <v>662.57</v>
      </c>
      <c r="G132" s="110">
        <f t="shared" si="3"/>
        <v>0.8045036751</v>
      </c>
      <c r="H132" s="109"/>
      <c r="I132" s="79" t="str">
        <f t="array" ref="I132">XLOOKUP(C132,'Benchmark Rates'!F:F, 'Benchmark Rates'!H:H, "")</f>
        <v/>
      </c>
      <c r="J132" s="79" t="str">
        <f t="array" ref="J132">XLOOKUP(C132,'Benchmark Rates'!I:I, 'Benchmark Rates'!K:K, "")</f>
        <v/>
      </c>
      <c r="K132" s="79">
        <f t="array" ref="K132">XLOOKUP(C132,'Benchmark Rates'!L:L, 'Benchmark Rates'!N:N, "")</f>
        <v>392.2228669</v>
      </c>
      <c r="L132" s="79" t="str">
        <f t="array" ref="L132">XLOOKUP(C132,'Benchmark Rates'!O:O, 'Benchmark Rates'!Q:Q, "")</f>
        <v/>
      </c>
      <c r="M132" s="82" t="str">
        <f t="shared" si="1"/>
        <v/>
      </c>
      <c r="N132" s="83" t="str">
        <f t="shared" si="2"/>
        <v/>
      </c>
    </row>
    <row r="133" ht="15.75" customHeight="1">
      <c r="B133" s="77" t="s">
        <v>550</v>
      </c>
      <c r="C133" s="78" t="s">
        <v>82</v>
      </c>
      <c r="D133" s="107" t="s">
        <v>900</v>
      </c>
      <c r="E133" s="108">
        <v>495.75</v>
      </c>
      <c r="F133" s="109">
        <v>640.82</v>
      </c>
      <c r="G133" s="110">
        <f t="shared" si="3"/>
        <v>0.7736181767</v>
      </c>
      <c r="H133" s="109"/>
      <c r="I133" s="79" t="str">
        <f t="array" ref="I133">XLOOKUP(C133,'Benchmark Rates'!F:F, 'Benchmark Rates'!H:H, "")</f>
        <v/>
      </c>
      <c r="J133" s="79" t="str">
        <f t="array" ref="J133">XLOOKUP(C133,'Benchmark Rates'!I:I, 'Benchmark Rates'!K:K, "")</f>
        <v/>
      </c>
      <c r="K133" s="79">
        <f t="array" ref="K133">XLOOKUP(C133,'Benchmark Rates'!L:L, 'Benchmark Rates'!N:N, "")</f>
        <v>313.7782935</v>
      </c>
      <c r="L133" s="79" t="str">
        <f t="array" ref="L133">XLOOKUP(C133,'Benchmark Rates'!O:O, 'Benchmark Rates'!Q:Q, "")</f>
        <v/>
      </c>
      <c r="M133" s="82" t="str">
        <f t="shared" si="1"/>
        <v/>
      </c>
      <c r="N133" s="83" t="str">
        <f t="shared" si="2"/>
        <v/>
      </c>
    </row>
    <row r="134" ht="15.75" customHeight="1">
      <c r="B134" s="77" t="s">
        <v>550</v>
      </c>
      <c r="C134" s="78" t="s">
        <v>83</v>
      </c>
      <c r="D134" s="107" t="s">
        <v>901</v>
      </c>
      <c r="E134" s="108">
        <v>495.75</v>
      </c>
      <c r="F134" s="109">
        <v>653.87</v>
      </c>
      <c r="G134" s="110">
        <f t="shared" si="3"/>
        <v>0.7581782311</v>
      </c>
      <c r="H134" s="109"/>
      <c r="I134" s="79" t="str">
        <f t="array" ref="I134">XLOOKUP(C134,'Benchmark Rates'!F:F, 'Benchmark Rates'!H:H, "")</f>
        <v/>
      </c>
      <c r="J134" s="79" t="str">
        <f t="array" ref="J134">XLOOKUP(C134,'Benchmark Rates'!I:I, 'Benchmark Rates'!K:K, "")</f>
        <v/>
      </c>
      <c r="K134" s="79">
        <f t="array" ref="K134">XLOOKUP(C134,'Benchmark Rates'!L:L, 'Benchmark Rates'!N:N, "")</f>
        <v>313.7782935</v>
      </c>
      <c r="L134" s="79" t="str">
        <f t="array" ref="L134">XLOOKUP(C134,'Benchmark Rates'!O:O, 'Benchmark Rates'!Q:Q, "")</f>
        <v/>
      </c>
      <c r="M134" s="82" t="str">
        <f t="shared" si="1"/>
        <v/>
      </c>
      <c r="N134" s="80" t="str">
        <f t="shared" si="2"/>
        <v/>
      </c>
    </row>
    <row r="135" ht="15.75" customHeight="1">
      <c r="B135" s="77" t="s">
        <v>550</v>
      </c>
      <c r="C135" s="78" t="s">
        <v>84</v>
      </c>
      <c r="D135" s="107" t="s">
        <v>902</v>
      </c>
      <c r="E135" s="108">
        <v>426.44</v>
      </c>
      <c r="F135" s="109"/>
      <c r="G135" s="110" t="str">
        <f t="shared" si="3"/>
        <v/>
      </c>
      <c r="H135" s="109">
        <v>386.62</v>
      </c>
      <c r="I135" s="79">
        <f t="array" ref="I135">XLOOKUP(C135,'Benchmark Rates'!F:F, 'Benchmark Rates'!H:H, "")</f>
        <v>194.3297403</v>
      </c>
      <c r="J135" s="79" t="str">
        <f t="array" ref="J135">XLOOKUP(C135,'Benchmark Rates'!I:I, 'Benchmark Rates'!K:K, "")</f>
        <v/>
      </c>
      <c r="K135" s="79">
        <f t="array" ref="K135">XLOOKUP(C135,'Benchmark Rates'!L:L, 'Benchmark Rates'!N:N, "")</f>
        <v>313.7782935</v>
      </c>
      <c r="L135" s="79" t="str">
        <f t="array" ref="L135">XLOOKUP(C135,'Benchmark Rates'!O:O, 'Benchmark Rates'!Q:Q, "")</f>
        <v/>
      </c>
      <c r="M135" s="82">
        <f t="shared" si="1"/>
        <v>298.2426779</v>
      </c>
      <c r="N135" s="83">
        <f t="shared" si="2"/>
        <v>1.429842312</v>
      </c>
    </row>
    <row r="136" ht="15.75" customHeight="1">
      <c r="B136" s="77" t="s">
        <v>550</v>
      </c>
      <c r="C136" s="78" t="s">
        <v>269</v>
      </c>
      <c r="D136" s="107" t="s">
        <v>903</v>
      </c>
      <c r="E136" s="108">
        <v>720.96</v>
      </c>
      <c r="F136" s="109"/>
      <c r="G136" s="110" t="str">
        <f t="shared" si="3"/>
        <v/>
      </c>
      <c r="H136" s="109"/>
      <c r="I136" s="79" t="str">
        <f t="array" ref="I136">XLOOKUP(C136,'Benchmark Rates'!F:F, 'Benchmark Rates'!H:H, "")</f>
        <v/>
      </c>
      <c r="J136" s="79" t="str">
        <f t="array" ref="J136">XLOOKUP(C136,'Benchmark Rates'!I:I, 'Benchmark Rates'!K:K, "")</f>
        <v/>
      </c>
      <c r="K136" s="79" t="str">
        <f t="array" ref="K136">XLOOKUP(C136,'Benchmark Rates'!L:L, 'Benchmark Rates'!N:N, "")</f>
        <v/>
      </c>
      <c r="L136" s="79" t="str">
        <f t="array" ref="L136">XLOOKUP(C136,'Benchmark Rates'!O:O, 'Benchmark Rates'!Q:Q, "")</f>
        <v/>
      </c>
      <c r="M136" s="82" t="str">
        <f t="shared" si="1"/>
        <v/>
      </c>
      <c r="N136" s="83" t="str">
        <f t="shared" si="2"/>
        <v/>
      </c>
    </row>
    <row r="137" ht="15.75" customHeight="1">
      <c r="B137" s="77" t="s">
        <v>550</v>
      </c>
      <c r="C137" s="78" t="s">
        <v>270</v>
      </c>
      <c r="D137" s="107" t="s">
        <v>904</v>
      </c>
      <c r="E137" s="108">
        <v>704.66</v>
      </c>
      <c r="F137" s="109"/>
      <c r="G137" s="110" t="str">
        <f t="shared" si="3"/>
        <v/>
      </c>
      <c r="H137" s="109"/>
      <c r="I137" s="79" t="str">
        <f t="array" ref="I137">XLOOKUP(C137,'Benchmark Rates'!F:F, 'Benchmark Rates'!H:H, "")</f>
        <v/>
      </c>
      <c r="J137" s="79" t="str">
        <f t="array" ref="J137">XLOOKUP(C137,'Benchmark Rates'!I:I, 'Benchmark Rates'!K:K, "")</f>
        <v/>
      </c>
      <c r="K137" s="79" t="str">
        <f t="array" ref="K137">XLOOKUP(C137,'Benchmark Rates'!L:L, 'Benchmark Rates'!N:N, "")</f>
        <v/>
      </c>
      <c r="L137" s="79" t="str">
        <f t="array" ref="L137">XLOOKUP(C137,'Benchmark Rates'!O:O, 'Benchmark Rates'!Q:Q, "")</f>
        <v/>
      </c>
      <c r="M137" s="82" t="str">
        <f t="shared" si="1"/>
        <v/>
      </c>
      <c r="N137" s="83" t="str">
        <f t="shared" si="2"/>
        <v/>
      </c>
    </row>
    <row r="138" ht="15.75" customHeight="1">
      <c r="B138" s="77" t="s">
        <v>550</v>
      </c>
      <c r="C138" s="78" t="s">
        <v>85</v>
      </c>
      <c r="D138" s="107" t="s">
        <v>905</v>
      </c>
      <c r="E138" s="108">
        <v>553.36</v>
      </c>
      <c r="F138" s="109">
        <v>686.32</v>
      </c>
      <c r="G138" s="110">
        <f t="shared" si="3"/>
        <v>0.8062711272</v>
      </c>
      <c r="H138" s="109">
        <v>697.03</v>
      </c>
      <c r="I138" s="79" t="str">
        <f t="array" ref="I138">XLOOKUP(C138,'Benchmark Rates'!F:F, 'Benchmark Rates'!H:H, "")</f>
        <v/>
      </c>
      <c r="J138" s="79" t="str">
        <f t="array" ref="J138">XLOOKUP(C138,'Benchmark Rates'!I:I, 'Benchmark Rates'!K:K, "")</f>
        <v/>
      </c>
      <c r="K138" s="79">
        <f t="array" ref="K138">XLOOKUP(C138,'Benchmark Rates'!L:L, 'Benchmark Rates'!N:N, "")</f>
        <v>392.2228669</v>
      </c>
      <c r="L138" s="79" t="str">
        <f t="array" ref="L138">XLOOKUP(C138,'Benchmark Rates'!O:O, 'Benchmark Rates'!Q:Q, "")</f>
        <v/>
      </c>
      <c r="M138" s="82">
        <f t="shared" si="1"/>
        <v>544.6264334</v>
      </c>
      <c r="N138" s="83">
        <f t="shared" si="2"/>
        <v>1.016035884</v>
      </c>
    </row>
    <row r="139" ht="15.75" customHeight="1">
      <c r="B139" s="77" t="s">
        <v>550</v>
      </c>
      <c r="C139" s="78" t="s">
        <v>87</v>
      </c>
      <c r="D139" s="107" t="s">
        <v>906</v>
      </c>
      <c r="E139" s="108">
        <v>546.88</v>
      </c>
      <c r="F139" s="109">
        <v>692.47</v>
      </c>
      <c r="G139" s="110">
        <f t="shared" si="3"/>
        <v>0.7897526247</v>
      </c>
      <c r="H139" s="109">
        <v>697.03</v>
      </c>
      <c r="I139" s="79" t="str">
        <f t="array" ref="I139">XLOOKUP(C139,'Benchmark Rates'!F:F, 'Benchmark Rates'!H:H, "")</f>
        <v/>
      </c>
      <c r="J139" s="79" t="str">
        <f t="array" ref="J139">XLOOKUP(C139,'Benchmark Rates'!I:I, 'Benchmark Rates'!K:K, "")</f>
        <v/>
      </c>
      <c r="K139" s="79">
        <f t="array" ref="K139">XLOOKUP(C139,'Benchmark Rates'!L:L, 'Benchmark Rates'!N:N, "")</f>
        <v>392.2228669</v>
      </c>
      <c r="L139" s="79" t="str">
        <f t="array" ref="L139">XLOOKUP(C139,'Benchmark Rates'!O:O, 'Benchmark Rates'!Q:Q, "")</f>
        <v/>
      </c>
      <c r="M139" s="82">
        <f t="shared" si="1"/>
        <v>544.6264334</v>
      </c>
      <c r="N139" s="83">
        <f t="shared" si="2"/>
        <v>1.004137821</v>
      </c>
    </row>
    <row r="140" ht="15.75" customHeight="1">
      <c r="B140" s="77" t="s">
        <v>550</v>
      </c>
      <c r="C140" s="78" t="s">
        <v>271</v>
      </c>
      <c r="D140" s="107" t="s">
        <v>907</v>
      </c>
      <c r="E140" s="108">
        <v>175.06</v>
      </c>
      <c r="F140" s="109"/>
      <c r="G140" s="110" t="str">
        <f t="shared" si="3"/>
        <v/>
      </c>
      <c r="H140" s="109"/>
      <c r="I140" s="79" t="str">
        <f t="array" ref="I140">XLOOKUP(C140,'Benchmark Rates'!F:F, 'Benchmark Rates'!H:H, "")</f>
        <v/>
      </c>
      <c r="J140" s="79" t="str">
        <f t="array" ref="J140">XLOOKUP(C140,'Benchmark Rates'!I:I, 'Benchmark Rates'!K:K, "")</f>
        <v/>
      </c>
      <c r="K140" s="79">
        <f t="array" ref="K140">XLOOKUP(C140,'Benchmark Rates'!L:L, 'Benchmark Rates'!N:N, "")</f>
        <v>101.9756086</v>
      </c>
      <c r="L140" s="79" t="str">
        <f t="array" ref="L140">XLOOKUP(C140,'Benchmark Rates'!O:O, 'Benchmark Rates'!Q:Q, "")</f>
        <v/>
      </c>
      <c r="M140" s="82" t="str">
        <f t="shared" si="1"/>
        <v/>
      </c>
      <c r="N140" s="83" t="str">
        <f t="shared" si="2"/>
        <v/>
      </c>
    </row>
    <row r="141" ht="15.75" customHeight="1">
      <c r="B141" s="77" t="s">
        <v>550</v>
      </c>
      <c r="C141" s="78" t="s">
        <v>272</v>
      </c>
      <c r="D141" s="107" t="s">
        <v>908</v>
      </c>
      <c r="E141" s="108">
        <v>175.06</v>
      </c>
      <c r="F141" s="109"/>
      <c r="G141" s="110" t="str">
        <f t="shared" si="3"/>
        <v/>
      </c>
      <c r="H141" s="109"/>
      <c r="I141" s="79" t="str">
        <f t="array" ref="I141">XLOOKUP(C141,'Benchmark Rates'!F:F, 'Benchmark Rates'!H:H, "")</f>
        <v/>
      </c>
      <c r="J141" s="79" t="str">
        <f t="array" ref="J141">XLOOKUP(C141,'Benchmark Rates'!I:I, 'Benchmark Rates'!K:K, "")</f>
        <v/>
      </c>
      <c r="K141" s="79">
        <f t="array" ref="K141">XLOOKUP(C141,'Benchmark Rates'!L:L, 'Benchmark Rates'!N:N, "")</f>
        <v>101.9756086</v>
      </c>
      <c r="L141" s="79" t="str">
        <f t="array" ref="L141">XLOOKUP(C141,'Benchmark Rates'!O:O, 'Benchmark Rates'!Q:Q, "")</f>
        <v/>
      </c>
      <c r="M141" s="82" t="str">
        <f t="shared" si="1"/>
        <v/>
      </c>
      <c r="N141" s="83" t="str">
        <f t="shared" si="2"/>
        <v/>
      </c>
    </row>
    <row r="142" ht="15.75" customHeight="1">
      <c r="B142" s="77" t="s">
        <v>550</v>
      </c>
      <c r="C142" s="78" t="s">
        <v>273</v>
      </c>
      <c r="D142" s="107" t="s">
        <v>909</v>
      </c>
      <c r="E142" s="108">
        <v>352.92</v>
      </c>
      <c r="F142" s="109"/>
      <c r="G142" s="110" t="str">
        <f t="shared" si="3"/>
        <v/>
      </c>
      <c r="H142" s="109"/>
      <c r="I142" s="79" t="str">
        <f t="array" ref="I142">XLOOKUP(C142,'Benchmark Rates'!F:F, 'Benchmark Rates'!H:H, "")</f>
        <v/>
      </c>
      <c r="J142" s="79" t="str">
        <f t="array" ref="J142">XLOOKUP(C142,'Benchmark Rates'!I:I, 'Benchmark Rates'!K:K, "")</f>
        <v/>
      </c>
      <c r="K142" s="79" t="str">
        <f t="array" ref="K142">XLOOKUP(C142,'Benchmark Rates'!L:L, 'Benchmark Rates'!N:N, "")</f>
        <v/>
      </c>
      <c r="L142" s="79" t="str">
        <f t="array" ref="L142">XLOOKUP(C142,'Benchmark Rates'!O:O, 'Benchmark Rates'!Q:Q, "")</f>
        <v/>
      </c>
      <c r="M142" s="82" t="str">
        <f t="shared" si="1"/>
        <v/>
      </c>
      <c r="N142" s="83" t="str">
        <f t="shared" si="2"/>
        <v/>
      </c>
    </row>
    <row r="143" ht="15.75" customHeight="1">
      <c r="B143" s="77" t="s">
        <v>550</v>
      </c>
      <c r="C143" s="78" t="s">
        <v>274</v>
      </c>
      <c r="D143" s="107" t="s">
        <v>910</v>
      </c>
      <c r="E143" s="108">
        <v>1311.83</v>
      </c>
      <c r="F143" s="109"/>
      <c r="G143" s="110" t="str">
        <f t="shared" si="3"/>
        <v/>
      </c>
      <c r="H143" s="109"/>
      <c r="I143" s="79" t="str">
        <f t="array" ref="I143">XLOOKUP(C143,'Benchmark Rates'!F:F, 'Benchmark Rates'!H:H, "")</f>
        <v/>
      </c>
      <c r="J143" s="79" t="str">
        <f t="array" ref="J143">XLOOKUP(C143,'Benchmark Rates'!I:I, 'Benchmark Rates'!K:K, "")</f>
        <v/>
      </c>
      <c r="K143" s="79" t="str">
        <f t="array" ref="K143">XLOOKUP(C143,'Benchmark Rates'!L:L, 'Benchmark Rates'!N:N, "")</f>
        <v/>
      </c>
      <c r="L143" s="79" t="str">
        <f t="array" ref="L143">XLOOKUP(C143,'Benchmark Rates'!O:O, 'Benchmark Rates'!Q:Q, "")</f>
        <v/>
      </c>
      <c r="M143" s="82" t="str">
        <f t="shared" si="1"/>
        <v/>
      </c>
      <c r="N143" s="83" t="str">
        <f t="shared" si="2"/>
        <v/>
      </c>
    </row>
    <row r="144" ht="15.75" customHeight="1">
      <c r="B144" s="77" t="s">
        <v>550</v>
      </c>
      <c r="C144" s="78" t="s">
        <v>275</v>
      </c>
      <c r="D144" s="107" t="s">
        <v>911</v>
      </c>
      <c r="E144" s="108">
        <v>1194.15</v>
      </c>
      <c r="F144" s="109"/>
      <c r="G144" s="110" t="str">
        <f t="shared" si="3"/>
        <v/>
      </c>
      <c r="H144" s="109"/>
      <c r="I144" s="79" t="str">
        <f t="array" ref="I144">XLOOKUP(C144,'Benchmark Rates'!F:F, 'Benchmark Rates'!H:H, "")</f>
        <v/>
      </c>
      <c r="J144" s="79" t="str">
        <f t="array" ref="J144">XLOOKUP(C144,'Benchmark Rates'!I:I, 'Benchmark Rates'!K:K, "")</f>
        <v/>
      </c>
      <c r="K144" s="79" t="str">
        <f t="array" ref="K144">XLOOKUP(C144,'Benchmark Rates'!L:L, 'Benchmark Rates'!N:N, "")</f>
        <v/>
      </c>
      <c r="L144" s="79" t="str">
        <f t="array" ref="L144">XLOOKUP(C144,'Benchmark Rates'!O:O, 'Benchmark Rates'!Q:Q, "")</f>
        <v/>
      </c>
      <c r="M144" s="82" t="str">
        <f t="shared" si="1"/>
        <v/>
      </c>
      <c r="N144" s="83" t="str">
        <f t="shared" si="2"/>
        <v/>
      </c>
    </row>
    <row r="145" ht="15.75" customHeight="1">
      <c r="B145" s="77" t="s">
        <v>550</v>
      </c>
      <c r="C145" s="78" t="s">
        <v>276</v>
      </c>
      <c r="D145" s="107" t="s">
        <v>912</v>
      </c>
      <c r="E145" s="108">
        <v>1311.83</v>
      </c>
      <c r="F145" s="109"/>
      <c r="G145" s="110" t="str">
        <f t="shared" si="3"/>
        <v/>
      </c>
      <c r="H145" s="109"/>
      <c r="I145" s="79" t="str">
        <f t="array" ref="I145">XLOOKUP(C145,'Benchmark Rates'!F:F, 'Benchmark Rates'!H:H, "")</f>
        <v/>
      </c>
      <c r="J145" s="79" t="str">
        <f t="array" ref="J145">XLOOKUP(C145,'Benchmark Rates'!I:I, 'Benchmark Rates'!K:K, "")</f>
        <v/>
      </c>
      <c r="K145" s="79" t="str">
        <f t="array" ref="K145">XLOOKUP(C145,'Benchmark Rates'!L:L, 'Benchmark Rates'!N:N, "")</f>
        <v/>
      </c>
      <c r="L145" s="79" t="str">
        <f t="array" ref="L145">XLOOKUP(C145,'Benchmark Rates'!O:O, 'Benchmark Rates'!Q:Q, "")</f>
        <v/>
      </c>
      <c r="M145" s="82" t="str">
        <f t="shared" si="1"/>
        <v/>
      </c>
      <c r="N145" s="83" t="str">
        <f t="shared" si="2"/>
        <v/>
      </c>
    </row>
    <row r="146" ht="15.75" customHeight="1">
      <c r="B146" s="77" t="s">
        <v>550</v>
      </c>
      <c r="C146" s="78" t="s">
        <v>277</v>
      </c>
      <c r="D146" s="107" t="s">
        <v>913</v>
      </c>
      <c r="E146" s="108">
        <v>1194.15</v>
      </c>
      <c r="F146" s="109"/>
      <c r="G146" s="110" t="str">
        <f t="shared" si="3"/>
        <v/>
      </c>
      <c r="H146" s="109"/>
      <c r="I146" s="79" t="str">
        <f t="array" ref="I146">XLOOKUP(C146,'Benchmark Rates'!F:F, 'Benchmark Rates'!H:H, "")</f>
        <v/>
      </c>
      <c r="J146" s="79" t="str">
        <f t="array" ref="J146">XLOOKUP(C146,'Benchmark Rates'!I:I, 'Benchmark Rates'!K:K, "")</f>
        <v/>
      </c>
      <c r="K146" s="79" t="str">
        <f t="array" ref="K146">XLOOKUP(C146,'Benchmark Rates'!L:L, 'Benchmark Rates'!N:N, "")</f>
        <v/>
      </c>
      <c r="L146" s="79" t="str">
        <f t="array" ref="L146">XLOOKUP(C146,'Benchmark Rates'!O:O, 'Benchmark Rates'!Q:Q, "")</f>
        <v/>
      </c>
      <c r="M146" s="82" t="str">
        <f t="shared" si="1"/>
        <v/>
      </c>
      <c r="N146" s="83" t="str">
        <f t="shared" si="2"/>
        <v/>
      </c>
    </row>
    <row r="147" ht="15.75" customHeight="1">
      <c r="B147" s="77" t="s">
        <v>550</v>
      </c>
      <c r="C147" s="78" t="s">
        <v>278</v>
      </c>
      <c r="D147" s="107" t="s">
        <v>914</v>
      </c>
      <c r="E147" s="108">
        <v>217.55</v>
      </c>
      <c r="F147" s="109"/>
      <c r="G147" s="110" t="str">
        <f t="shared" si="3"/>
        <v/>
      </c>
      <c r="H147" s="109"/>
      <c r="I147" s="79" t="str">
        <f t="array" ref="I147">XLOOKUP(C147,'Benchmark Rates'!F:F, 'Benchmark Rates'!H:H, "")</f>
        <v/>
      </c>
      <c r="J147" s="79" t="str">
        <f t="array" ref="J147">XLOOKUP(C147,'Benchmark Rates'!I:I, 'Benchmark Rates'!K:K, "")</f>
        <v/>
      </c>
      <c r="K147" s="79" t="str">
        <f t="array" ref="K147">XLOOKUP(C147,'Benchmark Rates'!L:L, 'Benchmark Rates'!N:N, "")</f>
        <v/>
      </c>
      <c r="L147" s="79" t="str">
        <f t="array" ref="L147">XLOOKUP(C147,'Benchmark Rates'!O:O, 'Benchmark Rates'!Q:Q, "")</f>
        <v/>
      </c>
      <c r="M147" s="82" t="str">
        <f t="shared" si="1"/>
        <v/>
      </c>
      <c r="N147" s="83" t="str">
        <f t="shared" si="2"/>
        <v/>
      </c>
    </row>
    <row r="148" ht="15.75" customHeight="1">
      <c r="B148" s="77" t="s">
        <v>550</v>
      </c>
      <c r="C148" s="78" t="s">
        <v>279</v>
      </c>
      <c r="D148" s="107" t="s">
        <v>915</v>
      </c>
      <c r="E148" s="108">
        <v>331.55</v>
      </c>
      <c r="F148" s="109"/>
      <c r="G148" s="110" t="str">
        <f t="shared" si="3"/>
        <v/>
      </c>
      <c r="H148" s="109"/>
      <c r="I148" s="79" t="str">
        <f t="array" ref="I148">XLOOKUP(C148,'Benchmark Rates'!F:F, 'Benchmark Rates'!H:H, "")</f>
        <v/>
      </c>
      <c r="J148" s="79" t="str">
        <f t="array" ref="J148">XLOOKUP(C148,'Benchmark Rates'!I:I, 'Benchmark Rates'!K:K, "")</f>
        <v/>
      </c>
      <c r="K148" s="79" t="str">
        <f t="array" ref="K148">XLOOKUP(C148,'Benchmark Rates'!L:L, 'Benchmark Rates'!N:N, "")</f>
        <v/>
      </c>
      <c r="L148" s="79" t="str">
        <f t="array" ref="L148">XLOOKUP(C148,'Benchmark Rates'!O:O, 'Benchmark Rates'!Q:Q, "")</f>
        <v/>
      </c>
      <c r="M148" s="82" t="str">
        <f t="shared" si="1"/>
        <v/>
      </c>
      <c r="N148" s="83" t="str">
        <f t="shared" si="2"/>
        <v/>
      </c>
    </row>
    <row r="149" ht="15.75" customHeight="1">
      <c r="B149" s="77" t="s">
        <v>550</v>
      </c>
      <c r="C149" s="78" t="s">
        <v>280</v>
      </c>
      <c r="D149" s="107" t="s">
        <v>916</v>
      </c>
      <c r="E149" s="108">
        <v>471.46</v>
      </c>
      <c r="F149" s="109"/>
      <c r="G149" s="110" t="str">
        <f t="shared" si="3"/>
        <v/>
      </c>
      <c r="H149" s="109"/>
      <c r="I149" s="79" t="str">
        <f t="array" ref="I149">XLOOKUP(C149,'Benchmark Rates'!F:F, 'Benchmark Rates'!H:H, "")</f>
        <v/>
      </c>
      <c r="J149" s="79" t="str">
        <f t="array" ref="J149">XLOOKUP(C149,'Benchmark Rates'!I:I, 'Benchmark Rates'!K:K, "")</f>
        <v/>
      </c>
      <c r="K149" s="79" t="str">
        <f t="array" ref="K149">XLOOKUP(C149,'Benchmark Rates'!L:L, 'Benchmark Rates'!N:N, "")</f>
        <v/>
      </c>
      <c r="L149" s="79" t="str">
        <f t="array" ref="L149">XLOOKUP(C149,'Benchmark Rates'!O:O, 'Benchmark Rates'!Q:Q, "")</f>
        <v/>
      </c>
      <c r="M149" s="82" t="str">
        <f t="shared" si="1"/>
        <v/>
      </c>
      <c r="N149" s="83" t="str">
        <f t="shared" si="2"/>
        <v/>
      </c>
    </row>
    <row r="150" ht="15.75" customHeight="1">
      <c r="B150" s="77" t="s">
        <v>550</v>
      </c>
      <c r="C150" s="78" t="s">
        <v>90</v>
      </c>
      <c r="D150" s="107" t="s">
        <v>917</v>
      </c>
      <c r="E150" s="108">
        <v>1906.15</v>
      </c>
      <c r="F150" s="109">
        <v>2241.2</v>
      </c>
      <c r="G150" s="110">
        <f t="shared" si="3"/>
        <v>0.8505041942</v>
      </c>
      <c r="H150" s="109"/>
      <c r="I150" s="79" t="str">
        <f t="array" ref="I150">XLOOKUP(C150,'Benchmark Rates'!F:F, 'Benchmark Rates'!H:H, "")</f>
        <v/>
      </c>
      <c r="J150" s="79" t="str">
        <f t="array" ref="J150">XLOOKUP(C150,'Benchmark Rates'!I:I, 'Benchmark Rates'!K:K, "")</f>
        <v/>
      </c>
      <c r="K150" s="79" t="str">
        <f t="array" ref="K150">XLOOKUP(C150,'Benchmark Rates'!L:L, 'Benchmark Rates'!N:N, "")</f>
        <v/>
      </c>
      <c r="L150" s="79" t="str">
        <f t="array" ref="L150">XLOOKUP(C150,'Benchmark Rates'!O:O, 'Benchmark Rates'!Q:Q, "")</f>
        <v/>
      </c>
      <c r="M150" s="82" t="str">
        <f t="shared" si="1"/>
        <v/>
      </c>
      <c r="N150" s="83" t="str">
        <f t="shared" si="2"/>
        <v/>
      </c>
    </row>
    <row r="151" ht="15.75" customHeight="1">
      <c r="B151" s="77" t="s">
        <v>550</v>
      </c>
      <c r="C151" s="78" t="s">
        <v>91</v>
      </c>
      <c r="D151" s="107" t="s">
        <v>918</v>
      </c>
      <c r="E151" s="108">
        <v>640.19</v>
      </c>
      <c r="F151" s="109">
        <v>558.79</v>
      </c>
      <c r="G151" s="110">
        <f t="shared" si="3"/>
        <v>1.145671898</v>
      </c>
      <c r="H151" s="109"/>
      <c r="I151" s="79" t="str">
        <f t="array" ref="I151">XLOOKUP(C151,'Benchmark Rates'!F:F, 'Benchmark Rates'!H:H, "")</f>
        <v/>
      </c>
      <c r="J151" s="79" t="str">
        <f t="array" ref="J151">XLOOKUP(C151,'Benchmark Rates'!I:I, 'Benchmark Rates'!K:K, "")</f>
        <v/>
      </c>
      <c r="K151" s="79" t="str">
        <f t="array" ref="K151">XLOOKUP(C151,'Benchmark Rates'!L:L, 'Benchmark Rates'!N:N, "")</f>
        <v/>
      </c>
      <c r="L151" s="79" t="str">
        <f t="array" ref="L151">XLOOKUP(C151,'Benchmark Rates'!O:O, 'Benchmark Rates'!Q:Q, "")</f>
        <v/>
      </c>
      <c r="M151" s="82" t="str">
        <f t="shared" si="1"/>
        <v/>
      </c>
      <c r="N151" s="83" t="str">
        <f t="shared" si="2"/>
        <v/>
      </c>
    </row>
    <row r="152" ht="15.75" customHeight="1">
      <c r="B152" s="77" t="s">
        <v>550</v>
      </c>
      <c r="C152" s="78" t="s">
        <v>92</v>
      </c>
      <c r="D152" s="107" t="s">
        <v>919</v>
      </c>
      <c r="E152" s="108">
        <v>1563.05</v>
      </c>
      <c r="F152" s="109">
        <v>1863.46</v>
      </c>
      <c r="G152" s="110">
        <f t="shared" si="3"/>
        <v>0.8387891342</v>
      </c>
      <c r="H152" s="109"/>
      <c r="I152" s="79" t="str">
        <f t="array" ref="I152">XLOOKUP(C152,'Benchmark Rates'!F:F, 'Benchmark Rates'!H:H, "")</f>
        <v/>
      </c>
      <c r="J152" s="79" t="str">
        <f t="array" ref="J152">XLOOKUP(C152,'Benchmark Rates'!I:I, 'Benchmark Rates'!K:K, "")</f>
        <v/>
      </c>
      <c r="K152" s="79" t="str">
        <f t="array" ref="K152">XLOOKUP(C152,'Benchmark Rates'!L:L, 'Benchmark Rates'!N:N, "")</f>
        <v/>
      </c>
      <c r="L152" s="79" t="str">
        <f t="array" ref="L152">XLOOKUP(C152,'Benchmark Rates'!O:O, 'Benchmark Rates'!Q:Q, "")</f>
        <v/>
      </c>
      <c r="M152" s="82" t="str">
        <f t="shared" si="1"/>
        <v/>
      </c>
      <c r="N152" s="80" t="str">
        <f t="shared" si="2"/>
        <v/>
      </c>
    </row>
    <row r="153" ht="15.75" customHeight="1">
      <c r="B153" s="77" t="s">
        <v>550</v>
      </c>
      <c r="C153" s="78" t="s">
        <v>93</v>
      </c>
      <c r="D153" s="107" t="s">
        <v>920</v>
      </c>
      <c r="E153" s="108">
        <v>2147.88</v>
      </c>
      <c r="F153" s="109">
        <v>2666.07</v>
      </c>
      <c r="G153" s="110">
        <f t="shared" si="3"/>
        <v>0.8056352609</v>
      </c>
      <c r="H153" s="109"/>
      <c r="I153" s="79" t="str">
        <f t="array" ref="I153">XLOOKUP(C153,'Benchmark Rates'!F:F, 'Benchmark Rates'!H:H, "")</f>
        <v/>
      </c>
      <c r="J153" s="79" t="str">
        <f t="array" ref="J153">XLOOKUP(C153,'Benchmark Rates'!I:I, 'Benchmark Rates'!K:K, "")</f>
        <v/>
      </c>
      <c r="K153" s="79" t="str">
        <f t="array" ref="K153">XLOOKUP(C153,'Benchmark Rates'!L:L, 'Benchmark Rates'!N:N, "")</f>
        <v/>
      </c>
      <c r="L153" s="79" t="str">
        <f t="array" ref="L153">XLOOKUP(C153,'Benchmark Rates'!O:O, 'Benchmark Rates'!Q:Q, "")</f>
        <v/>
      </c>
      <c r="M153" s="82" t="str">
        <f t="shared" si="1"/>
        <v/>
      </c>
      <c r="N153" s="80" t="str">
        <f t="shared" si="2"/>
        <v/>
      </c>
    </row>
    <row r="154" ht="15.75" customHeight="1">
      <c r="B154" s="77" t="s">
        <v>550</v>
      </c>
      <c r="C154" s="78" t="s">
        <v>94</v>
      </c>
      <c r="D154" s="107" t="s">
        <v>921</v>
      </c>
      <c r="E154" s="108">
        <v>671.48</v>
      </c>
      <c r="F154" s="109">
        <v>824.25</v>
      </c>
      <c r="G154" s="110">
        <f t="shared" si="3"/>
        <v>0.8146557476</v>
      </c>
      <c r="H154" s="109"/>
      <c r="I154" s="79" t="str">
        <f t="array" ref="I154">XLOOKUP(C154,'Benchmark Rates'!F:F, 'Benchmark Rates'!H:H, "")</f>
        <v/>
      </c>
      <c r="J154" s="79" t="str">
        <f t="array" ref="J154">XLOOKUP(C154,'Benchmark Rates'!I:I, 'Benchmark Rates'!K:K, "")</f>
        <v/>
      </c>
      <c r="K154" s="79" t="str">
        <f t="array" ref="K154">XLOOKUP(C154,'Benchmark Rates'!L:L, 'Benchmark Rates'!N:N, "")</f>
        <v/>
      </c>
      <c r="L154" s="79" t="str">
        <f t="array" ref="L154">XLOOKUP(C154,'Benchmark Rates'!O:O, 'Benchmark Rates'!Q:Q, "")</f>
        <v/>
      </c>
      <c r="M154" s="82" t="str">
        <f t="shared" si="1"/>
        <v/>
      </c>
      <c r="N154" s="80" t="str">
        <f t="shared" si="2"/>
        <v/>
      </c>
    </row>
    <row r="155" ht="15.75" customHeight="1">
      <c r="B155" s="77" t="s">
        <v>550</v>
      </c>
      <c r="C155" s="78" t="s">
        <v>95</v>
      </c>
      <c r="D155" s="107" t="s">
        <v>922</v>
      </c>
      <c r="E155" s="108">
        <v>827.82</v>
      </c>
      <c r="F155" s="109">
        <v>1005.64</v>
      </c>
      <c r="G155" s="110">
        <f t="shared" si="3"/>
        <v>0.8231772801</v>
      </c>
      <c r="H155" s="109"/>
      <c r="I155" s="79" t="str">
        <f t="array" ref="I155">XLOOKUP(C155,'Benchmark Rates'!F:F, 'Benchmark Rates'!H:H, "")</f>
        <v/>
      </c>
      <c r="J155" s="79" t="str">
        <f t="array" ref="J155">XLOOKUP(C155,'Benchmark Rates'!I:I, 'Benchmark Rates'!K:K, "")</f>
        <v/>
      </c>
      <c r="K155" s="79" t="str">
        <f t="array" ref="K155">XLOOKUP(C155,'Benchmark Rates'!L:L, 'Benchmark Rates'!N:N, "")</f>
        <v/>
      </c>
      <c r="L155" s="79" t="str">
        <f t="array" ref="L155">XLOOKUP(C155,'Benchmark Rates'!O:O, 'Benchmark Rates'!Q:Q, "")</f>
        <v/>
      </c>
      <c r="M155" s="82" t="str">
        <f t="shared" si="1"/>
        <v/>
      </c>
      <c r="N155" s="80" t="str">
        <f t="shared" si="2"/>
        <v/>
      </c>
    </row>
    <row r="156" ht="15.75" customHeight="1">
      <c r="B156" s="77" t="s">
        <v>550</v>
      </c>
      <c r="C156" s="78" t="s">
        <v>96</v>
      </c>
      <c r="D156" s="107" t="s">
        <v>923</v>
      </c>
      <c r="E156" s="108">
        <v>1377.26</v>
      </c>
      <c r="F156" s="109">
        <v>1647.65</v>
      </c>
      <c r="G156" s="110">
        <f t="shared" si="3"/>
        <v>0.8358935454</v>
      </c>
      <c r="H156" s="109"/>
      <c r="I156" s="79" t="str">
        <f t="array" ref="I156">XLOOKUP(C156,'Benchmark Rates'!F:F, 'Benchmark Rates'!H:H, "")</f>
        <v/>
      </c>
      <c r="J156" s="79" t="str">
        <f t="array" ref="J156">XLOOKUP(C156,'Benchmark Rates'!I:I, 'Benchmark Rates'!K:K, "")</f>
        <v/>
      </c>
      <c r="K156" s="79" t="str">
        <f t="array" ref="K156">XLOOKUP(C156,'Benchmark Rates'!L:L, 'Benchmark Rates'!N:N, "")</f>
        <v/>
      </c>
      <c r="L156" s="79" t="str">
        <f t="array" ref="L156">XLOOKUP(C156,'Benchmark Rates'!O:O, 'Benchmark Rates'!Q:Q, "")</f>
        <v/>
      </c>
      <c r="M156" s="82" t="str">
        <f t="shared" si="1"/>
        <v/>
      </c>
      <c r="N156" s="80" t="str">
        <f t="shared" si="2"/>
        <v/>
      </c>
    </row>
    <row r="157" ht="15.75" customHeight="1">
      <c r="B157" s="77" t="s">
        <v>550</v>
      </c>
      <c r="C157" s="78" t="s">
        <v>318</v>
      </c>
      <c r="D157" s="107" t="s">
        <v>924</v>
      </c>
      <c r="E157" s="108">
        <v>1439.23</v>
      </c>
      <c r="F157" s="109"/>
      <c r="G157" s="110" t="str">
        <f t="shared" si="3"/>
        <v/>
      </c>
      <c r="H157" s="109"/>
      <c r="I157" s="79" t="str">
        <f t="array" ref="I157">XLOOKUP(C157,'Benchmark Rates'!F:F, 'Benchmark Rates'!H:H, "")</f>
        <v/>
      </c>
      <c r="J157" s="79" t="str">
        <f t="array" ref="J157">XLOOKUP(C157,'Benchmark Rates'!I:I, 'Benchmark Rates'!K:K, "")</f>
        <v/>
      </c>
      <c r="K157" s="79" t="str">
        <f t="array" ref="K157">XLOOKUP(C157,'Benchmark Rates'!L:L, 'Benchmark Rates'!N:N, "")</f>
        <v/>
      </c>
      <c r="L157" s="79" t="str">
        <f t="array" ref="L157">XLOOKUP(C157,'Benchmark Rates'!O:O, 'Benchmark Rates'!Q:Q, "")</f>
        <v/>
      </c>
      <c r="M157" s="82" t="str">
        <f t="shared" si="1"/>
        <v/>
      </c>
      <c r="N157" s="83" t="str">
        <f t="shared" si="2"/>
        <v/>
      </c>
    </row>
    <row r="158" ht="15.75" customHeight="1">
      <c r="B158" s="77" t="s">
        <v>550</v>
      </c>
      <c r="C158" s="78" t="s">
        <v>319</v>
      </c>
      <c r="D158" s="107" t="s">
        <v>925</v>
      </c>
      <c r="E158" s="108">
        <v>1439.23</v>
      </c>
      <c r="F158" s="109"/>
      <c r="G158" s="110" t="str">
        <f t="shared" si="3"/>
        <v/>
      </c>
      <c r="H158" s="109"/>
      <c r="I158" s="79" t="str">
        <f t="array" ref="I158">XLOOKUP(C158,'Benchmark Rates'!F:F, 'Benchmark Rates'!H:H, "")</f>
        <v/>
      </c>
      <c r="J158" s="79" t="str">
        <f t="array" ref="J158">XLOOKUP(C158,'Benchmark Rates'!I:I, 'Benchmark Rates'!K:K, "")</f>
        <v/>
      </c>
      <c r="K158" s="79" t="str">
        <f t="array" ref="K158">XLOOKUP(C158,'Benchmark Rates'!L:L, 'Benchmark Rates'!N:N, "")</f>
        <v/>
      </c>
      <c r="L158" s="79" t="str">
        <f t="array" ref="L158">XLOOKUP(C158,'Benchmark Rates'!O:O, 'Benchmark Rates'!Q:Q, "")</f>
        <v/>
      </c>
      <c r="M158" s="82" t="str">
        <f t="shared" si="1"/>
        <v/>
      </c>
      <c r="N158" s="83" t="str">
        <f t="shared" si="2"/>
        <v/>
      </c>
    </row>
    <row r="159" ht="15.75" customHeight="1">
      <c r="B159" s="77" t="s">
        <v>550</v>
      </c>
      <c r="C159" s="78" t="s">
        <v>320</v>
      </c>
      <c r="D159" s="107" t="s">
        <v>926</v>
      </c>
      <c r="E159" s="108">
        <v>1439.23</v>
      </c>
      <c r="F159" s="109"/>
      <c r="G159" s="110" t="str">
        <f t="shared" si="3"/>
        <v/>
      </c>
      <c r="H159" s="109"/>
      <c r="I159" s="79" t="str">
        <f t="array" ref="I159">XLOOKUP(C159,'Benchmark Rates'!F:F, 'Benchmark Rates'!H:H, "")</f>
        <v/>
      </c>
      <c r="J159" s="79" t="str">
        <f t="array" ref="J159">XLOOKUP(C159,'Benchmark Rates'!I:I, 'Benchmark Rates'!K:K, "")</f>
        <v/>
      </c>
      <c r="K159" s="79" t="str">
        <f t="array" ref="K159">XLOOKUP(C159,'Benchmark Rates'!L:L, 'Benchmark Rates'!N:N, "")</f>
        <v/>
      </c>
      <c r="L159" s="79" t="str">
        <f t="array" ref="L159">XLOOKUP(C159,'Benchmark Rates'!O:O, 'Benchmark Rates'!Q:Q, "")</f>
        <v/>
      </c>
      <c r="M159" s="82" t="str">
        <f t="shared" si="1"/>
        <v/>
      </c>
      <c r="N159" s="80" t="str">
        <f t="shared" si="2"/>
        <v/>
      </c>
    </row>
    <row r="160" ht="15.75" customHeight="1">
      <c r="B160" s="77" t="s">
        <v>550</v>
      </c>
      <c r="C160" s="78" t="s">
        <v>321</v>
      </c>
      <c r="D160" s="107" t="s">
        <v>927</v>
      </c>
      <c r="E160" s="108">
        <v>1439.23</v>
      </c>
      <c r="F160" s="109"/>
      <c r="G160" s="110" t="str">
        <f t="shared" si="3"/>
        <v/>
      </c>
      <c r="H160" s="109"/>
      <c r="I160" s="79" t="str">
        <f t="array" ref="I160">XLOOKUP(C160,'Benchmark Rates'!F:F, 'Benchmark Rates'!H:H, "")</f>
        <v/>
      </c>
      <c r="J160" s="79" t="str">
        <f t="array" ref="J160">XLOOKUP(C160,'Benchmark Rates'!I:I, 'Benchmark Rates'!K:K, "")</f>
        <v/>
      </c>
      <c r="K160" s="79" t="str">
        <f t="array" ref="K160">XLOOKUP(C160,'Benchmark Rates'!L:L, 'Benchmark Rates'!N:N, "")</f>
        <v/>
      </c>
      <c r="L160" s="79" t="str">
        <f t="array" ref="L160">XLOOKUP(C160,'Benchmark Rates'!O:O, 'Benchmark Rates'!Q:Q, "")</f>
        <v/>
      </c>
      <c r="M160" s="82" t="str">
        <f t="shared" si="1"/>
        <v/>
      </c>
      <c r="N160" s="83" t="str">
        <f t="shared" si="2"/>
        <v/>
      </c>
    </row>
    <row r="161" ht="15.75" customHeight="1">
      <c r="B161" s="77" t="s">
        <v>550</v>
      </c>
      <c r="C161" s="78" t="s">
        <v>322</v>
      </c>
      <c r="D161" s="107" t="s">
        <v>928</v>
      </c>
      <c r="E161" s="108">
        <v>1439.23</v>
      </c>
      <c r="F161" s="109"/>
      <c r="G161" s="110" t="str">
        <f t="shared" si="3"/>
        <v/>
      </c>
      <c r="H161" s="109"/>
      <c r="I161" s="79" t="str">
        <f t="array" ref="I161">XLOOKUP(C161,'Benchmark Rates'!F:F, 'Benchmark Rates'!H:H, "")</f>
        <v/>
      </c>
      <c r="J161" s="79" t="str">
        <f t="array" ref="J161">XLOOKUP(C161,'Benchmark Rates'!I:I, 'Benchmark Rates'!K:K, "")</f>
        <v/>
      </c>
      <c r="K161" s="79" t="str">
        <f t="array" ref="K161">XLOOKUP(C161,'Benchmark Rates'!L:L, 'Benchmark Rates'!N:N, "")</f>
        <v/>
      </c>
      <c r="L161" s="79" t="str">
        <f t="array" ref="L161">XLOOKUP(C161,'Benchmark Rates'!O:O, 'Benchmark Rates'!Q:Q, "")</f>
        <v/>
      </c>
      <c r="M161" s="82" t="str">
        <f t="shared" si="1"/>
        <v/>
      </c>
      <c r="N161" s="80" t="str">
        <f t="shared" si="2"/>
        <v/>
      </c>
    </row>
    <row r="162" ht="15.75" customHeight="1">
      <c r="B162" s="77" t="s">
        <v>550</v>
      </c>
      <c r="C162" s="78" t="s">
        <v>323</v>
      </c>
      <c r="D162" s="107" t="s">
        <v>929</v>
      </c>
      <c r="E162" s="108">
        <v>1524.58</v>
      </c>
      <c r="F162" s="109"/>
      <c r="G162" s="110" t="str">
        <f t="shared" si="3"/>
        <v/>
      </c>
      <c r="H162" s="109"/>
      <c r="I162" s="79" t="str">
        <f t="array" ref="I162">XLOOKUP(C162,'Benchmark Rates'!F:F, 'Benchmark Rates'!H:H, "")</f>
        <v/>
      </c>
      <c r="J162" s="79" t="str">
        <f t="array" ref="J162">XLOOKUP(C162,'Benchmark Rates'!I:I, 'Benchmark Rates'!K:K, "")</f>
        <v/>
      </c>
      <c r="K162" s="79" t="str">
        <f t="array" ref="K162">XLOOKUP(C162,'Benchmark Rates'!L:L, 'Benchmark Rates'!N:N, "")</f>
        <v/>
      </c>
      <c r="L162" s="79" t="str">
        <f t="array" ref="L162">XLOOKUP(C162,'Benchmark Rates'!O:O, 'Benchmark Rates'!Q:Q, "")</f>
        <v/>
      </c>
      <c r="M162" s="82" t="str">
        <f t="shared" si="1"/>
        <v/>
      </c>
      <c r="N162" s="83" t="str">
        <f t="shared" si="2"/>
        <v/>
      </c>
    </row>
    <row r="163" ht="15.75" customHeight="1">
      <c r="B163" s="77" t="s">
        <v>550</v>
      </c>
      <c r="C163" s="78" t="s">
        <v>324</v>
      </c>
      <c r="D163" s="107" t="s">
        <v>930</v>
      </c>
      <c r="E163" s="108">
        <v>1478.92</v>
      </c>
      <c r="F163" s="109"/>
      <c r="G163" s="110" t="str">
        <f t="shared" si="3"/>
        <v/>
      </c>
      <c r="H163" s="109"/>
      <c r="I163" s="79" t="str">
        <f t="array" ref="I163">XLOOKUP(C163,'Benchmark Rates'!F:F, 'Benchmark Rates'!H:H, "")</f>
        <v/>
      </c>
      <c r="J163" s="79" t="str">
        <f t="array" ref="J163">XLOOKUP(C163,'Benchmark Rates'!I:I, 'Benchmark Rates'!K:K, "")</f>
        <v/>
      </c>
      <c r="K163" s="79" t="str">
        <f t="array" ref="K163">XLOOKUP(C163,'Benchmark Rates'!L:L, 'Benchmark Rates'!N:N, "")</f>
        <v/>
      </c>
      <c r="L163" s="79" t="str">
        <f t="array" ref="L163">XLOOKUP(C163,'Benchmark Rates'!O:O, 'Benchmark Rates'!Q:Q, "")</f>
        <v/>
      </c>
      <c r="M163" s="82" t="str">
        <f t="shared" si="1"/>
        <v/>
      </c>
      <c r="N163" s="80" t="str">
        <f t="shared" si="2"/>
        <v/>
      </c>
    </row>
    <row r="164" ht="15.75" customHeight="1">
      <c r="B164" s="77" t="s">
        <v>550</v>
      </c>
      <c r="C164" s="78" t="s">
        <v>97</v>
      </c>
      <c r="D164" s="107" t="s">
        <v>931</v>
      </c>
      <c r="E164" s="108">
        <v>182.24</v>
      </c>
      <c r="F164" s="109">
        <v>281.34</v>
      </c>
      <c r="G164" s="110">
        <f t="shared" si="3"/>
        <v>0.6477571622</v>
      </c>
      <c r="H164" s="109"/>
      <c r="I164" s="79" t="str">
        <f t="array" ref="I164">XLOOKUP(C164,'Benchmark Rates'!F:F, 'Benchmark Rates'!H:H, "")</f>
        <v/>
      </c>
      <c r="J164" s="79" t="str">
        <f t="array" ref="J164">XLOOKUP(C164,'Benchmark Rates'!I:I, 'Benchmark Rates'!K:K, "")</f>
        <v/>
      </c>
      <c r="K164" s="79" t="str">
        <f t="array" ref="K164">XLOOKUP(C164,'Benchmark Rates'!L:L, 'Benchmark Rates'!N:N, "")</f>
        <v/>
      </c>
      <c r="L164" s="79" t="str">
        <f t="array" ref="L164">XLOOKUP(C164,'Benchmark Rates'!O:O, 'Benchmark Rates'!Q:Q, "")</f>
        <v/>
      </c>
      <c r="M164" s="82" t="str">
        <f t="shared" si="1"/>
        <v/>
      </c>
      <c r="N164" s="80" t="str">
        <f t="shared" si="2"/>
        <v/>
      </c>
    </row>
    <row r="165" ht="15.75" customHeight="1">
      <c r="B165" s="77" t="s">
        <v>550</v>
      </c>
      <c r="C165" s="78" t="s">
        <v>325</v>
      </c>
      <c r="D165" s="107" t="s">
        <v>932</v>
      </c>
      <c r="E165" s="108">
        <v>1439.23</v>
      </c>
      <c r="F165" s="109"/>
      <c r="G165" s="110" t="str">
        <f t="shared" si="3"/>
        <v/>
      </c>
      <c r="H165" s="109"/>
      <c r="I165" s="79" t="str">
        <f t="array" ref="I165">XLOOKUP(C165,'Benchmark Rates'!F:F, 'Benchmark Rates'!H:H, "")</f>
        <v/>
      </c>
      <c r="J165" s="79" t="str">
        <f t="array" ref="J165">XLOOKUP(C165,'Benchmark Rates'!I:I, 'Benchmark Rates'!K:K, "")</f>
        <v/>
      </c>
      <c r="K165" s="79" t="str">
        <f t="array" ref="K165">XLOOKUP(C165,'Benchmark Rates'!L:L, 'Benchmark Rates'!N:N, "")</f>
        <v/>
      </c>
      <c r="L165" s="79" t="str">
        <f t="array" ref="L165">XLOOKUP(C165,'Benchmark Rates'!O:O, 'Benchmark Rates'!Q:Q, "")</f>
        <v/>
      </c>
      <c r="M165" s="82" t="str">
        <f t="shared" si="1"/>
        <v/>
      </c>
      <c r="N165" s="83" t="str">
        <f t="shared" si="2"/>
        <v/>
      </c>
    </row>
    <row r="166" ht="15.75" customHeight="1">
      <c r="B166" s="77" t="s">
        <v>550</v>
      </c>
      <c r="C166" s="78" t="s">
        <v>326</v>
      </c>
      <c r="D166" s="107" t="s">
        <v>933</v>
      </c>
      <c r="E166" s="108">
        <v>1439.23</v>
      </c>
      <c r="F166" s="109"/>
      <c r="G166" s="110" t="str">
        <f t="shared" si="3"/>
        <v/>
      </c>
      <c r="H166" s="109"/>
      <c r="I166" s="79" t="str">
        <f t="array" ref="I166">XLOOKUP(C166,'Benchmark Rates'!F:F, 'Benchmark Rates'!H:H, "")</f>
        <v/>
      </c>
      <c r="J166" s="79" t="str">
        <f t="array" ref="J166">XLOOKUP(C166,'Benchmark Rates'!I:I, 'Benchmark Rates'!K:K, "")</f>
        <v/>
      </c>
      <c r="K166" s="79" t="str">
        <f t="array" ref="K166">XLOOKUP(C166,'Benchmark Rates'!L:L, 'Benchmark Rates'!N:N, "")</f>
        <v/>
      </c>
      <c r="L166" s="79" t="str">
        <f t="array" ref="L166">XLOOKUP(C166,'Benchmark Rates'!O:O, 'Benchmark Rates'!Q:Q, "")</f>
        <v/>
      </c>
      <c r="M166" s="82" t="str">
        <f t="shared" si="1"/>
        <v/>
      </c>
      <c r="N166" s="83" t="str">
        <f t="shared" si="2"/>
        <v/>
      </c>
    </row>
    <row r="167" ht="15.75" customHeight="1">
      <c r="B167" s="77" t="s">
        <v>550</v>
      </c>
      <c r="C167" s="78" t="s">
        <v>327</v>
      </c>
      <c r="D167" s="107" t="s">
        <v>934</v>
      </c>
      <c r="E167" s="108">
        <v>1439.23</v>
      </c>
      <c r="F167" s="109"/>
      <c r="G167" s="110" t="str">
        <f t="shared" si="3"/>
        <v/>
      </c>
      <c r="H167" s="109"/>
      <c r="I167" s="79" t="str">
        <f t="array" ref="I167">XLOOKUP(C167,'Benchmark Rates'!F:F, 'Benchmark Rates'!H:H, "")</f>
        <v/>
      </c>
      <c r="J167" s="79" t="str">
        <f t="array" ref="J167">XLOOKUP(C167,'Benchmark Rates'!I:I, 'Benchmark Rates'!K:K, "")</f>
        <v/>
      </c>
      <c r="K167" s="79" t="str">
        <f t="array" ref="K167">XLOOKUP(C167,'Benchmark Rates'!L:L, 'Benchmark Rates'!N:N, "")</f>
        <v/>
      </c>
      <c r="L167" s="79" t="str">
        <f t="array" ref="L167">XLOOKUP(C167,'Benchmark Rates'!O:O, 'Benchmark Rates'!Q:Q, "")</f>
        <v/>
      </c>
      <c r="M167" s="82" t="str">
        <f t="shared" si="1"/>
        <v/>
      </c>
      <c r="N167" s="83" t="str">
        <f t="shared" si="2"/>
        <v/>
      </c>
    </row>
    <row r="168" ht="15.75" customHeight="1">
      <c r="B168" s="77" t="s">
        <v>550</v>
      </c>
      <c r="C168" s="78" t="s">
        <v>328</v>
      </c>
      <c r="D168" s="107" t="s">
        <v>935</v>
      </c>
      <c r="E168" s="108">
        <v>1439.23</v>
      </c>
      <c r="F168" s="109"/>
      <c r="G168" s="110" t="str">
        <f t="shared" si="3"/>
        <v/>
      </c>
      <c r="H168" s="109"/>
      <c r="I168" s="79" t="str">
        <f t="array" ref="I168">XLOOKUP(C168,'Benchmark Rates'!F:F, 'Benchmark Rates'!H:H, "")</f>
        <v/>
      </c>
      <c r="J168" s="79" t="str">
        <f t="array" ref="J168">XLOOKUP(C168,'Benchmark Rates'!I:I, 'Benchmark Rates'!K:K, "")</f>
        <v/>
      </c>
      <c r="K168" s="79" t="str">
        <f t="array" ref="K168">XLOOKUP(C168,'Benchmark Rates'!L:L, 'Benchmark Rates'!N:N, "")</f>
        <v/>
      </c>
      <c r="L168" s="79" t="str">
        <f t="array" ref="L168">XLOOKUP(C168,'Benchmark Rates'!O:O, 'Benchmark Rates'!Q:Q, "")</f>
        <v/>
      </c>
      <c r="M168" s="82" t="str">
        <f t="shared" si="1"/>
        <v/>
      </c>
      <c r="N168" s="83" t="str">
        <f t="shared" si="2"/>
        <v/>
      </c>
    </row>
    <row r="169" ht="15.75" customHeight="1">
      <c r="B169" s="77" t="s">
        <v>550</v>
      </c>
      <c r="C169" s="78" t="s">
        <v>329</v>
      </c>
      <c r="D169" s="107" t="s">
        <v>936</v>
      </c>
      <c r="E169" s="108">
        <v>165.03</v>
      </c>
      <c r="F169" s="109"/>
      <c r="G169" s="110" t="str">
        <f t="shared" si="3"/>
        <v/>
      </c>
      <c r="H169" s="109"/>
      <c r="I169" s="79" t="str">
        <f t="array" ref="I169">XLOOKUP(C169,'Benchmark Rates'!F:F, 'Benchmark Rates'!H:H, "")</f>
        <v/>
      </c>
      <c r="J169" s="79" t="str">
        <f t="array" ref="J169">XLOOKUP(C169,'Benchmark Rates'!I:I, 'Benchmark Rates'!K:K, "")</f>
        <v/>
      </c>
      <c r="K169" s="79" t="str">
        <f t="array" ref="K169">XLOOKUP(C169,'Benchmark Rates'!L:L, 'Benchmark Rates'!N:N, "")</f>
        <v/>
      </c>
      <c r="L169" s="79" t="str">
        <f t="array" ref="L169">XLOOKUP(C169,'Benchmark Rates'!O:O, 'Benchmark Rates'!Q:Q, "")</f>
        <v/>
      </c>
      <c r="M169" s="82" t="str">
        <f t="shared" si="1"/>
        <v/>
      </c>
      <c r="N169" s="80" t="str">
        <f t="shared" si="2"/>
        <v/>
      </c>
    </row>
    <row r="170" ht="15.75" customHeight="1">
      <c r="B170" s="77" t="s">
        <v>550</v>
      </c>
      <c r="C170" s="78" t="s">
        <v>330</v>
      </c>
      <c r="D170" s="107" t="s">
        <v>937</v>
      </c>
      <c r="E170" s="108">
        <v>277.17</v>
      </c>
      <c r="F170" s="109"/>
      <c r="G170" s="110" t="str">
        <f t="shared" si="3"/>
        <v/>
      </c>
      <c r="H170" s="109"/>
      <c r="I170" s="79" t="str">
        <f t="array" ref="I170">XLOOKUP(C170,'Benchmark Rates'!F:F, 'Benchmark Rates'!H:H, "")</f>
        <v/>
      </c>
      <c r="J170" s="79" t="str">
        <f t="array" ref="J170">XLOOKUP(C170,'Benchmark Rates'!I:I, 'Benchmark Rates'!K:K, "")</f>
        <v/>
      </c>
      <c r="K170" s="79" t="str">
        <f t="array" ref="K170">XLOOKUP(C170,'Benchmark Rates'!L:L, 'Benchmark Rates'!N:N, "")</f>
        <v/>
      </c>
      <c r="L170" s="79" t="str">
        <f t="array" ref="L170">XLOOKUP(C170,'Benchmark Rates'!O:O, 'Benchmark Rates'!Q:Q, "")</f>
        <v/>
      </c>
      <c r="M170" s="82" t="str">
        <f t="shared" si="1"/>
        <v/>
      </c>
      <c r="N170" s="83" t="str">
        <f t="shared" si="2"/>
        <v/>
      </c>
    </row>
    <row r="171" ht="15.75" customHeight="1">
      <c r="B171" s="77" t="s">
        <v>550</v>
      </c>
      <c r="C171" s="78" t="s">
        <v>331</v>
      </c>
      <c r="D171" s="107" t="s">
        <v>938</v>
      </c>
      <c r="E171" s="108">
        <v>106.6</v>
      </c>
      <c r="F171" s="109"/>
      <c r="G171" s="110" t="str">
        <f t="shared" si="3"/>
        <v/>
      </c>
      <c r="H171" s="109"/>
      <c r="I171" s="79" t="str">
        <f t="array" ref="I171">XLOOKUP(C171,'Benchmark Rates'!F:F, 'Benchmark Rates'!H:H, "")</f>
        <v/>
      </c>
      <c r="J171" s="79" t="str">
        <f t="array" ref="J171">XLOOKUP(C171,'Benchmark Rates'!I:I, 'Benchmark Rates'!K:K, "")</f>
        <v/>
      </c>
      <c r="K171" s="79" t="str">
        <f t="array" ref="K171">XLOOKUP(C171,'Benchmark Rates'!L:L, 'Benchmark Rates'!N:N, "")</f>
        <v/>
      </c>
      <c r="L171" s="79" t="str">
        <f t="array" ref="L171">XLOOKUP(C171,'Benchmark Rates'!O:O, 'Benchmark Rates'!Q:Q, "")</f>
        <v/>
      </c>
      <c r="M171" s="82" t="str">
        <f t="shared" si="1"/>
        <v/>
      </c>
      <c r="N171" s="80" t="str">
        <f t="shared" si="2"/>
        <v/>
      </c>
    </row>
    <row r="172" ht="15.75" customHeight="1">
      <c r="B172" s="77" t="s">
        <v>550</v>
      </c>
      <c r="C172" s="78" t="s">
        <v>333</v>
      </c>
      <c r="D172" s="107" t="s">
        <v>939</v>
      </c>
      <c r="E172" s="108">
        <v>319.82</v>
      </c>
      <c r="F172" s="109"/>
      <c r="G172" s="110" t="str">
        <f t="shared" si="3"/>
        <v/>
      </c>
      <c r="H172" s="109"/>
      <c r="I172" s="79" t="str">
        <f t="array" ref="I172">XLOOKUP(C172,'Benchmark Rates'!F:F, 'Benchmark Rates'!H:H, "")</f>
        <v/>
      </c>
      <c r="J172" s="79" t="str">
        <f t="array" ref="J172">XLOOKUP(C172,'Benchmark Rates'!I:I, 'Benchmark Rates'!K:K, "")</f>
        <v/>
      </c>
      <c r="K172" s="79" t="str">
        <f t="array" ref="K172">XLOOKUP(C172,'Benchmark Rates'!L:L, 'Benchmark Rates'!N:N, "")</f>
        <v/>
      </c>
      <c r="L172" s="79" t="str">
        <f t="array" ref="L172">XLOOKUP(C172,'Benchmark Rates'!O:O, 'Benchmark Rates'!Q:Q, "")</f>
        <v/>
      </c>
      <c r="M172" s="82" t="str">
        <f t="shared" si="1"/>
        <v/>
      </c>
      <c r="N172" s="83" t="str">
        <f t="shared" si="2"/>
        <v/>
      </c>
    </row>
    <row r="173" ht="15.75" customHeight="1">
      <c r="B173" s="77" t="s">
        <v>550</v>
      </c>
      <c r="C173" s="78" t="s">
        <v>334</v>
      </c>
      <c r="D173" s="107" t="s">
        <v>940</v>
      </c>
      <c r="E173" s="108">
        <v>1439.23</v>
      </c>
      <c r="F173" s="109"/>
      <c r="G173" s="110" t="str">
        <f t="shared" si="3"/>
        <v/>
      </c>
      <c r="H173" s="109"/>
      <c r="I173" s="79" t="str">
        <f t="array" ref="I173">XLOOKUP(C173,'Benchmark Rates'!F:F, 'Benchmark Rates'!H:H, "")</f>
        <v/>
      </c>
      <c r="J173" s="79" t="str">
        <f t="array" ref="J173">XLOOKUP(C173,'Benchmark Rates'!I:I, 'Benchmark Rates'!K:K, "")</f>
        <v/>
      </c>
      <c r="K173" s="79" t="str">
        <f t="array" ref="K173">XLOOKUP(C173,'Benchmark Rates'!L:L, 'Benchmark Rates'!N:N, "")</f>
        <v/>
      </c>
      <c r="L173" s="79" t="str">
        <f t="array" ref="L173">XLOOKUP(C173,'Benchmark Rates'!O:O, 'Benchmark Rates'!Q:Q, "")</f>
        <v/>
      </c>
      <c r="M173" s="82" t="str">
        <f t="shared" si="1"/>
        <v/>
      </c>
      <c r="N173" s="83" t="str">
        <f t="shared" si="2"/>
        <v/>
      </c>
    </row>
    <row r="174" ht="15.75" customHeight="1">
      <c r="B174" s="77" t="s">
        <v>550</v>
      </c>
      <c r="C174" s="78" t="s">
        <v>335</v>
      </c>
      <c r="D174" s="107" t="s">
        <v>941</v>
      </c>
      <c r="E174" s="108">
        <v>1439.23</v>
      </c>
      <c r="F174" s="109"/>
      <c r="G174" s="110" t="str">
        <f t="shared" si="3"/>
        <v/>
      </c>
      <c r="H174" s="109"/>
      <c r="I174" s="79" t="str">
        <f t="array" ref="I174">XLOOKUP(C174,'Benchmark Rates'!F:F, 'Benchmark Rates'!H:H, "")</f>
        <v/>
      </c>
      <c r="J174" s="79" t="str">
        <f t="array" ref="J174">XLOOKUP(C174,'Benchmark Rates'!I:I, 'Benchmark Rates'!K:K, "")</f>
        <v/>
      </c>
      <c r="K174" s="79" t="str">
        <f t="array" ref="K174">XLOOKUP(C174,'Benchmark Rates'!L:L, 'Benchmark Rates'!N:N, "")</f>
        <v/>
      </c>
      <c r="L174" s="79" t="str">
        <f t="array" ref="L174">XLOOKUP(C174,'Benchmark Rates'!O:O, 'Benchmark Rates'!Q:Q, "")</f>
        <v/>
      </c>
      <c r="M174" s="82" t="str">
        <f t="shared" si="1"/>
        <v/>
      </c>
      <c r="N174" s="83" t="str">
        <f t="shared" si="2"/>
        <v/>
      </c>
    </row>
    <row r="175" ht="15.75" customHeight="1">
      <c r="B175" s="77" t="s">
        <v>550</v>
      </c>
      <c r="C175" s="78" t="s">
        <v>98</v>
      </c>
      <c r="D175" s="107" t="s">
        <v>942</v>
      </c>
      <c r="E175" s="108">
        <v>135.93</v>
      </c>
      <c r="F175" s="109">
        <v>769.46</v>
      </c>
      <c r="G175" s="110">
        <f t="shared" si="3"/>
        <v>0.1766563564</v>
      </c>
      <c r="H175" s="109"/>
      <c r="I175" s="79" t="str">
        <f t="array" ref="I175">XLOOKUP(C175,'Benchmark Rates'!F:F, 'Benchmark Rates'!H:H, "")</f>
        <v/>
      </c>
      <c r="J175" s="79" t="str">
        <f t="array" ref="J175">XLOOKUP(C175,'Benchmark Rates'!I:I, 'Benchmark Rates'!K:K, "")</f>
        <v/>
      </c>
      <c r="K175" s="79" t="str">
        <f t="array" ref="K175">XLOOKUP(C175,'Benchmark Rates'!L:L, 'Benchmark Rates'!N:N, "")</f>
        <v/>
      </c>
      <c r="L175" s="79" t="str">
        <f t="array" ref="L175">XLOOKUP(C175,'Benchmark Rates'!O:O, 'Benchmark Rates'!Q:Q, "")</f>
        <v/>
      </c>
      <c r="M175" s="82" t="str">
        <f t="shared" si="1"/>
        <v/>
      </c>
      <c r="N175" s="83" t="str">
        <f t="shared" si="2"/>
        <v/>
      </c>
    </row>
    <row r="176" ht="15.75" customHeight="1">
      <c r="B176" s="77" t="s">
        <v>550</v>
      </c>
      <c r="C176" s="78" t="s">
        <v>336</v>
      </c>
      <c r="D176" s="107" t="s">
        <v>943</v>
      </c>
      <c r="E176" s="108">
        <v>405.42</v>
      </c>
      <c r="F176" s="109"/>
      <c r="G176" s="110" t="str">
        <f t="shared" si="3"/>
        <v/>
      </c>
      <c r="H176" s="109"/>
      <c r="I176" s="79" t="str">
        <f t="array" ref="I176">XLOOKUP(C176,'Benchmark Rates'!F:F, 'Benchmark Rates'!H:H, "")</f>
        <v/>
      </c>
      <c r="J176" s="79" t="str">
        <f t="array" ref="J176">XLOOKUP(C176,'Benchmark Rates'!I:I, 'Benchmark Rates'!K:K, "")</f>
        <v/>
      </c>
      <c r="K176" s="79" t="str">
        <f t="array" ref="K176">XLOOKUP(C176,'Benchmark Rates'!L:L, 'Benchmark Rates'!N:N, "")</f>
        <v/>
      </c>
      <c r="L176" s="79" t="str">
        <f t="array" ref="L176">XLOOKUP(C176,'Benchmark Rates'!O:O, 'Benchmark Rates'!Q:Q, "")</f>
        <v/>
      </c>
      <c r="M176" s="82" t="str">
        <f t="shared" si="1"/>
        <v/>
      </c>
      <c r="N176" s="80" t="str">
        <f t="shared" si="2"/>
        <v/>
      </c>
    </row>
    <row r="177" ht="15.75" customHeight="1">
      <c r="B177" s="77" t="s">
        <v>550</v>
      </c>
      <c r="C177" s="78" t="s">
        <v>337</v>
      </c>
      <c r="D177" s="107" t="s">
        <v>944</v>
      </c>
      <c r="E177" s="108">
        <v>481.59</v>
      </c>
      <c r="F177" s="109"/>
      <c r="G177" s="110" t="str">
        <f t="shared" si="3"/>
        <v/>
      </c>
      <c r="H177" s="109"/>
      <c r="I177" s="79" t="str">
        <f t="array" ref="I177">XLOOKUP(C177,'Benchmark Rates'!F:F, 'Benchmark Rates'!H:H, "")</f>
        <v/>
      </c>
      <c r="J177" s="79" t="str">
        <f t="array" ref="J177">XLOOKUP(C177,'Benchmark Rates'!I:I, 'Benchmark Rates'!K:K, "")</f>
        <v/>
      </c>
      <c r="K177" s="79" t="str">
        <f t="array" ref="K177">XLOOKUP(C177,'Benchmark Rates'!L:L, 'Benchmark Rates'!N:N, "")</f>
        <v/>
      </c>
      <c r="L177" s="79" t="str">
        <f t="array" ref="L177">XLOOKUP(C177,'Benchmark Rates'!O:O, 'Benchmark Rates'!Q:Q, "")</f>
        <v/>
      </c>
      <c r="M177" s="82" t="str">
        <f t="shared" si="1"/>
        <v/>
      </c>
      <c r="N177" s="83" t="str">
        <f t="shared" si="2"/>
        <v/>
      </c>
    </row>
    <row r="178" ht="15.75" customHeight="1">
      <c r="B178" s="77" t="s">
        <v>550</v>
      </c>
      <c r="C178" s="78" t="s">
        <v>338</v>
      </c>
      <c r="D178" s="107" t="s">
        <v>945</v>
      </c>
      <c r="E178" s="108">
        <v>1012.79</v>
      </c>
      <c r="F178" s="109"/>
      <c r="G178" s="110" t="str">
        <f t="shared" si="3"/>
        <v/>
      </c>
      <c r="H178" s="109"/>
      <c r="I178" s="79" t="str">
        <f t="array" ref="I178">XLOOKUP(C178,'Benchmark Rates'!F:F, 'Benchmark Rates'!H:H, "")</f>
        <v/>
      </c>
      <c r="J178" s="79" t="str">
        <f t="array" ref="J178">XLOOKUP(C178,'Benchmark Rates'!I:I, 'Benchmark Rates'!K:K, "")</f>
        <v/>
      </c>
      <c r="K178" s="79" t="str">
        <f t="array" ref="K178">XLOOKUP(C178,'Benchmark Rates'!L:L, 'Benchmark Rates'!N:N, "")</f>
        <v/>
      </c>
      <c r="L178" s="79" t="str">
        <f t="array" ref="L178">XLOOKUP(C178,'Benchmark Rates'!O:O, 'Benchmark Rates'!Q:Q, "")</f>
        <v/>
      </c>
      <c r="M178" s="82" t="str">
        <f t="shared" si="1"/>
        <v/>
      </c>
      <c r="N178" s="83" t="str">
        <f t="shared" si="2"/>
        <v/>
      </c>
    </row>
    <row r="179" ht="15.75" customHeight="1">
      <c r="B179" s="77" t="s">
        <v>550</v>
      </c>
      <c r="C179" s="78" t="s">
        <v>339</v>
      </c>
      <c r="D179" s="107" t="s">
        <v>946</v>
      </c>
      <c r="E179" s="108">
        <v>185.17</v>
      </c>
      <c r="F179" s="109"/>
      <c r="G179" s="110" t="str">
        <f t="shared" si="3"/>
        <v/>
      </c>
      <c r="H179" s="109"/>
      <c r="I179" s="79" t="str">
        <f t="array" ref="I179">XLOOKUP(C179,'Benchmark Rates'!F:F, 'Benchmark Rates'!H:H, "")</f>
        <v/>
      </c>
      <c r="J179" s="79" t="str">
        <f t="array" ref="J179">XLOOKUP(C179,'Benchmark Rates'!I:I, 'Benchmark Rates'!K:K, "")</f>
        <v/>
      </c>
      <c r="K179" s="79">
        <f t="array" ref="K179">XLOOKUP(C179,'Benchmark Rates'!L:L, 'Benchmark Rates'!N:N, "")</f>
        <v>137.2838453</v>
      </c>
      <c r="L179" s="79" t="str">
        <f t="array" ref="L179">XLOOKUP(C179,'Benchmark Rates'!O:O, 'Benchmark Rates'!Q:Q, "")</f>
        <v/>
      </c>
      <c r="M179" s="82" t="str">
        <f t="shared" si="1"/>
        <v/>
      </c>
      <c r="N179" s="83" t="str">
        <f t="shared" si="2"/>
        <v/>
      </c>
    </row>
    <row r="180" ht="15.75" customHeight="1">
      <c r="B180" s="77" t="s">
        <v>550</v>
      </c>
      <c r="C180" s="78" t="s">
        <v>340</v>
      </c>
      <c r="D180" s="107" t="s">
        <v>947</v>
      </c>
      <c r="E180" s="108">
        <v>628.55</v>
      </c>
      <c r="F180" s="109"/>
      <c r="G180" s="110" t="str">
        <f t="shared" si="3"/>
        <v/>
      </c>
      <c r="H180" s="109"/>
      <c r="I180" s="79" t="str">
        <f t="array" ref="I180">XLOOKUP(C180,'Benchmark Rates'!F:F, 'Benchmark Rates'!H:H, "")</f>
        <v/>
      </c>
      <c r="J180" s="79" t="str">
        <f t="array" ref="J180">XLOOKUP(C180,'Benchmark Rates'!I:I, 'Benchmark Rates'!K:K, "")</f>
        <v/>
      </c>
      <c r="K180" s="79" t="str">
        <f t="array" ref="K180">XLOOKUP(C180,'Benchmark Rates'!L:L, 'Benchmark Rates'!N:N, "")</f>
        <v/>
      </c>
      <c r="L180" s="79" t="str">
        <f t="array" ref="L180">XLOOKUP(C180,'Benchmark Rates'!O:O, 'Benchmark Rates'!Q:Q, "")</f>
        <v/>
      </c>
      <c r="M180" s="82" t="str">
        <f t="shared" si="1"/>
        <v/>
      </c>
      <c r="N180" s="83" t="str">
        <f t="shared" si="2"/>
        <v/>
      </c>
    </row>
    <row r="181" ht="15.75" customHeight="1">
      <c r="B181" s="77" t="s">
        <v>550</v>
      </c>
      <c r="C181" s="78" t="s">
        <v>341</v>
      </c>
      <c r="D181" s="107" t="s">
        <v>948</v>
      </c>
      <c r="E181" s="108">
        <v>734.83</v>
      </c>
      <c r="F181" s="109"/>
      <c r="G181" s="110" t="str">
        <f t="shared" si="3"/>
        <v/>
      </c>
      <c r="H181" s="109"/>
      <c r="I181" s="79" t="str">
        <f t="array" ref="I181">XLOOKUP(C181,'Benchmark Rates'!F:F, 'Benchmark Rates'!H:H, "")</f>
        <v/>
      </c>
      <c r="J181" s="79" t="str">
        <f t="array" ref="J181">XLOOKUP(C181,'Benchmark Rates'!I:I, 'Benchmark Rates'!K:K, "")</f>
        <v/>
      </c>
      <c r="K181" s="79" t="str">
        <f t="array" ref="K181">XLOOKUP(C181,'Benchmark Rates'!L:L, 'Benchmark Rates'!N:N, "")</f>
        <v/>
      </c>
      <c r="L181" s="79" t="str">
        <f t="array" ref="L181">XLOOKUP(C181,'Benchmark Rates'!O:O, 'Benchmark Rates'!Q:Q, "")</f>
        <v/>
      </c>
      <c r="M181" s="82" t="str">
        <f t="shared" si="1"/>
        <v/>
      </c>
      <c r="N181" s="83" t="str">
        <f t="shared" si="2"/>
        <v/>
      </c>
    </row>
    <row r="182" ht="15.75" customHeight="1">
      <c r="B182" s="77" t="s">
        <v>550</v>
      </c>
      <c r="C182" s="78" t="s">
        <v>342</v>
      </c>
      <c r="D182" s="107" t="s">
        <v>949</v>
      </c>
      <c r="E182" s="108">
        <v>1584.49</v>
      </c>
      <c r="F182" s="109"/>
      <c r="G182" s="110" t="str">
        <f t="shared" si="3"/>
        <v/>
      </c>
      <c r="H182" s="109"/>
      <c r="I182" s="79" t="str">
        <f t="array" ref="I182">XLOOKUP(C182,'Benchmark Rates'!F:F, 'Benchmark Rates'!H:H, "")</f>
        <v/>
      </c>
      <c r="J182" s="79" t="str">
        <f t="array" ref="J182">XLOOKUP(C182,'Benchmark Rates'!I:I, 'Benchmark Rates'!K:K, "")</f>
        <v/>
      </c>
      <c r="K182" s="79" t="str">
        <f t="array" ref="K182">XLOOKUP(C182,'Benchmark Rates'!L:L, 'Benchmark Rates'!N:N, "")</f>
        <v/>
      </c>
      <c r="L182" s="79" t="str">
        <f t="array" ref="L182">XLOOKUP(C182,'Benchmark Rates'!O:O, 'Benchmark Rates'!Q:Q, "")</f>
        <v/>
      </c>
      <c r="M182" s="82" t="str">
        <f t="shared" si="1"/>
        <v/>
      </c>
      <c r="N182" s="83" t="str">
        <f t="shared" si="2"/>
        <v/>
      </c>
    </row>
    <row r="183" ht="15.75" customHeight="1">
      <c r="B183" s="77" t="s">
        <v>550</v>
      </c>
      <c r="C183" s="78" t="s">
        <v>343</v>
      </c>
      <c r="D183" s="107" t="s">
        <v>950</v>
      </c>
      <c r="E183" s="108">
        <v>1584.49</v>
      </c>
      <c r="F183" s="109"/>
      <c r="G183" s="110" t="str">
        <f t="shared" si="3"/>
        <v/>
      </c>
      <c r="H183" s="109"/>
      <c r="I183" s="79" t="str">
        <f t="array" ref="I183">XLOOKUP(C183,'Benchmark Rates'!F:F, 'Benchmark Rates'!H:H, "")</f>
        <v/>
      </c>
      <c r="J183" s="79" t="str">
        <f t="array" ref="J183">XLOOKUP(C183,'Benchmark Rates'!I:I, 'Benchmark Rates'!K:K, "")</f>
        <v/>
      </c>
      <c r="K183" s="79" t="str">
        <f t="array" ref="K183">XLOOKUP(C183,'Benchmark Rates'!L:L, 'Benchmark Rates'!N:N, "")</f>
        <v/>
      </c>
      <c r="L183" s="79" t="str">
        <f t="array" ref="L183">XLOOKUP(C183,'Benchmark Rates'!O:O, 'Benchmark Rates'!Q:Q, "")</f>
        <v/>
      </c>
      <c r="M183" s="82" t="str">
        <f t="shared" si="1"/>
        <v/>
      </c>
      <c r="N183" s="83" t="str">
        <f t="shared" si="2"/>
        <v/>
      </c>
    </row>
    <row r="184" ht="15.75" customHeight="1">
      <c r="B184" s="77" t="s">
        <v>550</v>
      </c>
      <c r="C184" s="78" t="s">
        <v>344</v>
      </c>
      <c r="D184" s="107" t="s">
        <v>951</v>
      </c>
      <c r="E184" s="108">
        <v>1584.49</v>
      </c>
      <c r="F184" s="109"/>
      <c r="G184" s="110" t="str">
        <f t="shared" si="3"/>
        <v/>
      </c>
      <c r="H184" s="109"/>
      <c r="I184" s="79" t="str">
        <f t="array" ref="I184">XLOOKUP(C184,'Benchmark Rates'!F:F, 'Benchmark Rates'!H:H, "")</f>
        <v/>
      </c>
      <c r="J184" s="79" t="str">
        <f t="array" ref="J184">XLOOKUP(C184,'Benchmark Rates'!I:I, 'Benchmark Rates'!K:K, "")</f>
        <v/>
      </c>
      <c r="K184" s="79" t="str">
        <f t="array" ref="K184">XLOOKUP(C184,'Benchmark Rates'!L:L, 'Benchmark Rates'!N:N, "")</f>
        <v/>
      </c>
      <c r="L184" s="79" t="str">
        <f t="array" ref="L184">XLOOKUP(C184,'Benchmark Rates'!O:O, 'Benchmark Rates'!Q:Q, "")</f>
        <v/>
      </c>
      <c r="M184" s="82" t="str">
        <f t="shared" si="1"/>
        <v/>
      </c>
      <c r="N184" s="83" t="str">
        <f t="shared" si="2"/>
        <v/>
      </c>
    </row>
    <row r="185" ht="15.75" customHeight="1">
      <c r="B185" s="77" t="s">
        <v>550</v>
      </c>
      <c r="C185" s="78" t="s">
        <v>345</v>
      </c>
      <c r="D185" s="107" t="s">
        <v>952</v>
      </c>
      <c r="E185" s="108">
        <v>1584.49</v>
      </c>
      <c r="F185" s="109"/>
      <c r="G185" s="110" t="str">
        <f t="shared" si="3"/>
        <v/>
      </c>
      <c r="H185" s="109"/>
      <c r="I185" s="79" t="str">
        <f t="array" ref="I185">XLOOKUP(C185,'Benchmark Rates'!F:F, 'Benchmark Rates'!H:H, "")</f>
        <v/>
      </c>
      <c r="J185" s="79" t="str">
        <f t="array" ref="J185">XLOOKUP(C185,'Benchmark Rates'!I:I, 'Benchmark Rates'!K:K, "")</f>
        <v/>
      </c>
      <c r="K185" s="79" t="str">
        <f t="array" ref="K185">XLOOKUP(C185,'Benchmark Rates'!L:L, 'Benchmark Rates'!N:N, "")</f>
        <v/>
      </c>
      <c r="L185" s="79" t="str">
        <f t="array" ref="L185">XLOOKUP(C185,'Benchmark Rates'!O:O, 'Benchmark Rates'!Q:Q, "")</f>
        <v/>
      </c>
      <c r="M185" s="82" t="str">
        <f t="shared" si="1"/>
        <v/>
      </c>
      <c r="N185" s="83" t="str">
        <f t="shared" si="2"/>
        <v/>
      </c>
    </row>
    <row r="186" ht="15.75" customHeight="1">
      <c r="B186" s="77" t="s">
        <v>550</v>
      </c>
      <c r="C186" s="78" t="s">
        <v>346</v>
      </c>
      <c r="D186" s="107" t="s">
        <v>953</v>
      </c>
      <c r="E186" s="108">
        <v>1584.49</v>
      </c>
      <c r="F186" s="109"/>
      <c r="G186" s="110" t="str">
        <f t="shared" si="3"/>
        <v/>
      </c>
      <c r="H186" s="109"/>
      <c r="I186" s="79" t="str">
        <f t="array" ref="I186">XLOOKUP(C186,'Benchmark Rates'!F:F, 'Benchmark Rates'!H:H, "")</f>
        <v/>
      </c>
      <c r="J186" s="79" t="str">
        <f t="array" ref="J186">XLOOKUP(C186,'Benchmark Rates'!I:I, 'Benchmark Rates'!K:K, "")</f>
        <v/>
      </c>
      <c r="K186" s="79" t="str">
        <f t="array" ref="K186">XLOOKUP(C186,'Benchmark Rates'!L:L, 'Benchmark Rates'!N:N, "")</f>
        <v/>
      </c>
      <c r="L186" s="79" t="str">
        <f t="array" ref="L186">XLOOKUP(C186,'Benchmark Rates'!O:O, 'Benchmark Rates'!Q:Q, "")</f>
        <v/>
      </c>
      <c r="M186" s="82" t="str">
        <f t="shared" si="1"/>
        <v/>
      </c>
      <c r="N186" s="83" t="str">
        <f t="shared" si="2"/>
        <v/>
      </c>
    </row>
    <row r="187" ht="15.75" customHeight="1">
      <c r="B187" s="77" t="s">
        <v>550</v>
      </c>
      <c r="C187" s="78" t="s">
        <v>347</v>
      </c>
      <c r="D187" s="107" t="s">
        <v>954</v>
      </c>
      <c r="E187" s="108">
        <v>1584.49</v>
      </c>
      <c r="F187" s="109"/>
      <c r="G187" s="110" t="str">
        <f t="shared" si="3"/>
        <v/>
      </c>
      <c r="H187" s="109"/>
      <c r="I187" s="79" t="str">
        <f t="array" ref="I187">XLOOKUP(C187,'Benchmark Rates'!F:F, 'Benchmark Rates'!H:H, "")</f>
        <v/>
      </c>
      <c r="J187" s="79" t="str">
        <f t="array" ref="J187">XLOOKUP(C187,'Benchmark Rates'!I:I, 'Benchmark Rates'!K:K, "")</f>
        <v/>
      </c>
      <c r="K187" s="79" t="str">
        <f t="array" ref="K187">XLOOKUP(C187,'Benchmark Rates'!L:L, 'Benchmark Rates'!N:N, "")</f>
        <v/>
      </c>
      <c r="L187" s="79" t="str">
        <f t="array" ref="L187">XLOOKUP(C187,'Benchmark Rates'!O:O, 'Benchmark Rates'!Q:Q, "")</f>
        <v/>
      </c>
      <c r="M187" s="82" t="str">
        <f t="shared" si="1"/>
        <v/>
      </c>
      <c r="N187" s="83" t="str">
        <f t="shared" si="2"/>
        <v/>
      </c>
    </row>
    <row r="188" ht="15.75" customHeight="1">
      <c r="B188" s="77" t="s">
        <v>550</v>
      </c>
      <c r="C188" s="78" t="s">
        <v>348</v>
      </c>
      <c r="D188" s="107" t="s">
        <v>955</v>
      </c>
      <c r="E188" s="108">
        <v>1584.49</v>
      </c>
      <c r="F188" s="109"/>
      <c r="G188" s="110" t="str">
        <f t="shared" si="3"/>
        <v/>
      </c>
      <c r="H188" s="109"/>
      <c r="I188" s="79" t="str">
        <f t="array" ref="I188">XLOOKUP(C188,'Benchmark Rates'!F:F, 'Benchmark Rates'!H:H, "")</f>
        <v/>
      </c>
      <c r="J188" s="79" t="str">
        <f t="array" ref="J188">XLOOKUP(C188,'Benchmark Rates'!I:I, 'Benchmark Rates'!K:K, "")</f>
        <v/>
      </c>
      <c r="K188" s="79" t="str">
        <f t="array" ref="K188">XLOOKUP(C188,'Benchmark Rates'!L:L, 'Benchmark Rates'!N:N, "")</f>
        <v/>
      </c>
      <c r="L188" s="79" t="str">
        <f t="array" ref="L188">XLOOKUP(C188,'Benchmark Rates'!O:O, 'Benchmark Rates'!Q:Q, "")</f>
        <v/>
      </c>
      <c r="M188" s="82" t="str">
        <f t="shared" si="1"/>
        <v/>
      </c>
      <c r="N188" s="83" t="str">
        <f t="shared" si="2"/>
        <v/>
      </c>
    </row>
    <row r="189" ht="15.75" customHeight="1">
      <c r="B189" s="77" t="s">
        <v>550</v>
      </c>
      <c r="C189" s="78" t="s">
        <v>349</v>
      </c>
      <c r="D189" s="107" t="s">
        <v>956</v>
      </c>
      <c r="E189" s="108">
        <v>1584.49</v>
      </c>
      <c r="F189" s="109"/>
      <c r="G189" s="110" t="str">
        <f t="shared" si="3"/>
        <v/>
      </c>
      <c r="H189" s="109"/>
      <c r="I189" s="79" t="str">
        <f t="array" ref="I189">XLOOKUP(C189,'Benchmark Rates'!F:F, 'Benchmark Rates'!H:H, "")</f>
        <v/>
      </c>
      <c r="J189" s="79" t="str">
        <f t="array" ref="J189">XLOOKUP(C189,'Benchmark Rates'!I:I, 'Benchmark Rates'!K:K, "")</f>
        <v/>
      </c>
      <c r="K189" s="79" t="str">
        <f t="array" ref="K189">XLOOKUP(C189,'Benchmark Rates'!L:L, 'Benchmark Rates'!N:N, "")</f>
        <v/>
      </c>
      <c r="L189" s="79" t="str">
        <f t="array" ref="L189">XLOOKUP(C189,'Benchmark Rates'!O:O, 'Benchmark Rates'!Q:Q, "")</f>
        <v/>
      </c>
      <c r="M189" s="82" t="str">
        <f t="shared" si="1"/>
        <v/>
      </c>
      <c r="N189" s="83" t="str">
        <f t="shared" si="2"/>
        <v/>
      </c>
    </row>
    <row r="190" ht="15.75" customHeight="1">
      <c r="B190" s="77" t="s">
        <v>550</v>
      </c>
      <c r="C190" s="78" t="s">
        <v>350</v>
      </c>
      <c r="D190" s="107" t="s">
        <v>957</v>
      </c>
      <c r="E190" s="108">
        <v>3111.93</v>
      </c>
      <c r="F190" s="109"/>
      <c r="G190" s="110" t="str">
        <f t="shared" si="3"/>
        <v/>
      </c>
      <c r="H190" s="109"/>
      <c r="I190" s="79" t="str">
        <f t="array" ref="I190">XLOOKUP(C190,'Benchmark Rates'!F:F, 'Benchmark Rates'!H:H, "")</f>
        <v/>
      </c>
      <c r="J190" s="79" t="str">
        <f t="array" ref="J190">XLOOKUP(C190,'Benchmark Rates'!I:I, 'Benchmark Rates'!K:K, "")</f>
        <v/>
      </c>
      <c r="K190" s="79" t="str">
        <f t="array" ref="K190">XLOOKUP(C190,'Benchmark Rates'!L:L, 'Benchmark Rates'!N:N, "")</f>
        <v/>
      </c>
      <c r="L190" s="79" t="str">
        <f t="array" ref="L190">XLOOKUP(C190,'Benchmark Rates'!O:O, 'Benchmark Rates'!Q:Q, "")</f>
        <v/>
      </c>
      <c r="M190" s="82" t="str">
        <f t="shared" si="1"/>
        <v/>
      </c>
      <c r="N190" s="83" t="str">
        <f t="shared" si="2"/>
        <v/>
      </c>
    </row>
    <row r="191" ht="15.75" customHeight="1">
      <c r="B191" s="77" t="s">
        <v>550</v>
      </c>
      <c r="C191" s="78" t="s">
        <v>351</v>
      </c>
      <c r="D191" s="107" t="s">
        <v>958</v>
      </c>
      <c r="E191" s="108">
        <v>3111.93</v>
      </c>
      <c r="F191" s="109"/>
      <c r="G191" s="110" t="str">
        <f t="shared" si="3"/>
        <v/>
      </c>
      <c r="H191" s="109"/>
      <c r="I191" s="79" t="str">
        <f t="array" ref="I191">XLOOKUP(C191,'Benchmark Rates'!F:F, 'Benchmark Rates'!H:H, "")</f>
        <v/>
      </c>
      <c r="J191" s="79" t="str">
        <f t="array" ref="J191">XLOOKUP(C191,'Benchmark Rates'!I:I, 'Benchmark Rates'!K:K, "")</f>
        <v/>
      </c>
      <c r="K191" s="79" t="str">
        <f t="array" ref="K191">XLOOKUP(C191,'Benchmark Rates'!L:L, 'Benchmark Rates'!N:N, "")</f>
        <v/>
      </c>
      <c r="L191" s="79" t="str">
        <f t="array" ref="L191">XLOOKUP(C191,'Benchmark Rates'!O:O, 'Benchmark Rates'!Q:Q, "")</f>
        <v/>
      </c>
      <c r="M191" s="82" t="str">
        <f t="shared" si="1"/>
        <v/>
      </c>
      <c r="N191" s="80" t="str">
        <f t="shared" si="2"/>
        <v/>
      </c>
    </row>
    <row r="192" ht="15.75" customHeight="1">
      <c r="B192" s="77" t="s">
        <v>550</v>
      </c>
      <c r="C192" s="78" t="s">
        <v>352</v>
      </c>
      <c r="D192" s="107" t="s">
        <v>959</v>
      </c>
      <c r="E192" s="108">
        <v>1439.23</v>
      </c>
      <c r="F192" s="109"/>
      <c r="G192" s="110" t="str">
        <f t="shared" si="3"/>
        <v/>
      </c>
      <c r="H192" s="109"/>
      <c r="I192" s="79" t="str">
        <f t="array" ref="I192">XLOOKUP(C192,'Benchmark Rates'!F:F, 'Benchmark Rates'!H:H, "")</f>
        <v/>
      </c>
      <c r="J192" s="79" t="str">
        <f t="array" ref="J192">XLOOKUP(C192,'Benchmark Rates'!I:I, 'Benchmark Rates'!K:K, "")</f>
        <v/>
      </c>
      <c r="K192" s="79" t="str">
        <f t="array" ref="K192">XLOOKUP(C192,'Benchmark Rates'!L:L, 'Benchmark Rates'!N:N, "")</f>
        <v/>
      </c>
      <c r="L192" s="79" t="str">
        <f t="array" ref="L192">XLOOKUP(C192,'Benchmark Rates'!O:O, 'Benchmark Rates'!Q:Q, "")</f>
        <v/>
      </c>
      <c r="M192" s="82" t="str">
        <f t="shared" si="1"/>
        <v/>
      </c>
      <c r="N192" s="80" t="str">
        <f t="shared" si="2"/>
        <v/>
      </c>
    </row>
    <row r="193" ht="15.75" customHeight="1">
      <c r="B193" s="77" t="s">
        <v>550</v>
      </c>
      <c r="C193" s="78" t="s">
        <v>353</v>
      </c>
      <c r="D193" s="107" t="s">
        <v>960</v>
      </c>
      <c r="E193" s="108">
        <v>1439.23</v>
      </c>
      <c r="F193" s="109"/>
      <c r="G193" s="110" t="str">
        <f t="shared" si="3"/>
        <v/>
      </c>
      <c r="H193" s="109"/>
      <c r="I193" s="79" t="str">
        <f t="array" ref="I193">XLOOKUP(C193,'Benchmark Rates'!F:F, 'Benchmark Rates'!H:H, "")</f>
        <v/>
      </c>
      <c r="J193" s="79" t="str">
        <f t="array" ref="J193">XLOOKUP(C193,'Benchmark Rates'!I:I, 'Benchmark Rates'!K:K, "")</f>
        <v/>
      </c>
      <c r="K193" s="79" t="str">
        <f t="array" ref="K193">XLOOKUP(C193,'Benchmark Rates'!L:L, 'Benchmark Rates'!N:N, "")</f>
        <v/>
      </c>
      <c r="L193" s="79" t="str">
        <f t="array" ref="L193">XLOOKUP(C193,'Benchmark Rates'!O:O, 'Benchmark Rates'!Q:Q, "")</f>
        <v/>
      </c>
      <c r="M193" s="82" t="str">
        <f t="shared" si="1"/>
        <v/>
      </c>
      <c r="N193" s="83" t="str">
        <f t="shared" si="2"/>
        <v/>
      </c>
    </row>
    <row r="194" ht="15.75" customHeight="1">
      <c r="B194" s="77" t="s">
        <v>550</v>
      </c>
      <c r="C194" s="78" t="s">
        <v>354</v>
      </c>
      <c r="D194" s="107" t="s">
        <v>961</v>
      </c>
      <c r="E194" s="108">
        <v>132.5</v>
      </c>
      <c r="F194" s="109"/>
      <c r="G194" s="110" t="str">
        <f t="shared" si="3"/>
        <v/>
      </c>
      <c r="H194" s="109"/>
      <c r="I194" s="79" t="str">
        <f t="array" ref="I194">XLOOKUP(C194,'Benchmark Rates'!F:F, 'Benchmark Rates'!H:H, "")</f>
        <v/>
      </c>
      <c r="J194" s="79" t="str">
        <f t="array" ref="J194">XLOOKUP(C194,'Benchmark Rates'!I:I, 'Benchmark Rates'!K:K, "")</f>
        <v/>
      </c>
      <c r="K194" s="79" t="str">
        <f t="array" ref="K194">XLOOKUP(C194,'Benchmark Rates'!L:L, 'Benchmark Rates'!N:N, "")</f>
        <v/>
      </c>
      <c r="L194" s="79" t="str">
        <f t="array" ref="L194">XLOOKUP(C194,'Benchmark Rates'!O:O, 'Benchmark Rates'!Q:Q, "")</f>
        <v/>
      </c>
      <c r="M194" s="82" t="str">
        <f t="shared" si="1"/>
        <v/>
      </c>
      <c r="N194" s="83" t="str">
        <f t="shared" si="2"/>
        <v/>
      </c>
    </row>
    <row r="195" ht="15.75" customHeight="1">
      <c r="B195" s="77" t="s">
        <v>550</v>
      </c>
      <c r="C195" s="78" t="s">
        <v>355</v>
      </c>
      <c r="D195" s="107" t="s">
        <v>962</v>
      </c>
      <c r="E195" s="108">
        <v>522.64</v>
      </c>
      <c r="F195" s="109"/>
      <c r="G195" s="110" t="str">
        <f t="shared" si="3"/>
        <v/>
      </c>
      <c r="H195" s="109"/>
      <c r="I195" s="79" t="str">
        <f t="array" ref="I195">XLOOKUP(C195,'Benchmark Rates'!F:F, 'Benchmark Rates'!H:H, "")</f>
        <v/>
      </c>
      <c r="J195" s="79" t="str">
        <f t="array" ref="J195">XLOOKUP(C195,'Benchmark Rates'!I:I, 'Benchmark Rates'!K:K, "")</f>
        <v/>
      </c>
      <c r="K195" s="79" t="str">
        <f t="array" ref="K195">XLOOKUP(C195,'Benchmark Rates'!L:L, 'Benchmark Rates'!N:N, "")</f>
        <v/>
      </c>
      <c r="L195" s="79" t="str">
        <f t="array" ref="L195">XLOOKUP(C195,'Benchmark Rates'!O:O, 'Benchmark Rates'!Q:Q, "")</f>
        <v/>
      </c>
      <c r="M195" s="82" t="str">
        <f t="shared" si="1"/>
        <v/>
      </c>
      <c r="N195" s="83" t="str">
        <f t="shared" si="2"/>
        <v/>
      </c>
    </row>
    <row r="196" ht="15.75" customHeight="1">
      <c r="B196" s="77" t="s">
        <v>550</v>
      </c>
      <c r="C196" s="78" t="s">
        <v>99</v>
      </c>
      <c r="D196" s="107" t="s">
        <v>963</v>
      </c>
      <c r="E196" s="108">
        <v>1101.21</v>
      </c>
      <c r="F196" s="109">
        <v>1346.22</v>
      </c>
      <c r="G196" s="110">
        <f t="shared" si="3"/>
        <v>0.8180015154</v>
      </c>
      <c r="H196" s="109"/>
      <c r="I196" s="79" t="str">
        <f t="array" ref="I196">XLOOKUP(C196,'Benchmark Rates'!F:F, 'Benchmark Rates'!H:H, "")</f>
        <v/>
      </c>
      <c r="J196" s="79" t="str">
        <f t="array" ref="J196">XLOOKUP(C196,'Benchmark Rates'!I:I, 'Benchmark Rates'!K:K, "")</f>
        <v/>
      </c>
      <c r="K196" s="79" t="str">
        <f t="array" ref="K196">XLOOKUP(C196,'Benchmark Rates'!L:L, 'Benchmark Rates'!N:N, "")</f>
        <v/>
      </c>
      <c r="L196" s="79" t="str">
        <f t="array" ref="L196">XLOOKUP(C196,'Benchmark Rates'!O:O, 'Benchmark Rates'!Q:Q, "")</f>
        <v/>
      </c>
      <c r="M196" s="82" t="str">
        <f t="shared" si="1"/>
        <v/>
      </c>
      <c r="N196" s="80" t="str">
        <f t="shared" si="2"/>
        <v/>
      </c>
    </row>
    <row r="197" ht="15.75" customHeight="1">
      <c r="B197" s="77" t="s">
        <v>550</v>
      </c>
      <c r="C197" s="78" t="s">
        <v>356</v>
      </c>
      <c r="D197" s="107" t="s">
        <v>964</v>
      </c>
      <c r="E197" s="108">
        <v>1101.21</v>
      </c>
      <c r="F197" s="109"/>
      <c r="G197" s="110" t="str">
        <f t="shared" si="3"/>
        <v/>
      </c>
      <c r="H197" s="109"/>
      <c r="I197" s="79" t="str">
        <f t="array" ref="I197">XLOOKUP(C197,'Benchmark Rates'!F:F, 'Benchmark Rates'!H:H, "")</f>
        <v/>
      </c>
      <c r="J197" s="79" t="str">
        <f t="array" ref="J197">XLOOKUP(C197,'Benchmark Rates'!I:I, 'Benchmark Rates'!K:K, "")</f>
        <v/>
      </c>
      <c r="K197" s="79" t="str">
        <f t="array" ref="K197">XLOOKUP(C197,'Benchmark Rates'!L:L, 'Benchmark Rates'!N:N, "")</f>
        <v/>
      </c>
      <c r="L197" s="79" t="str">
        <f t="array" ref="L197">XLOOKUP(C197,'Benchmark Rates'!O:O, 'Benchmark Rates'!Q:Q, "")</f>
        <v/>
      </c>
      <c r="M197" s="82" t="str">
        <f t="shared" si="1"/>
        <v/>
      </c>
      <c r="N197" s="80" t="str">
        <f t="shared" si="2"/>
        <v/>
      </c>
    </row>
    <row r="198" ht="15.75" customHeight="1">
      <c r="B198" s="77" t="s">
        <v>550</v>
      </c>
      <c r="C198" s="78" t="s">
        <v>100</v>
      </c>
      <c r="D198" s="107" t="s">
        <v>965</v>
      </c>
      <c r="E198" s="108">
        <v>1101.21</v>
      </c>
      <c r="F198" s="109">
        <v>1232.46</v>
      </c>
      <c r="G198" s="110">
        <f t="shared" si="3"/>
        <v>0.8935056716</v>
      </c>
      <c r="H198" s="109">
        <v>910.22</v>
      </c>
      <c r="I198" s="79" t="str">
        <f t="array" ref="I198">XLOOKUP(C198,'Benchmark Rates'!F:F, 'Benchmark Rates'!H:H, "")</f>
        <v/>
      </c>
      <c r="J198" s="79" t="str">
        <f t="array" ref="J198">XLOOKUP(C198,'Benchmark Rates'!I:I, 'Benchmark Rates'!K:K, "")</f>
        <v/>
      </c>
      <c r="K198" s="79" t="str">
        <f t="array" ref="K198">XLOOKUP(C198,'Benchmark Rates'!L:L, 'Benchmark Rates'!N:N, "")</f>
        <v/>
      </c>
      <c r="L198" s="79" t="str">
        <f t="array" ref="L198">XLOOKUP(C198,'Benchmark Rates'!O:O, 'Benchmark Rates'!Q:Q, "")</f>
        <v/>
      </c>
      <c r="M198" s="82" t="str">
        <f t="shared" si="1"/>
        <v/>
      </c>
      <c r="N198" s="80" t="str">
        <f t="shared" si="2"/>
        <v/>
      </c>
    </row>
    <row r="199" ht="15.75" customHeight="1">
      <c r="B199" s="77" t="s">
        <v>550</v>
      </c>
      <c r="C199" s="78" t="s">
        <v>101</v>
      </c>
      <c r="D199" s="107" t="s">
        <v>966</v>
      </c>
      <c r="E199" s="108">
        <v>668.06</v>
      </c>
      <c r="F199" s="109">
        <v>888.97</v>
      </c>
      <c r="G199" s="110">
        <f t="shared" si="3"/>
        <v>0.7514989257</v>
      </c>
      <c r="H199" s="109">
        <v>733.0</v>
      </c>
      <c r="I199" s="79" t="str">
        <f t="array" ref="I199">XLOOKUP(C199,'Benchmark Rates'!F:F, 'Benchmark Rates'!H:H, "")</f>
        <v/>
      </c>
      <c r="J199" s="79" t="str">
        <f t="array" ref="J199">XLOOKUP(C199,'Benchmark Rates'!I:I, 'Benchmark Rates'!K:K, "")</f>
        <v/>
      </c>
      <c r="K199" s="79" t="str">
        <f t="array" ref="K199">XLOOKUP(C199,'Benchmark Rates'!L:L, 'Benchmark Rates'!N:N, "")</f>
        <v/>
      </c>
      <c r="L199" s="79" t="str">
        <f t="array" ref="L199">XLOOKUP(C199,'Benchmark Rates'!O:O, 'Benchmark Rates'!Q:Q, "")</f>
        <v/>
      </c>
      <c r="M199" s="82" t="str">
        <f t="shared" si="1"/>
        <v/>
      </c>
      <c r="N199" s="83" t="str">
        <f t="shared" si="2"/>
        <v/>
      </c>
    </row>
    <row r="200" ht="15.75" customHeight="1">
      <c r="B200" s="77" t="s">
        <v>550</v>
      </c>
      <c r="C200" s="78" t="s">
        <v>357</v>
      </c>
      <c r="D200" s="107" t="s">
        <v>967</v>
      </c>
      <c r="E200" s="108">
        <v>637.26</v>
      </c>
      <c r="F200" s="109"/>
      <c r="G200" s="110" t="str">
        <f t="shared" si="3"/>
        <v/>
      </c>
      <c r="H200" s="109"/>
      <c r="I200" s="79" t="str">
        <f t="array" ref="I200">XLOOKUP(C200,'Benchmark Rates'!F:F, 'Benchmark Rates'!H:H, "")</f>
        <v/>
      </c>
      <c r="J200" s="79" t="str">
        <f t="array" ref="J200">XLOOKUP(C200,'Benchmark Rates'!I:I, 'Benchmark Rates'!K:K, "")</f>
        <v/>
      </c>
      <c r="K200" s="79" t="str">
        <f t="array" ref="K200">XLOOKUP(C200,'Benchmark Rates'!L:L, 'Benchmark Rates'!N:N, "")</f>
        <v/>
      </c>
      <c r="L200" s="79" t="str">
        <f t="array" ref="L200">XLOOKUP(C200,'Benchmark Rates'!O:O, 'Benchmark Rates'!Q:Q, "")</f>
        <v/>
      </c>
      <c r="M200" s="82" t="str">
        <f t="shared" si="1"/>
        <v/>
      </c>
      <c r="N200" s="83" t="str">
        <f t="shared" si="2"/>
        <v/>
      </c>
    </row>
    <row r="201" ht="15.75" customHeight="1">
      <c r="B201" s="77" t="s">
        <v>550</v>
      </c>
      <c r="C201" s="78" t="s">
        <v>102</v>
      </c>
      <c r="D201" s="107" t="s">
        <v>968</v>
      </c>
      <c r="E201" s="108">
        <v>668.06</v>
      </c>
      <c r="F201" s="109">
        <v>768.12</v>
      </c>
      <c r="G201" s="110">
        <f t="shared" si="3"/>
        <v>0.8697338957</v>
      </c>
      <c r="H201" s="109"/>
      <c r="I201" s="79" t="str">
        <f t="array" ref="I201">XLOOKUP(C201,'Benchmark Rates'!F:F, 'Benchmark Rates'!H:H, "")</f>
        <v/>
      </c>
      <c r="J201" s="79" t="str">
        <f t="array" ref="J201">XLOOKUP(C201,'Benchmark Rates'!I:I, 'Benchmark Rates'!K:K, "")</f>
        <v/>
      </c>
      <c r="K201" s="79" t="str">
        <f t="array" ref="K201">XLOOKUP(C201,'Benchmark Rates'!L:L, 'Benchmark Rates'!N:N, "")</f>
        <v/>
      </c>
      <c r="L201" s="79" t="str">
        <f t="array" ref="L201">XLOOKUP(C201,'Benchmark Rates'!O:O, 'Benchmark Rates'!Q:Q, "")</f>
        <v/>
      </c>
      <c r="M201" s="82" t="str">
        <f t="shared" si="1"/>
        <v/>
      </c>
      <c r="N201" s="83" t="str">
        <f t="shared" si="2"/>
        <v/>
      </c>
    </row>
    <row r="202" ht="15.75" customHeight="1">
      <c r="B202" s="77" t="s">
        <v>550</v>
      </c>
      <c r="C202" s="78" t="s">
        <v>103</v>
      </c>
      <c r="D202" s="107" t="s">
        <v>969</v>
      </c>
      <c r="E202" s="108">
        <v>668.06</v>
      </c>
      <c r="F202" s="109">
        <v>1392.68</v>
      </c>
      <c r="G202" s="110">
        <f t="shared" si="3"/>
        <v>0.4796938277</v>
      </c>
      <c r="H202" s="109"/>
      <c r="I202" s="79" t="str">
        <f t="array" ref="I202">XLOOKUP(C202,'Benchmark Rates'!F:F, 'Benchmark Rates'!H:H, "")</f>
        <v/>
      </c>
      <c r="J202" s="79" t="str">
        <f t="array" ref="J202">XLOOKUP(C202,'Benchmark Rates'!I:I, 'Benchmark Rates'!K:K, "")</f>
        <v/>
      </c>
      <c r="K202" s="79" t="str">
        <f t="array" ref="K202">XLOOKUP(C202,'Benchmark Rates'!L:L, 'Benchmark Rates'!N:N, "")</f>
        <v/>
      </c>
      <c r="L202" s="79" t="str">
        <f t="array" ref="L202">XLOOKUP(C202,'Benchmark Rates'!O:O, 'Benchmark Rates'!Q:Q, "")</f>
        <v/>
      </c>
      <c r="M202" s="82" t="str">
        <f t="shared" si="1"/>
        <v/>
      </c>
      <c r="N202" s="83" t="str">
        <f t="shared" si="2"/>
        <v/>
      </c>
    </row>
    <row r="203" ht="15.75" customHeight="1">
      <c r="B203" s="77" t="s">
        <v>550</v>
      </c>
      <c r="C203" s="78" t="s">
        <v>104</v>
      </c>
      <c r="D203" s="107" t="s">
        <v>970</v>
      </c>
      <c r="E203" s="108">
        <v>1021.05</v>
      </c>
      <c r="F203" s="109">
        <v>1265.06</v>
      </c>
      <c r="G203" s="110">
        <f t="shared" si="3"/>
        <v>0.807115868</v>
      </c>
      <c r="H203" s="109"/>
      <c r="I203" s="79" t="str">
        <f t="array" ref="I203">XLOOKUP(C203,'Benchmark Rates'!F:F, 'Benchmark Rates'!H:H, "")</f>
        <v/>
      </c>
      <c r="J203" s="79" t="str">
        <f t="array" ref="J203">XLOOKUP(C203,'Benchmark Rates'!I:I, 'Benchmark Rates'!K:K, "")</f>
        <v/>
      </c>
      <c r="K203" s="79" t="str">
        <f t="array" ref="K203">XLOOKUP(C203,'Benchmark Rates'!L:L, 'Benchmark Rates'!N:N, "")</f>
        <v/>
      </c>
      <c r="L203" s="79" t="str">
        <f t="array" ref="L203">XLOOKUP(C203,'Benchmark Rates'!O:O, 'Benchmark Rates'!Q:Q, "")</f>
        <v/>
      </c>
      <c r="M203" s="82" t="str">
        <f t="shared" si="1"/>
        <v/>
      </c>
      <c r="N203" s="83" t="str">
        <f t="shared" si="2"/>
        <v/>
      </c>
    </row>
    <row r="204" ht="15.75" customHeight="1">
      <c r="B204" s="77" t="s">
        <v>550</v>
      </c>
      <c r="C204" s="78" t="s">
        <v>358</v>
      </c>
      <c r="D204" s="107" t="s">
        <v>971</v>
      </c>
      <c r="E204" s="108">
        <v>1226.64</v>
      </c>
      <c r="F204" s="109"/>
      <c r="G204" s="110" t="str">
        <f t="shared" si="3"/>
        <v/>
      </c>
      <c r="H204" s="109"/>
      <c r="I204" s="79" t="str">
        <f t="array" ref="I204">XLOOKUP(C204,'Benchmark Rates'!F:F, 'Benchmark Rates'!H:H, "")</f>
        <v/>
      </c>
      <c r="J204" s="79" t="str">
        <f t="array" ref="J204">XLOOKUP(C204,'Benchmark Rates'!I:I, 'Benchmark Rates'!K:K, "")</f>
        <v/>
      </c>
      <c r="K204" s="79" t="str">
        <f t="array" ref="K204">XLOOKUP(C204,'Benchmark Rates'!L:L, 'Benchmark Rates'!N:N, "")</f>
        <v/>
      </c>
      <c r="L204" s="79" t="str">
        <f t="array" ref="L204">XLOOKUP(C204,'Benchmark Rates'!O:O, 'Benchmark Rates'!Q:Q, "")</f>
        <v/>
      </c>
      <c r="M204" s="82" t="str">
        <f t="shared" si="1"/>
        <v/>
      </c>
      <c r="N204" s="83" t="str">
        <f t="shared" si="2"/>
        <v/>
      </c>
    </row>
    <row r="205" ht="15.75" customHeight="1">
      <c r="B205" s="77" t="s">
        <v>550</v>
      </c>
      <c r="C205" s="78" t="s">
        <v>359</v>
      </c>
      <c r="D205" s="107" t="s">
        <v>972</v>
      </c>
      <c r="E205" s="108">
        <v>969.87</v>
      </c>
      <c r="F205" s="109"/>
      <c r="G205" s="110" t="str">
        <f t="shared" si="3"/>
        <v/>
      </c>
      <c r="H205" s="109"/>
      <c r="I205" s="79" t="str">
        <f t="array" ref="I205">XLOOKUP(C205,'Benchmark Rates'!F:F, 'Benchmark Rates'!H:H, "")</f>
        <v/>
      </c>
      <c r="J205" s="79" t="str">
        <f t="array" ref="J205">XLOOKUP(C205,'Benchmark Rates'!I:I, 'Benchmark Rates'!K:K, "")</f>
        <v/>
      </c>
      <c r="K205" s="79" t="str">
        <f t="array" ref="K205">XLOOKUP(C205,'Benchmark Rates'!L:L, 'Benchmark Rates'!N:N, "")</f>
        <v/>
      </c>
      <c r="L205" s="79" t="str">
        <f t="array" ref="L205">XLOOKUP(C205,'Benchmark Rates'!O:O, 'Benchmark Rates'!Q:Q, "")</f>
        <v/>
      </c>
      <c r="M205" s="82" t="str">
        <f t="shared" si="1"/>
        <v/>
      </c>
      <c r="N205" s="83" t="str">
        <f t="shared" si="2"/>
        <v/>
      </c>
    </row>
    <row r="206" ht="15.75" customHeight="1">
      <c r="B206" s="77" t="s">
        <v>550</v>
      </c>
      <c r="C206" s="78" t="s">
        <v>360</v>
      </c>
      <c r="D206" s="107" t="s">
        <v>973</v>
      </c>
      <c r="E206" s="108">
        <v>969.87</v>
      </c>
      <c r="F206" s="109"/>
      <c r="G206" s="110" t="str">
        <f t="shared" si="3"/>
        <v/>
      </c>
      <c r="H206" s="109"/>
      <c r="I206" s="79" t="str">
        <f t="array" ref="I206">XLOOKUP(C206,'Benchmark Rates'!F:F, 'Benchmark Rates'!H:H, "")</f>
        <v/>
      </c>
      <c r="J206" s="79" t="str">
        <f t="array" ref="J206">XLOOKUP(C206,'Benchmark Rates'!I:I, 'Benchmark Rates'!K:K, "")</f>
        <v/>
      </c>
      <c r="K206" s="79" t="str">
        <f t="array" ref="K206">XLOOKUP(C206,'Benchmark Rates'!L:L, 'Benchmark Rates'!N:N, "")</f>
        <v/>
      </c>
      <c r="L206" s="79" t="str">
        <f t="array" ref="L206">XLOOKUP(C206,'Benchmark Rates'!O:O, 'Benchmark Rates'!Q:Q, "")</f>
        <v/>
      </c>
      <c r="M206" s="82" t="str">
        <f t="shared" si="1"/>
        <v/>
      </c>
      <c r="N206" s="83" t="str">
        <f t="shared" si="2"/>
        <v/>
      </c>
    </row>
    <row r="207" ht="15.75" customHeight="1">
      <c r="B207" s="77" t="s">
        <v>550</v>
      </c>
      <c r="C207" s="78" t="s">
        <v>361</v>
      </c>
      <c r="D207" s="107" t="s">
        <v>974</v>
      </c>
      <c r="E207" s="108">
        <v>969.87</v>
      </c>
      <c r="F207" s="109"/>
      <c r="G207" s="110" t="str">
        <f t="shared" si="3"/>
        <v/>
      </c>
      <c r="H207" s="109"/>
      <c r="I207" s="79" t="str">
        <f t="array" ref="I207">XLOOKUP(C207,'Benchmark Rates'!F:F, 'Benchmark Rates'!H:H, "")</f>
        <v/>
      </c>
      <c r="J207" s="79" t="str">
        <f t="array" ref="J207">XLOOKUP(C207,'Benchmark Rates'!I:I, 'Benchmark Rates'!K:K, "")</f>
        <v/>
      </c>
      <c r="K207" s="79" t="str">
        <f t="array" ref="K207">XLOOKUP(C207,'Benchmark Rates'!L:L, 'Benchmark Rates'!N:N, "")</f>
        <v/>
      </c>
      <c r="L207" s="79" t="str">
        <f t="array" ref="L207">XLOOKUP(C207,'Benchmark Rates'!O:O, 'Benchmark Rates'!Q:Q, "")</f>
        <v/>
      </c>
      <c r="M207" s="82" t="str">
        <f t="shared" si="1"/>
        <v/>
      </c>
      <c r="N207" s="80" t="str">
        <f t="shared" si="2"/>
        <v/>
      </c>
    </row>
    <row r="208" ht="15.75" customHeight="1">
      <c r="B208" s="77" t="s">
        <v>550</v>
      </c>
      <c r="C208" s="78" t="s">
        <v>105</v>
      </c>
      <c r="D208" s="107" t="s">
        <v>975</v>
      </c>
      <c r="E208" s="108">
        <v>1115.17</v>
      </c>
      <c r="F208" s="109">
        <v>1411.64</v>
      </c>
      <c r="G208" s="110">
        <f t="shared" si="3"/>
        <v>0.7899818651</v>
      </c>
      <c r="H208" s="109"/>
      <c r="I208" s="79" t="str">
        <f t="array" ref="I208">XLOOKUP(C208,'Benchmark Rates'!F:F, 'Benchmark Rates'!H:H, "")</f>
        <v/>
      </c>
      <c r="J208" s="79" t="str">
        <f t="array" ref="J208">XLOOKUP(C208,'Benchmark Rates'!I:I, 'Benchmark Rates'!K:K, "")</f>
        <v/>
      </c>
      <c r="K208" s="79" t="str">
        <f t="array" ref="K208">XLOOKUP(C208,'Benchmark Rates'!L:L, 'Benchmark Rates'!N:N, "")</f>
        <v/>
      </c>
      <c r="L208" s="79" t="str">
        <f t="array" ref="L208">XLOOKUP(C208,'Benchmark Rates'!O:O, 'Benchmark Rates'!Q:Q, "")</f>
        <v/>
      </c>
      <c r="M208" s="82" t="str">
        <f t="shared" si="1"/>
        <v/>
      </c>
      <c r="N208" s="83" t="str">
        <f t="shared" si="2"/>
        <v/>
      </c>
    </row>
    <row r="209" ht="15.75" customHeight="1">
      <c r="B209" s="77" t="s">
        <v>550</v>
      </c>
      <c r="C209" s="78" t="s">
        <v>362</v>
      </c>
      <c r="D209" s="107" t="s">
        <v>976</v>
      </c>
      <c r="E209" s="108">
        <v>1021.05</v>
      </c>
      <c r="F209" s="109"/>
      <c r="G209" s="110" t="str">
        <f t="shared" si="3"/>
        <v/>
      </c>
      <c r="H209" s="109"/>
      <c r="I209" s="79" t="str">
        <f t="array" ref="I209">XLOOKUP(C209,'Benchmark Rates'!F:F, 'Benchmark Rates'!H:H, "")</f>
        <v/>
      </c>
      <c r="J209" s="79" t="str">
        <f t="array" ref="J209">XLOOKUP(C209,'Benchmark Rates'!I:I, 'Benchmark Rates'!K:K, "")</f>
        <v/>
      </c>
      <c r="K209" s="79" t="str">
        <f t="array" ref="K209">XLOOKUP(C209,'Benchmark Rates'!L:L, 'Benchmark Rates'!N:N, "")</f>
        <v/>
      </c>
      <c r="L209" s="79" t="str">
        <f t="array" ref="L209">XLOOKUP(C209,'Benchmark Rates'!O:O, 'Benchmark Rates'!Q:Q, "")</f>
        <v/>
      </c>
      <c r="M209" s="82" t="str">
        <f t="shared" si="1"/>
        <v/>
      </c>
      <c r="N209" s="83" t="str">
        <f t="shared" si="2"/>
        <v/>
      </c>
    </row>
    <row r="210" ht="15.75" customHeight="1">
      <c r="B210" s="77" t="s">
        <v>550</v>
      </c>
      <c r="C210" s="78" t="s">
        <v>363</v>
      </c>
      <c r="D210" s="107" t="s">
        <v>977</v>
      </c>
      <c r="E210" s="108">
        <v>1115.17</v>
      </c>
      <c r="F210" s="109"/>
      <c r="G210" s="110" t="str">
        <f t="shared" si="3"/>
        <v/>
      </c>
      <c r="H210" s="109"/>
      <c r="I210" s="79" t="str">
        <f t="array" ref="I210">XLOOKUP(C210,'Benchmark Rates'!F:F, 'Benchmark Rates'!H:H, "")</f>
        <v/>
      </c>
      <c r="J210" s="79" t="str">
        <f t="array" ref="J210">XLOOKUP(C210,'Benchmark Rates'!I:I, 'Benchmark Rates'!K:K, "")</f>
        <v/>
      </c>
      <c r="K210" s="79" t="str">
        <f t="array" ref="K210">XLOOKUP(C210,'Benchmark Rates'!L:L, 'Benchmark Rates'!N:N, "")</f>
        <v/>
      </c>
      <c r="L210" s="79" t="str">
        <f t="array" ref="L210">XLOOKUP(C210,'Benchmark Rates'!O:O, 'Benchmark Rates'!Q:Q, "")</f>
        <v/>
      </c>
      <c r="M210" s="82" t="str">
        <f t="shared" si="1"/>
        <v/>
      </c>
      <c r="N210" s="83" t="str">
        <f t="shared" si="2"/>
        <v/>
      </c>
    </row>
    <row r="211" ht="15.75" customHeight="1">
      <c r="B211" s="77" t="s">
        <v>550</v>
      </c>
      <c r="C211" s="78" t="s">
        <v>106</v>
      </c>
      <c r="D211" s="107" t="s">
        <v>978</v>
      </c>
      <c r="E211" s="108">
        <v>457.24</v>
      </c>
      <c r="F211" s="109">
        <v>621.59</v>
      </c>
      <c r="G211" s="110">
        <f t="shared" si="3"/>
        <v>0.7355974195</v>
      </c>
      <c r="H211" s="109"/>
      <c r="I211" s="79" t="str">
        <f t="array" ref="I211">XLOOKUP(C211,'Benchmark Rates'!F:F, 'Benchmark Rates'!H:H, "")</f>
        <v/>
      </c>
      <c r="J211" s="79" t="str">
        <f t="array" ref="J211">XLOOKUP(C211,'Benchmark Rates'!I:I, 'Benchmark Rates'!K:K, "")</f>
        <v/>
      </c>
      <c r="K211" s="79" t="str">
        <f t="array" ref="K211">XLOOKUP(C211,'Benchmark Rates'!L:L, 'Benchmark Rates'!N:N, "")</f>
        <v/>
      </c>
      <c r="L211" s="79" t="str">
        <f t="array" ref="L211">XLOOKUP(C211,'Benchmark Rates'!O:O, 'Benchmark Rates'!Q:Q, "")</f>
        <v/>
      </c>
      <c r="M211" s="82" t="str">
        <f t="shared" si="1"/>
        <v/>
      </c>
      <c r="N211" s="80" t="str">
        <f t="shared" si="2"/>
        <v/>
      </c>
    </row>
    <row r="212" ht="15.75" customHeight="1">
      <c r="B212" s="77" t="s">
        <v>550</v>
      </c>
      <c r="C212" s="78" t="s">
        <v>364</v>
      </c>
      <c r="D212" s="107" t="s">
        <v>979</v>
      </c>
      <c r="E212" s="108">
        <v>920.82</v>
      </c>
      <c r="F212" s="109"/>
      <c r="G212" s="110" t="str">
        <f t="shared" si="3"/>
        <v/>
      </c>
      <c r="H212" s="109"/>
      <c r="I212" s="79" t="str">
        <f t="array" ref="I212">XLOOKUP(C212,'Benchmark Rates'!F:F, 'Benchmark Rates'!H:H, "")</f>
        <v/>
      </c>
      <c r="J212" s="79" t="str">
        <f t="array" ref="J212">XLOOKUP(C212,'Benchmark Rates'!I:I, 'Benchmark Rates'!K:K, "")</f>
        <v/>
      </c>
      <c r="K212" s="79" t="str">
        <f t="array" ref="K212">XLOOKUP(C212,'Benchmark Rates'!L:L, 'Benchmark Rates'!N:N, "")</f>
        <v/>
      </c>
      <c r="L212" s="79" t="str">
        <f t="array" ref="L212">XLOOKUP(C212,'Benchmark Rates'!O:O, 'Benchmark Rates'!Q:Q, "")</f>
        <v/>
      </c>
      <c r="M212" s="82" t="str">
        <f t="shared" si="1"/>
        <v/>
      </c>
      <c r="N212" s="80" t="str">
        <f t="shared" si="2"/>
        <v/>
      </c>
    </row>
    <row r="213" ht="15.75" customHeight="1">
      <c r="B213" s="77" t="s">
        <v>550</v>
      </c>
      <c r="C213" s="78" t="s">
        <v>365</v>
      </c>
      <c r="D213" s="107" t="s">
        <v>980</v>
      </c>
      <c r="E213" s="108">
        <v>493.78</v>
      </c>
      <c r="F213" s="109"/>
      <c r="G213" s="110" t="str">
        <f t="shared" si="3"/>
        <v/>
      </c>
      <c r="H213" s="109"/>
      <c r="I213" s="79" t="str">
        <f t="array" ref="I213">XLOOKUP(C213,'Benchmark Rates'!F:F, 'Benchmark Rates'!H:H, "")</f>
        <v/>
      </c>
      <c r="J213" s="79" t="str">
        <f t="array" ref="J213">XLOOKUP(C213,'Benchmark Rates'!I:I, 'Benchmark Rates'!K:K, "")</f>
        <v/>
      </c>
      <c r="K213" s="79" t="str">
        <f t="array" ref="K213">XLOOKUP(C213,'Benchmark Rates'!L:L, 'Benchmark Rates'!N:N, "")</f>
        <v/>
      </c>
      <c r="L213" s="79" t="str">
        <f t="array" ref="L213">XLOOKUP(C213,'Benchmark Rates'!O:O, 'Benchmark Rates'!Q:Q, "")</f>
        <v/>
      </c>
      <c r="M213" s="82" t="str">
        <f t="shared" si="1"/>
        <v/>
      </c>
      <c r="N213" s="80" t="str">
        <f t="shared" si="2"/>
        <v/>
      </c>
    </row>
    <row r="214" ht="15.75" customHeight="1">
      <c r="B214" s="77" t="s">
        <v>550</v>
      </c>
      <c r="C214" s="78" t="s">
        <v>366</v>
      </c>
      <c r="D214" s="107" t="s">
        <v>981</v>
      </c>
      <c r="E214" s="108">
        <v>368.82</v>
      </c>
      <c r="F214" s="109"/>
      <c r="G214" s="110" t="str">
        <f t="shared" si="3"/>
        <v/>
      </c>
      <c r="H214" s="109"/>
      <c r="I214" s="79" t="str">
        <f t="array" ref="I214">XLOOKUP(C214,'Benchmark Rates'!F:F, 'Benchmark Rates'!H:H, "")</f>
        <v/>
      </c>
      <c r="J214" s="79" t="str">
        <f t="array" ref="J214">XLOOKUP(C214,'Benchmark Rates'!I:I, 'Benchmark Rates'!K:K, "")</f>
        <v/>
      </c>
      <c r="K214" s="79" t="str">
        <f t="array" ref="K214">XLOOKUP(C214,'Benchmark Rates'!L:L, 'Benchmark Rates'!N:N, "")</f>
        <v/>
      </c>
      <c r="L214" s="79" t="str">
        <f t="array" ref="L214">XLOOKUP(C214,'Benchmark Rates'!O:O, 'Benchmark Rates'!Q:Q, "")</f>
        <v/>
      </c>
      <c r="M214" s="82" t="str">
        <f t="shared" si="1"/>
        <v/>
      </c>
      <c r="N214" s="80" t="str">
        <f t="shared" si="2"/>
        <v/>
      </c>
    </row>
    <row r="215" ht="15.75" customHeight="1">
      <c r="B215" s="77" t="s">
        <v>550</v>
      </c>
      <c r="C215" s="78" t="s">
        <v>367</v>
      </c>
      <c r="D215" s="107" t="s">
        <v>982</v>
      </c>
      <c r="E215" s="108">
        <v>645.35</v>
      </c>
      <c r="F215" s="109"/>
      <c r="G215" s="110" t="str">
        <f t="shared" si="3"/>
        <v/>
      </c>
      <c r="H215" s="109"/>
      <c r="I215" s="79" t="str">
        <f t="array" ref="I215">XLOOKUP(C215,'Benchmark Rates'!F:F, 'Benchmark Rates'!H:H, "")</f>
        <v/>
      </c>
      <c r="J215" s="79" t="str">
        <f t="array" ref="J215">XLOOKUP(C215,'Benchmark Rates'!I:I, 'Benchmark Rates'!K:K, "")</f>
        <v/>
      </c>
      <c r="K215" s="79" t="str">
        <f t="array" ref="K215">XLOOKUP(C215,'Benchmark Rates'!L:L, 'Benchmark Rates'!N:N, "")</f>
        <v/>
      </c>
      <c r="L215" s="79" t="str">
        <f t="array" ref="L215">XLOOKUP(C215,'Benchmark Rates'!O:O, 'Benchmark Rates'!Q:Q, "")</f>
        <v/>
      </c>
      <c r="M215" s="82" t="str">
        <f t="shared" si="1"/>
        <v/>
      </c>
      <c r="N215" s="83" t="str">
        <f t="shared" si="2"/>
        <v/>
      </c>
    </row>
    <row r="216" ht="15.75" customHeight="1">
      <c r="B216" s="77" t="s">
        <v>550</v>
      </c>
      <c r="C216" s="78" t="s">
        <v>369</v>
      </c>
      <c r="D216" s="107" t="s">
        <v>983</v>
      </c>
      <c r="E216" s="108">
        <v>234.43</v>
      </c>
      <c r="F216" s="109"/>
      <c r="G216" s="110" t="str">
        <f t="shared" si="3"/>
        <v/>
      </c>
      <c r="H216" s="109"/>
      <c r="I216" s="79" t="str">
        <f t="array" ref="I216">XLOOKUP(C216,'Benchmark Rates'!F:F, 'Benchmark Rates'!H:H, "")</f>
        <v/>
      </c>
      <c r="J216" s="79" t="str">
        <f t="array" ref="J216">XLOOKUP(C216,'Benchmark Rates'!I:I, 'Benchmark Rates'!K:K, "")</f>
        <v/>
      </c>
      <c r="K216" s="79" t="str">
        <f t="array" ref="K216">XLOOKUP(C216,'Benchmark Rates'!L:L, 'Benchmark Rates'!N:N, "")</f>
        <v/>
      </c>
      <c r="L216" s="79" t="str">
        <f t="array" ref="L216">XLOOKUP(C216,'Benchmark Rates'!O:O, 'Benchmark Rates'!Q:Q, "")</f>
        <v/>
      </c>
      <c r="M216" s="82" t="str">
        <f t="shared" si="1"/>
        <v/>
      </c>
      <c r="N216" s="83" t="str">
        <f t="shared" si="2"/>
        <v/>
      </c>
    </row>
    <row r="217" ht="15.75" customHeight="1">
      <c r="B217" s="77" t="s">
        <v>550</v>
      </c>
      <c r="C217" s="78" t="s">
        <v>370</v>
      </c>
      <c r="D217" s="107" t="s">
        <v>984</v>
      </c>
      <c r="E217" s="108">
        <v>650.42</v>
      </c>
      <c r="F217" s="109"/>
      <c r="G217" s="110" t="str">
        <f t="shared" si="3"/>
        <v/>
      </c>
      <c r="H217" s="109"/>
      <c r="I217" s="79" t="str">
        <f t="array" ref="I217">XLOOKUP(C217,'Benchmark Rates'!F:F, 'Benchmark Rates'!H:H, "")</f>
        <v/>
      </c>
      <c r="J217" s="79" t="str">
        <f t="array" ref="J217">XLOOKUP(C217,'Benchmark Rates'!I:I, 'Benchmark Rates'!K:K, "")</f>
        <v/>
      </c>
      <c r="K217" s="79">
        <f t="array" ref="K217">XLOOKUP(C217,'Benchmark Rates'!L:L, 'Benchmark Rates'!N:N, "")</f>
        <v>470.6674403</v>
      </c>
      <c r="L217" s="79" t="str">
        <f t="array" ref="L217">XLOOKUP(C217,'Benchmark Rates'!O:O, 'Benchmark Rates'!Q:Q, "")</f>
        <v/>
      </c>
      <c r="M217" s="82" t="str">
        <f t="shared" si="1"/>
        <v/>
      </c>
      <c r="N217" s="83" t="str">
        <f t="shared" si="2"/>
        <v/>
      </c>
    </row>
    <row r="218" ht="15.75" customHeight="1">
      <c r="B218" s="77" t="s">
        <v>550</v>
      </c>
      <c r="C218" s="78" t="s">
        <v>371</v>
      </c>
      <c r="D218" s="107" t="s">
        <v>985</v>
      </c>
      <c r="E218" s="108">
        <v>554.43</v>
      </c>
      <c r="F218" s="109"/>
      <c r="G218" s="110" t="str">
        <f t="shared" si="3"/>
        <v/>
      </c>
      <c r="H218" s="109"/>
      <c r="I218" s="79" t="str">
        <f t="array" ref="I218">XLOOKUP(C218,'Benchmark Rates'!F:F, 'Benchmark Rates'!H:H, "")</f>
        <v/>
      </c>
      <c r="J218" s="79" t="str">
        <f t="array" ref="J218">XLOOKUP(C218,'Benchmark Rates'!I:I, 'Benchmark Rates'!K:K, "")</f>
        <v/>
      </c>
      <c r="K218" s="79">
        <f t="array" ref="K218">XLOOKUP(C218,'Benchmark Rates'!L:L, 'Benchmark Rates'!N:N, "")</f>
        <v>392.2228669</v>
      </c>
      <c r="L218" s="79" t="str">
        <f t="array" ref="L218">XLOOKUP(C218,'Benchmark Rates'!O:O, 'Benchmark Rates'!Q:Q, "")</f>
        <v/>
      </c>
      <c r="M218" s="82" t="str">
        <f t="shared" si="1"/>
        <v/>
      </c>
      <c r="N218" s="83" t="str">
        <f t="shared" si="2"/>
        <v/>
      </c>
    </row>
    <row r="219" ht="15.75" customHeight="1">
      <c r="B219" s="77" t="s">
        <v>550</v>
      </c>
      <c r="C219" s="78" t="s">
        <v>107</v>
      </c>
      <c r="D219" s="107" t="s">
        <v>986</v>
      </c>
      <c r="E219" s="108">
        <v>390.53</v>
      </c>
      <c r="F219" s="109"/>
      <c r="G219" s="110" t="str">
        <f t="shared" si="3"/>
        <v/>
      </c>
      <c r="H219" s="109">
        <v>341.37</v>
      </c>
      <c r="I219" s="79">
        <f t="array" ref="I219">XLOOKUP(C219,'Benchmark Rates'!F:F, 'Benchmark Rates'!H:H, "")</f>
        <v>145.7601299</v>
      </c>
      <c r="J219" s="79" t="str">
        <f t="array" ref="J219">XLOOKUP(C219,'Benchmark Rates'!I:I, 'Benchmark Rates'!K:K, "")</f>
        <v/>
      </c>
      <c r="K219" s="79" t="str">
        <f t="array" ref="K219">XLOOKUP(C219,'Benchmark Rates'!L:L, 'Benchmark Rates'!N:N, "")</f>
        <v/>
      </c>
      <c r="L219" s="79" t="str">
        <f t="array" ref="L219">XLOOKUP(C219,'Benchmark Rates'!O:O, 'Benchmark Rates'!Q:Q, "")</f>
        <v/>
      </c>
      <c r="M219" s="82">
        <f t="shared" si="1"/>
        <v>243.5650649</v>
      </c>
      <c r="N219" s="83">
        <f t="shared" si="2"/>
        <v>1.603390864</v>
      </c>
    </row>
    <row r="220" ht="15.75" customHeight="1">
      <c r="B220" s="77" t="s">
        <v>550</v>
      </c>
      <c r="C220" s="78" t="s">
        <v>372</v>
      </c>
      <c r="D220" s="107" t="s">
        <v>987</v>
      </c>
      <c r="E220" s="108">
        <v>407.87</v>
      </c>
      <c r="F220" s="109"/>
      <c r="G220" s="110" t="str">
        <f t="shared" si="3"/>
        <v/>
      </c>
      <c r="H220" s="109"/>
      <c r="I220" s="79" t="str">
        <f t="array" ref="I220">XLOOKUP(C220,'Benchmark Rates'!F:F, 'Benchmark Rates'!H:H, "")</f>
        <v/>
      </c>
      <c r="J220" s="79" t="str">
        <f t="array" ref="J220">XLOOKUP(C220,'Benchmark Rates'!I:I, 'Benchmark Rates'!K:K, "")</f>
        <v/>
      </c>
      <c r="K220" s="79" t="str">
        <f t="array" ref="K220">XLOOKUP(C220,'Benchmark Rates'!L:L, 'Benchmark Rates'!N:N, "")</f>
        <v/>
      </c>
      <c r="L220" s="79" t="str">
        <f t="array" ref="L220">XLOOKUP(C220,'Benchmark Rates'!O:O, 'Benchmark Rates'!Q:Q, "")</f>
        <v/>
      </c>
      <c r="M220" s="82" t="str">
        <f t="shared" si="1"/>
        <v/>
      </c>
      <c r="N220" s="83" t="str">
        <f t="shared" si="2"/>
        <v/>
      </c>
    </row>
    <row r="221" ht="15.75" customHeight="1">
      <c r="B221" s="77" t="s">
        <v>550</v>
      </c>
      <c r="C221" s="78" t="s">
        <v>373</v>
      </c>
      <c r="D221" s="107" t="s">
        <v>988</v>
      </c>
      <c r="E221" s="108">
        <v>227.16</v>
      </c>
      <c r="F221" s="109"/>
      <c r="G221" s="110" t="str">
        <f t="shared" si="3"/>
        <v/>
      </c>
      <c r="H221" s="109">
        <v>365.66</v>
      </c>
      <c r="I221" s="79" t="str">
        <f t="array" ref="I221">XLOOKUP(C221,'Benchmark Rates'!F:F, 'Benchmark Rates'!H:H, "")</f>
        <v/>
      </c>
      <c r="J221" s="79" t="str">
        <f t="array" ref="J221">XLOOKUP(C221,'Benchmark Rates'!I:I, 'Benchmark Rates'!K:K, "")</f>
        <v/>
      </c>
      <c r="K221" s="79" t="str">
        <f t="array" ref="K221">XLOOKUP(C221,'Benchmark Rates'!L:L, 'Benchmark Rates'!N:N, "")</f>
        <v/>
      </c>
      <c r="L221" s="79" t="str">
        <f t="array" ref="L221">XLOOKUP(C221,'Benchmark Rates'!O:O, 'Benchmark Rates'!Q:Q, "")</f>
        <v/>
      </c>
      <c r="M221" s="82" t="str">
        <f t="shared" si="1"/>
        <v/>
      </c>
      <c r="N221" s="83" t="str">
        <f t="shared" si="2"/>
        <v/>
      </c>
    </row>
    <row r="222" ht="15.75" customHeight="1">
      <c r="B222" s="77" t="s">
        <v>550</v>
      </c>
      <c r="C222" s="78" t="s">
        <v>108</v>
      </c>
      <c r="D222" s="107" t="s">
        <v>989</v>
      </c>
      <c r="E222" s="108">
        <v>171.76</v>
      </c>
      <c r="F222" s="109">
        <v>223.82</v>
      </c>
      <c r="G222" s="110">
        <f t="shared" si="3"/>
        <v>0.7674023769</v>
      </c>
      <c r="H222" s="109"/>
      <c r="I222" s="79" t="str">
        <f t="array" ref="I222">XLOOKUP(C222,'Benchmark Rates'!F:F, 'Benchmark Rates'!H:H, "")</f>
        <v/>
      </c>
      <c r="J222" s="79" t="str">
        <f t="array" ref="J222">XLOOKUP(C222,'Benchmark Rates'!I:I, 'Benchmark Rates'!K:K, "")</f>
        <v/>
      </c>
      <c r="K222" s="79" t="str">
        <f t="array" ref="K222">XLOOKUP(C222,'Benchmark Rates'!L:L, 'Benchmark Rates'!N:N, "")</f>
        <v/>
      </c>
      <c r="L222" s="79" t="str">
        <f t="array" ref="L222">XLOOKUP(C222,'Benchmark Rates'!O:O, 'Benchmark Rates'!Q:Q, "")</f>
        <v/>
      </c>
      <c r="M222" s="82" t="str">
        <f t="shared" si="1"/>
        <v/>
      </c>
      <c r="N222" s="80" t="str">
        <f t="shared" si="2"/>
        <v/>
      </c>
    </row>
    <row r="223" ht="15.75" customHeight="1">
      <c r="B223" s="77" t="s">
        <v>550</v>
      </c>
      <c r="C223" s="78" t="s">
        <v>374</v>
      </c>
      <c r="D223" s="107" t="s">
        <v>990</v>
      </c>
      <c r="E223" s="108">
        <v>405.05</v>
      </c>
      <c r="F223" s="109"/>
      <c r="G223" s="110" t="str">
        <f t="shared" si="3"/>
        <v/>
      </c>
      <c r="H223" s="109"/>
      <c r="I223" s="79" t="str">
        <f t="array" ref="I223">XLOOKUP(C223,'Benchmark Rates'!F:F, 'Benchmark Rates'!H:H, "")</f>
        <v/>
      </c>
      <c r="J223" s="79" t="str">
        <f t="array" ref="J223">XLOOKUP(C223,'Benchmark Rates'!I:I, 'Benchmark Rates'!K:K, "")</f>
        <v/>
      </c>
      <c r="K223" s="79" t="str">
        <f t="array" ref="K223">XLOOKUP(C223,'Benchmark Rates'!L:L, 'Benchmark Rates'!N:N, "")</f>
        <v/>
      </c>
      <c r="L223" s="79" t="str">
        <f t="array" ref="L223">XLOOKUP(C223,'Benchmark Rates'!O:O, 'Benchmark Rates'!Q:Q, "")</f>
        <v/>
      </c>
      <c r="M223" s="82" t="str">
        <f t="shared" si="1"/>
        <v/>
      </c>
      <c r="N223" s="83" t="str">
        <f t="shared" si="2"/>
        <v/>
      </c>
    </row>
    <row r="224" ht="15.75" customHeight="1">
      <c r="B224" s="77" t="s">
        <v>550</v>
      </c>
      <c r="C224" s="78" t="s">
        <v>109</v>
      </c>
      <c r="D224" s="107" t="s">
        <v>991</v>
      </c>
      <c r="E224" s="108">
        <v>180.19</v>
      </c>
      <c r="F224" s="109"/>
      <c r="G224" s="110" t="str">
        <f t="shared" si="3"/>
        <v/>
      </c>
      <c r="H224" s="109">
        <v>166.99</v>
      </c>
      <c r="I224" s="79">
        <f t="array" ref="I224">XLOOKUP(C224,'Benchmark Rates'!F:F, 'Benchmark Rates'!H:H, "")</f>
        <v>92.29662338</v>
      </c>
      <c r="J224" s="79" t="str">
        <f t="array" ref="J224">XLOOKUP(C224,'Benchmark Rates'!I:I, 'Benchmark Rates'!K:K, "")</f>
        <v/>
      </c>
      <c r="K224" s="79" t="str">
        <f t="array" ref="K224">XLOOKUP(C224,'Benchmark Rates'!L:L, 'Benchmark Rates'!N:N, "")</f>
        <v/>
      </c>
      <c r="L224" s="79" t="str">
        <f t="array" ref="L224">XLOOKUP(C224,'Benchmark Rates'!O:O, 'Benchmark Rates'!Q:Q, "")</f>
        <v/>
      </c>
      <c r="M224" s="82">
        <f t="shared" si="1"/>
        <v>129.6433117</v>
      </c>
      <c r="N224" s="83">
        <f t="shared" si="2"/>
        <v>1.389890444</v>
      </c>
    </row>
    <row r="225" ht="15.75" customHeight="1">
      <c r="B225" s="77" t="s">
        <v>550</v>
      </c>
      <c r="C225" s="78" t="s">
        <v>375</v>
      </c>
      <c r="D225" s="107" t="s">
        <v>992</v>
      </c>
      <c r="E225" s="108">
        <v>1551.71</v>
      </c>
      <c r="F225" s="109"/>
      <c r="G225" s="110" t="str">
        <f t="shared" si="3"/>
        <v/>
      </c>
      <c r="H225" s="109"/>
      <c r="I225" s="79" t="str">
        <f t="array" ref="I225">XLOOKUP(C225,'Benchmark Rates'!F:F, 'Benchmark Rates'!H:H, "")</f>
        <v/>
      </c>
      <c r="J225" s="79" t="str">
        <f t="array" ref="J225">XLOOKUP(C225,'Benchmark Rates'!I:I, 'Benchmark Rates'!K:K, "")</f>
        <v/>
      </c>
      <c r="K225" s="79" t="str">
        <f t="array" ref="K225">XLOOKUP(C225,'Benchmark Rates'!L:L, 'Benchmark Rates'!N:N, "")</f>
        <v/>
      </c>
      <c r="L225" s="79" t="str">
        <f t="array" ref="L225">XLOOKUP(C225,'Benchmark Rates'!O:O, 'Benchmark Rates'!Q:Q, "")</f>
        <v/>
      </c>
      <c r="M225" s="82" t="str">
        <f t="shared" si="1"/>
        <v/>
      </c>
      <c r="N225" s="83" t="str">
        <f t="shared" si="2"/>
        <v/>
      </c>
    </row>
    <row r="226" ht="15.75" customHeight="1">
      <c r="B226" s="77" t="s">
        <v>550</v>
      </c>
      <c r="C226" s="78" t="s">
        <v>376</v>
      </c>
      <c r="D226" s="107" t="s">
        <v>993</v>
      </c>
      <c r="E226" s="108">
        <v>1136.45</v>
      </c>
      <c r="F226" s="109"/>
      <c r="G226" s="110" t="str">
        <f t="shared" si="3"/>
        <v/>
      </c>
      <c r="H226" s="109"/>
      <c r="I226" s="79" t="str">
        <f t="array" ref="I226">XLOOKUP(C226,'Benchmark Rates'!F:F, 'Benchmark Rates'!H:H, "")</f>
        <v/>
      </c>
      <c r="J226" s="79" t="str">
        <f t="array" ref="J226">XLOOKUP(C226,'Benchmark Rates'!I:I, 'Benchmark Rates'!K:K, "")</f>
        <v/>
      </c>
      <c r="K226" s="79" t="str">
        <f t="array" ref="K226">XLOOKUP(C226,'Benchmark Rates'!L:L, 'Benchmark Rates'!N:N, "")</f>
        <v/>
      </c>
      <c r="L226" s="79" t="str">
        <f t="array" ref="L226">XLOOKUP(C226,'Benchmark Rates'!O:O, 'Benchmark Rates'!Q:Q, "")</f>
        <v/>
      </c>
      <c r="M226" s="82" t="str">
        <f t="shared" si="1"/>
        <v/>
      </c>
      <c r="N226" s="83" t="str">
        <f t="shared" si="2"/>
        <v/>
      </c>
    </row>
    <row r="227" ht="15.75" customHeight="1">
      <c r="B227" s="77" t="s">
        <v>550</v>
      </c>
      <c r="C227" s="78" t="s">
        <v>377</v>
      </c>
      <c r="D227" s="107" t="s">
        <v>994</v>
      </c>
      <c r="E227" s="108">
        <v>843.58</v>
      </c>
      <c r="F227" s="109"/>
      <c r="G227" s="110" t="str">
        <f t="shared" si="3"/>
        <v/>
      </c>
      <c r="H227" s="109"/>
      <c r="I227" s="79" t="str">
        <f t="array" ref="I227">XLOOKUP(C227,'Benchmark Rates'!F:F, 'Benchmark Rates'!H:H, "")</f>
        <v/>
      </c>
      <c r="J227" s="79" t="str">
        <f t="array" ref="J227">XLOOKUP(C227,'Benchmark Rates'!I:I, 'Benchmark Rates'!K:K, "")</f>
        <v/>
      </c>
      <c r="K227" s="79" t="str">
        <f t="array" ref="K227">XLOOKUP(C227,'Benchmark Rates'!L:L, 'Benchmark Rates'!N:N, "")</f>
        <v/>
      </c>
      <c r="L227" s="79" t="str">
        <f t="array" ref="L227">XLOOKUP(C227,'Benchmark Rates'!O:O, 'Benchmark Rates'!Q:Q, "")</f>
        <v/>
      </c>
      <c r="M227" s="82" t="str">
        <f t="shared" si="1"/>
        <v/>
      </c>
      <c r="N227" s="83" t="str">
        <f t="shared" si="2"/>
        <v/>
      </c>
    </row>
    <row r="228" ht="15.75" customHeight="1">
      <c r="B228" s="77" t="s">
        <v>550</v>
      </c>
      <c r="C228" s="78" t="s">
        <v>110</v>
      </c>
      <c r="D228" s="107" t="s">
        <v>995</v>
      </c>
      <c r="E228" s="108">
        <v>594.18</v>
      </c>
      <c r="F228" s="109">
        <v>1058.82</v>
      </c>
      <c r="G228" s="110">
        <f t="shared" si="3"/>
        <v>0.5611718706</v>
      </c>
      <c r="H228" s="109"/>
      <c r="I228" s="79" t="str">
        <f t="array" ref="I228">XLOOKUP(C228,'Benchmark Rates'!F:F, 'Benchmark Rates'!H:H, "")</f>
        <v/>
      </c>
      <c r="J228" s="79" t="str">
        <f t="array" ref="J228">XLOOKUP(C228,'Benchmark Rates'!I:I, 'Benchmark Rates'!K:K, "")</f>
        <v/>
      </c>
      <c r="K228" s="79" t="str">
        <f t="array" ref="K228">XLOOKUP(C228,'Benchmark Rates'!L:L, 'Benchmark Rates'!N:N, "")</f>
        <v/>
      </c>
      <c r="L228" s="79" t="str">
        <f t="array" ref="L228">XLOOKUP(C228,'Benchmark Rates'!O:O, 'Benchmark Rates'!Q:Q, "")</f>
        <v/>
      </c>
      <c r="M228" s="82" t="str">
        <f t="shared" si="1"/>
        <v/>
      </c>
      <c r="N228" s="83" t="str">
        <f t="shared" si="2"/>
        <v/>
      </c>
    </row>
    <row r="229" ht="15.75" customHeight="1">
      <c r="B229" s="77" t="s">
        <v>550</v>
      </c>
      <c r="C229" s="78" t="s">
        <v>111</v>
      </c>
      <c r="D229" s="107" t="s">
        <v>996</v>
      </c>
      <c r="E229" s="108">
        <v>389.53</v>
      </c>
      <c r="F229" s="109">
        <v>523.59</v>
      </c>
      <c r="G229" s="110">
        <f t="shared" si="3"/>
        <v>0.7439599687</v>
      </c>
      <c r="H229" s="109"/>
      <c r="I229" s="79" t="str">
        <f t="array" ref="I229">XLOOKUP(C229,'Benchmark Rates'!F:F, 'Benchmark Rates'!H:H, "")</f>
        <v/>
      </c>
      <c r="J229" s="79" t="str">
        <f t="array" ref="J229">XLOOKUP(C229,'Benchmark Rates'!I:I, 'Benchmark Rates'!K:K, "")</f>
        <v/>
      </c>
      <c r="K229" s="79" t="str">
        <f t="array" ref="K229">XLOOKUP(C229,'Benchmark Rates'!L:L, 'Benchmark Rates'!N:N, "")</f>
        <v/>
      </c>
      <c r="L229" s="79" t="str">
        <f t="array" ref="L229">XLOOKUP(C229,'Benchmark Rates'!O:O, 'Benchmark Rates'!Q:Q, "")</f>
        <v/>
      </c>
      <c r="M229" s="82" t="str">
        <f t="shared" si="1"/>
        <v/>
      </c>
      <c r="N229" s="83" t="str">
        <f t="shared" si="2"/>
        <v/>
      </c>
    </row>
    <row r="230" ht="15.75" customHeight="1">
      <c r="B230" s="77" t="s">
        <v>550</v>
      </c>
      <c r="C230" s="78" t="s">
        <v>383</v>
      </c>
      <c r="D230" s="107" t="s">
        <v>997</v>
      </c>
      <c r="E230" s="108">
        <v>787.0</v>
      </c>
      <c r="F230" s="109"/>
      <c r="G230" s="110" t="str">
        <f t="shared" si="3"/>
        <v/>
      </c>
      <c r="H230" s="109"/>
      <c r="I230" s="79" t="str">
        <f t="array" ref="I230">XLOOKUP(C230,'Benchmark Rates'!F:F, 'Benchmark Rates'!H:H, "")</f>
        <v/>
      </c>
      <c r="J230" s="79" t="str">
        <f t="array" ref="J230">XLOOKUP(C230,'Benchmark Rates'!I:I, 'Benchmark Rates'!K:K, "")</f>
        <v/>
      </c>
      <c r="K230" s="79" t="str">
        <f t="array" ref="K230">XLOOKUP(C230,'Benchmark Rates'!L:L, 'Benchmark Rates'!N:N, "")</f>
        <v/>
      </c>
      <c r="L230" s="79" t="str">
        <f t="array" ref="L230">XLOOKUP(C230,'Benchmark Rates'!O:O, 'Benchmark Rates'!Q:Q, "")</f>
        <v/>
      </c>
      <c r="M230" s="82" t="str">
        <f t="shared" si="1"/>
        <v/>
      </c>
      <c r="N230" s="83" t="str">
        <f t="shared" si="2"/>
        <v/>
      </c>
    </row>
    <row r="231" ht="15.75" customHeight="1">
      <c r="B231" s="77" t="s">
        <v>550</v>
      </c>
      <c r="C231" s="78" t="s">
        <v>384</v>
      </c>
      <c r="D231" s="107" t="s">
        <v>998</v>
      </c>
      <c r="E231" s="108">
        <v>1602.63</v>
      </c>
      <c r="F231" s="109"/>
      <c r="G231" s="110" t="str">
        <f t="shared" si="3"/>
        <v/>
      </c>
      <c r="H231" s="109"/>
      <c r="I231" s="79" t="str">
        <f t="array" ref="I231">XLOOKUP(C231,'Benchmark Rates'!F:F, 'Benchmark Rates'!H:H, "")</f>
        <v/>
      </c>
      <c r="J231" s="79" t="str">
        <f t="array" ref="J231">XLOOKUP(C231,'Benchmark Rates'!I:I, 'Benchmark Rates'!K:K, "")</f>
        <v/>
      </c>
      <c r="K231" s="79" t="str">
        <f t="array" ref="K231">XLOOKUP(C231,'Benchmark Rates'!L:L, 'Benchmark Rates'!N:N, "")</f>
        <v/>
      </c>
      <c r="L231" s="79" t="str">
        <f t="array" ref="L231">XLOOKUP(C231,'Benchmark Rates'!O:O, 'Benchmark Rates'!Q:Q, "")</f>
        <v/>
      </c>
      <c r="M231" s="82" t="str">
        <f t="shared" si="1"/>
        <v/>
      </c>
      <c r="N231" s="83" t="str">
        <f t="shared" si="2"/>
        <v/>
      </c>
    </row>
    <row r="232" ht="15.75" customHeight="1">
      <c r="B232" s="77" t="s">
        <v>550</v>
      </c>
      <c r="C232" s="78" t="s">
        <v>112</v>
      </c>
      <c r="D232" s="107" t="s">
        <v>999</v>
      </c>
      <c r="E232" s="108">
        <v>305.91</v>
      </c>
      <c r="F232" s="109">
        <v>466.46</v>
      </c>
      <c r="G232" s="110">
        <f t="shared" si="3"/>
        <v>0.6558118595</v>
      </c>
      <c r="H232" s="109"/>
      <c r="I232" s="79" t="str">
        <f t="array" ref="I232">XLOOKUP(C232,'Benchmark Rates'!F:F, 'Benchmark Rates'!H:H, "")</f>
        <v/>
      </c>
      <c r="J232" s="79" t="str">
        <f t="array" ref="J232">XLOOKUP(C232,'Benchmark Rates'!I:I, 'Benchmark Rates'!K:K, "")</f>
        <v/>
      </c>
      <c r="K232" s="79" t="str">
        <f t="array" ref="K232">XLOOKUP(C232,'Benchmark Rates'!L:L, 'Benchmark Rates'!N:N, "")</f>
        <v/>
      </c>
      <c r="L232" s="79" t="str">
        <f t="array" ref="L232">XLOOKUP(C232,'Benchmark Rates'!O:O, 'Benchmark Rates'!Q:Q, "")</f>
        <v/>
      </c>
      <c r="M232" s="82" t="str">
        <f t="shared" si="1"/>
        <v/>
      </c>
      <c r="N232" s="83" t="str">
        <f t="shared" si="2"/>
        <v/>
      </c>
    </row>
    <row r="233" ht="15.75" customHeight="1">
      <c r="B233" s="77" t="s">
        <v>550</v>
      </c>
      <c r="C233" s="78" t="s">
        <v>385</v>
      </c>
      <c r="D233" s="107" t="s">
        <v>1000</v>
      </c>
      <c r="E233" s="108">
        <v>363.53</v>
      </c>
      <c r="F233" s="109"/>
      <c r="G233" s="110" t="str">
        <f t="shared" si="3"/>
        <v/>
      </c>
      <c r="H233" s="109"/>
      <c r="I233" s="79" t="str">
        <f t="array" ref="I233">XLOOKUP(C233,'Benchmark Rates'!F:F, 'Benchmark Rates'!H:H, "")</f>
        <v/>
      </c>
      <c r="J233" s="79" t="str">
        <f t="array" ref="J233">XLOOKUP(C233,'Benchmark Rates'!I:I, 'Benchmark Rates'!K:K, "")</f>
        <v/>
      </c>
      <c r="K233" s="79" t="str">
        <f t="array" ref="K233">XLOOKUP(C233,'Benchmark Rates'!L:L, 'Benchmark Rates'!N:N, "")</f>
        <v/>
      </c>
      <c r="L233" s="79" t="str">
        <f t="array" ref="L233">XLOOKUP(C233,'Benchmark Rates'!O:O, 'Benchmark Rates'!Q:Q, "")</f>
        <v/>
      </c>
      <c r="M233" s="82" t="str">
        <f t="shared" si="1"/>
        <v/>
      </c>
      <c r="N233" s="83" t="str">
        <f t="shared" si="2"/>
        <v/>
      </c>
    </row>
    <row r="234" ht="15.75" customHeight="1">
      <c r="B234" s="77" t="s">
        <v>550</v>
      </c>
      <c r="C234" s="78" t="s">
        <v>386</v>
      </c>
      <c r="D234" s="107" t="s">
        <v>1001</v>
      </c>
      <c r="E234" s="108">
        <v>1129.55</v>
      </c>
      <c r="F234" s="109"/>
      <c r="G234" s="110" t="str">
        <f t="shared" si="3"/>
        <v/>
      </c>
      <c r="H234" s="109"/>
      <c r="I234" s="79" t="str">
        <f t="array" ref="I234">XLOOKUP(C234,'Benchmark Rates'!F:F, 'Benchmark Rates'!H:H, "")</f>
        <v/>
      </c>
      <c r="J234" s="79" t="str">
        <f t="array" ref="J234">XLOOKUP(C234,'Benchmark Rates'!I:I, 'Benchmark Rates'!K:K, "")</f>
        <v/>
      </c>
      <c r="K234" s="79" t="str">
        <f t="array" ref="K234">XLOOKUP(C234,'Benchmark Rates'!L:L, 'Benchmark Rates'!N:N, "")</f>
        <v/>
      </c>
      <c r="L234" s="79" t="str">
        <f t="array" ref="L234">XLOOKUP(C234,'Benchmark Rates'!O:O, 'Benchmark Rates'!Q:Q, "")</f>
        <v/>
      </c>
      <c r="M234" s="82" t="str">
        <f t="shared" si="1"/>
        <v/>
      </c>
      <c r="N234" s="83" t="str">
        <f t="shared" si="2"/>
        <v/>
      </c>
    </row>
    <row r="235" ht="15.75" customHeight="1">
      <c r="B235" s="77" t="s">
        <v>550</v>
      </c>
      <c r="C235" s="78" t="s">
        <v>387</v>
      </c>
      <c r="D235" s="107" t="s">
        <v>1002</v>
      </c>
      <c r="E235" s="108">
        <v>507.22</v>
      </c>
      <c r="F235" s="109"/>
      <c r="G235" s="110" t="str">
        <f t="shared" si="3"/>
        <v/>
      </c>
      <c r="H235" s="109"/>
      <c r="I235" s="79" t="str">
        <f t="array" ref="I235">XLOOKUP(C235,'Benchmark Rates'!F:F, 'Benchmark Rates'!H:H, "")</f>
        <v/>
      </c>
      <c r="J235" s="79" t="str">
        <f t="array" ref="J235">XLOOKUP(C235,'Benchmark Rates'!I:I, 'Benchmark Rates'!K:K, "")</f>
        <v/>
      </c>
      <c r="K235" s="79">
        <f t="array" ref="K235">XLOOKUP(C235,'Benchmark Rates'!L:L, 'Benchmark Rates'!N:N, "")</f>
        <v>392.2228669</v>
      </c>
      <c r="L235" s="79" t="str">
        <f t="array" ref="L235">XLOOKUP(C235,'Benchmark Rates'!O:O, 'Benchmark Rates'!Q:Q, "")</f>
        <v/>
      </c>
      <c r="M235" s="82" t="str">
        <f t="shared" si="1"/>
        <v/>
      </c>
      <c r="N235" s="83" t="str">
        <f t="shared" si="2"/>
        <v/>
      </c>
    </row>
    <row r="236" ht="15.75" customHeight="1">
      <c r="B236" s="77" t="s">
        <v>550</v>
      </c>
      <c r="C236" s="78" t="s">
        <v>388</v>
      </c>
      <c r="D236" s="107" t="s">
        <v>1003</v>
      </c>
      <c r="E236" s="108">
        <v>760.84</v>
      </c>
      <c r="F236" s="109"/>
      <c r="G236" s="110" t="str">
        <f t="shared" si="3"/>
        <v/>
      </c>
      <c r="H236" s="109"/>
      <c r="I236" s="79" t="str">
        <f t="array" ref="I236">XLOOKUP(C236,'Benchmark Rates'!F:F, 'Benchmark Rates'!H:H, "")</f>
        <v/>
      </c>
      <c r="J236" s="79" t="str">
        <f t="array" ref="J236">XLOOKUP(C236,'Benchmark Rates'!I:I, 'Benchmark Rates'!K:K, "")</f>
        <v/>
      </c>
      <c r="K236" s="79">
        <f t="array" ref="K236">XLOOKUP(C236,'Benchmark Rates'!L:L, 'Benchmark Rates'!N:N, "")</f>
        <v>553.0377474</v>
      </c>
      <c r="L236" s="79" t="str">
        <f t="array" ref="L236">XLOOKUP(C236,'Benchmark Rates'!O:O, 'Benchmark Rates'!Q:Q, "")</f>
        <v/>
      </c>
      <c r="M236" s="82" t="str">
        <f t="shared" si="1"/>
        <v/>
      </c>
      <c r="N236" s="83" t="str">
        <f t="shared" si="2"/>
        <v/>
      </c>
    </row>
    <row r="237" ht="15.75" customHeight="1">
      <c r="B237" s="77" t="s">
        <v>550</v>
      </c>
      <c r="C237" s="78" t="s">
        <v>389</v>
      </c>
      <c r="D237" s="107" t="s">
        <v>1004</v>
      </c>
      <c r="E237" s="108">
        <v>933.14</v>
      </c>
      <c r="F237" s="109"/>
      <c r="G237" s="110" t="str">
        <f t="shared" si="3"/>
        <v/>
      </c>
      <c r="H237" s="109"/>
      <c r="I237" s="79" t="str">
        <f t="array" ref="I237">XLOOKUP(C237,'Benchmark Rates'!F:F, 'Benchmark Rates'!H:H, "")</f>
        <v/>
      </c>
      <c r="J237" s="79" t="str">
        <f t="array" ref="J237">XLOOKUP(C237,'Benchmark Rates'!I:I, 'Benchmark Rates'!K:K, "")</f>
        <v/>
      </c>
      <c r="K237" s="79">
        <f t="array" ref="K237">XLOOKUP(C237,'Benchmark Rates'!L:L, 'Benchmark Rates'!N:N, "")</f>
        <v>556.9517975</v>
      </c>
      <c r="L237" s="79" t="str">
        <f t="array" ref="L237">XLOOKUP(C237,'Benchmark Rates'!O:O, 'Benchmark Rates'!Q:Q, "")</f>
        <v/>
      </c>
      <c r="M237" s="82" t="str">
        <f t="shared" si="1"/>
        <v/>
      </c>
      <c r="N237" s="83" t="str">
        <f t="shared" si="2"/>
        <v/>
      </c>
    </row>
    <row r="238" ht="15.75" customHeight="1">
      <c r="B238" s="77" t="s">
        <v>550</v>
      </c>
      <c r="C238" s="78" t="s">
        <v>113</v>
      </c>
      <c r="D238" s="107" t="s">
        <v>1005</v>
      </c>
      <c r="E238" s="108">
        <v>620.16</v>
      </c>
      <c r="F238" s="109">
        <v>827.35</v>
      </c>
      <c r="G238" s="110">
        <f t="shared" si="3"/>
        <v>0.7495739409</v>
      </c>
      <c r="H238" s="109"/>
      <c r="I238" s="79" t="str">
        <f t="array" ref="I238">XLOOKUP(C238,'Benchmark Rates'!F:F, 'Benchmark Rates'!H:H, "")</f>
        <v/>
      </c>
      <c r="J238" s="79" t="str">
        <f t="array" ref="J238">XLOOKUP(C238,'Benchmark Rates'!I:I, 'Benchmark Rates'!K:K, "")</f>
        <v/>
      </c>
      <c r="K238" s="79" t="str">
        <f t="array" ref="K238">XLOOKUP(C238,'Benchmark Rates'!L:L, 'Benchmark Rates'!N:N, "")</f>
        <v/>
      </c>
      <c r="L238" s="79" t="str">
        <f t="array" ref="L238">XLOOKUP(C238,'Benchmark Rates'!O:O, 'Benchmark Rates'!Q:Q, "")</f>
        <v/>
      </c>
      <c r="M238" s="82" t="str">
        <f t="shared" si="1"/>
        <v/>
      </c>
      <c r="N238" s="83" t="str">
        <f t="shared" si="2"/>
        <v/>
      </c>
    </row>
    <row r="239" ht="15.75" customHeight="1">
      <c r="B239" s="77" t="s">
        <v>550</v>
      </c>
      <c r="C239" s="78" t="s">
        <v>390</v>
      </c>
      <c r="D239" s="107" t="s">
        <v>1006</v>
      </c>
      <c r="E239" s="108">
        <v>486.92</v>
      </c>
      <c r="F239" s="109"/>
      <c r="G239" s="110" t="str">
        <f t="shared" si="3"/>
        <v/>
      </c>
      <c r="H239" s="109"/>
      <c r="I239" s="79" t="str">
        <f t="array" ref="I239">XLOOKUP(C239,'Benchmark Rates'!F:F, 'Benchmark Rates'!H:H, "")</f>
        <v/>
      </c>
      <c r="J239" s="79" t="str">
        <f t="array" ref="J239">XLOOKUP(C239,'Benchmark Rates'!I:I, 'Benchmark Rates'!K:K, "")</f>
        <v/>
      </c>
      <c r="K239" s="79" t="str">
        <f t="array" ref="K239">XLOOKUP(C239,'Benchmark Rates'!L:L, 'Benchmark Rates'!N:N, "")</f>
        <v/>
      </c>
      <c r="L239" s="79" t="str">
        <f t="array" ref="L239">XLOOKUP(C239,'Benchmark Rates'!O:O, 'Benchmark Rates'!Q:Q, "")</f>
        <v/>
      </c>
      <c r="M239" s="82" t="str">
        <f t="shared" si="1"/>
        <v/>
      </c>
      <c r="N239" s="83" t="str">
        <f t="shared" si="2"/>
        <v/>
      </c>
    </row>
    <row r="240" ht="15.75" customHeight="1">
      <c r="B240" s="77" t="s">
        <v>550</v>
      </c>
      <c r="C240" s="78" t="s">
        <v>391</v>
      </c>
      <c r="D240" s="107" t="s">
        <v>1007</v>
      </c>
      <c r="E240" s="108">
        <v>416.7</v>
      </c>
      <c r="F240" s="109"/>
      <c r="G240" s="110" t="str">
        <f t="shared" si="3"/>
        <v/>
      </c>
      <c r="H240" s="109"/>
      <c r="I240" s="79" t="str">
        <f t="array" ref="I240">XLOOKUP(C240,'Benchmark Rates'!F:F, 'Benchmark Rates'!H:H, "")</f>
        <v/>
      </c>
      <c r="J240" s="79" t="str">
        <f t="array" ref="J240">XLOOKUP(C240,'Benchmark Rates'!I:I, 'Benchmark Rates'!K:K, "")</f>
        <v/>
      </c>
      <c r="K240" s="79" t="str">
        <f t="array" ref="K240">XLOOKUP(C240,'Benchmark Rates'!L:L, 'Benchmark Rates'!N:N, "")</f>
        <v/>
      </c>
      <c r="L240" s="79" t="str">
        <f t="array" ref="L240">XLOOKUP(C240,'Benchmark Rates'!O:O, 'Benchmark Rates'!Q:Q, "")</f>
        <v/>
      </c>
      <c r="M240" s="82" t="str">
        <f t="shared" si="1"/>
        <v/>
      </c>
      <c r="N240" s="83" t="str">
        <f t="shared" si="2"/>
        <v/>
      </c>
    </row>
    <row r="241" ht="15.75" customHeight="1">
      <c r="B241" s="77" t="s">
        <v>550</v>
      </c>
      <c r="C241" s="78" t="s">
        <v>392</v>
      </c>
      <c r="D241" s="107" t="s">
        <v>1008</v>
      </c>
      <c r="E241" s="108">
        <v>424.18</v>
      </c>
      <c r="F241" s="109"/>
      <c r="G241" s="110" t="str">
        <f t="shared" si="3"/>
        <v/>
      </c>
      <c r="H241" s="109"/>
      <c r="I241" s="79" t="str">
        <f t="array" ref="I241">XLOOKUP(C241,'Benchmark Rates'!F:F, 'Benchmark Rates'!H:H, "")</f>
        <v/>
      </c>
      <c r="J241" s="79" t="str">
        <f t="array" ref="J241">XLOOKUP(C241,'Benchmark Rates'!I:I, 'Benchmark Rates'!K:K, "")</f>
        <v/>
      </c>
      <c r="K241" s="79" t="str">
        <f t="array" ref="K241">XLOOKUP(C241,'Benchmark Rates'!L:L, 'Benchmark Rates'!N:N, "")</f>
        <v/>
      </c>
      <c r="L241" s="79" t="str">
        <f t="array" ref="L241">XLOOKUP(C241,'Benchmark Rates'!O:O, 'Benchmark Rates'!Q:Q, "")</f>
        <v/>
      </c>
      <c r="M241" s="82" t="str">
        <f t="shared" si="1"/>
        <v/>
      </c>
      <c r="N241" s="83" t="str">
        <f t="shared" si="2"/>
        <v/>
      </c>
    </row>
    <row r="242" ht="15.75" customHeight="1">
      <c r="B242" s="77" t="s">
        <v>550</v>
      </c>
      <c r="C242" s="78" t="s">
        <v>393</v>
      </c>
      <c r="D242" s="107" t="s">
        <v>1009</v>
      </c>
      <c r="E242" s="108">
        <v>601.16</v>
      </c>
      <c r="F242" s="109"/>
      <c r="G242" s="110" t="str">
        <f t="shared" si="3"/>
        <v/>
      </c>
      <c r="H242" s="109"/>
      <c r="I242" s="79" t="str">
        <f t="array" ref="I242">XLOOKUP(C242,'Benchmark Rates'!F:F, 'Benchmark Rates'!H:H, "")</f>
        <v/>
      </c>
      <c r="J242" s="79" t="str">
        <f t="array" ref="J242">XLOOKUP(C242,'Benchmark Rates'!I:I, 'Benchmark Rates'!K:K, "")</f>
        <v/>
      </c>
      <c r="K242" s="79" t="str">
        <f t="array" ref="K242">XLOOKUP(C242,'Benchmark Rates'!L:L, 'Benchmark Rates'!N:N, "")</f>
        <v/>
      </c>
      <c r="L242" s="79" t="str">
        <f t="array" ref="L242">XLOOKUP(C242,'Benchmark Rates'!O:O, 'Benchmark Rates'!Q:Q, "")</f>
        <v/>
      </c>
      <c r="M242" s="82" t="str">
        <f t="shared" si="1"/>
        <v/>
      </c>
      <c r="N242" s="83" t="str">
        <f t="shared" si="2"/>
        <v/>
      </c>
    </row>
    <row r="243" ht="15.75" customHeight="1">
      <c r="B243" s="77" t="s">
        <v>550</v>
      </c>
      <c r="C243" s="78" t="s">
        <v>394</v>
      </c>
      <c r="D243" s="107" t="s">
        <v>1010</v>
      </c>
      <c r="E243" s="108">
        <v>244.51</v>
      </c>
      <c r="F243" s="109"/>
      <c r="G243" s="110" t="str">
        <f t="shared" si="3"/>
        <v/>
      </c>
      <c r="H243" s="109"/>
      <c r="I243" s="79" t="str">
        <f t="array" ref="I243">XLOOKUP(C243,'Benchmark Rates'!F:F, 'Benchmark Rates'!H:H, "")</f>
        <v/>
      </c>
      <c r="J243" s="79" t="str">
        <f t="array" ref="J243">XLOOKUP(C243,'Benchmark Rates'!I:I, 'Benchmark Rates'!K:K, "")</f>
        <v/>
      </c>
      <c r="K243" s="79" t="str">
        <f t="array" ref="K243">XLOOKUP(C243,'Benchmark Rates'!L:L, 'Benchmark Rates'!N:N, "")</f>
        <v/>
      </c>
      <c r="L243" s="79" t="str">
        <f t="array" ref="L243">XLOOKUP(C243,'Benchmark Rates'!O:O, 'Benchmark Rates'!Q:Q, "")</f>
        <v/>
      </c>
      <c r="M243" s="82" t="str">
        <f t="shared" si="1"/>
        <v/>
      </c>
      <c r="N243" s="83" t="str">
        <f t="shared" si="2"/>
        <v/>
      </c>
    </row>
    <row r="244" ht="15.75" customHeight="1">
      <c r="B244" s="77" t="s">
        <v>550</v>
      </c>
      <c r="C244" s="78" t="s">
        <v>395</v>
      </c>
      <c r="D244" s="107" t="s">
        <v>1011</v>
      </c>
      <c r="E244" s="108">
        <v>557.18</v>
      </c>
      <c r="F244" s="109"/>
      <c r="G244" s="110" t="str">
        <f t="shared" si="3"/>
        <v/>
      </c>
      <c r="H244" s="109"/>
      <c r="I244" s="79" t="str">
        <f t="array" ref="I244">XLOOKUP(C244,'Benchmark Rates'!F:F, 'Benchmark Rates'!H:H, "")</f>
        <v/>
      </c>
      <c r="J244" s="79" t="str">
        <f t="array" ref="J244">XLOOKUP(C244,'Benchmark Rates'!I:I, 'Benchmark Rates'!K:K, "")</f>
        <v/>
      </c>
      <c r="K244" s="79" t="str">
        <f t="array" ref="K244">XLOOKUP(C244,'Benchmark Rates'!L:L, 'Benchmark Rates'!N:N, "")</f>
        <v/>
      </c>
      <c r="L244" s="79" t="str">
        <f t="array" ref="L244">XLOOKUP(C244,'Benchmark Rates'!O:O, 'Benchmark Rates'!Q:Q, "")</f>
        <v/>
      </c>
      <c r="M244" s="82" t="str">
        <f t="shared" si="1"/>
        <v/>
      </c>
      <c r="N244" s="83" t="str">
        <f t="shared" si="2"/>
        <v/>
      </c>
    </row>
    <row r="245" ht="15.75" customHeight="1">
      <c r="B245" s="77" t="s">
        <v>550</v>
      </c>
      <c r="C245" s="78" t="s">
        <v>396</v>
      </c>
      <c r="D245" s="107" t="s">
        <v>1012</v>
      </c>
      <c r="E245" s="108">
        <v>7017.0</v>
      </c>
      <c r="F245" s="109"/>
      <c r="G245" s="110" t="str">
        <f t="shared" si="3"/>
        <v/>
      </c>
      <c r="H245" s="109"/>
      <c r="I245" s="79" t="str">
        <f t="array" ref="I245">XLOOKUP(C245,'Benchmark Rates'!F:F, 'Benchmark Rates'!H:H, "")</f>
        <v/>
      </c>
      <c r="J245" s="79" t="str">
        <f t="array" ref="J245">XLOOKUP(C245,'Benchmark Rates'!I:I, 'Benchmark Rates'!K:K, "")</f>
        <v/>
      </c>
      <c r="K245" s="79" t="str">
        <f t="array" ref="K245">XLOOKUP(C245,'Benchmark Rates'!L:L, 'Benchmark Rates'!N:N, "")</f>
        <v/>
      </c>
      <c r="L245" s="79" t="str">
        <f t="array" ref="L245">XLOOKUP(C245,'Benchmark Rates'!O:O, 'Benchmark Rates'!Q:Q, "")</f>
        <v/>
      </c>
      <c r="M245" s="82" t="str">
        <f t="shared" si="1"/>
        <v/>
      </c>
      <c r="N245" s="83" t="str">
        <f t="shared" si="2"/>
        <v/>
      </c>
    </row>
    <row r="246" ht="15.75" customHeight="1">
      <c r="B246" s="77" t="s">
        <v>550</v>
      </c>
      <c r="C246" s="78" t="s">
        <v>397</v>
      </c>
      <c r="D246" s="107" t="s">
        <v>1013</v>
      </c>
      <c r="E246" s="108">
        <v>911.19</v>
      </c>
      <c r="F246" s="109"/>
      <c r="G246" s="110" t="str">
        <f t="shared" si="3"/>
        <v/>
      </c>
      <c r="H246" s="109"/>
      <c r="I246" s="79" t="str">
        <f t="array" ref="I246">XLOOKUP(C246,'Benchmark Rates'!F:F, 'Benchmark Rates'!H:H, "")</f>
        <v/>
      </c>
      <c r="J246" s="79" t="str">
        <f t="array" ref="J246">XLOOKUP(C246,'Benchmark Rates'!I:I, 'Benchmark Rates'!K:K, "")</f>
        <v/>
      </c>
      <c r="K246" s="79" t="str">
        <f t="array" ref="K246">XLOOKUP(C246,'Benchmark Rates'!L:L, 'Benchmark Rates'!N:N, "")</f>
        <v/>
      </c>
      <c r="L246" s="79" t="str">
        <f t="array" ref="L246">XLOOKUP(C246,'Benchmark Rates'!O:O, 'Benchmark Rates'!Q:Q, "")</f>
        <v/>
      </c>
      <c r="M246" s="82" t="str">
        <f t="shared" si="1"/>
        <v/>
      </c>
      <c r="N246" s="83" t="str">
        <f t="shared" si="2"/>
        <v/>
      </c>
    </row>
    <row r="247" ht="15.75" customHeight="1">
      <c r="B247" s="77" t="s">
        <v>550</v>
      </c>
      <c r="C247" s="78" t="s">
        <v>114</v>
      </c>
      <c r="D247" s="107" t="s">
        <v>1014</v>
      </c>
      <c r="E247" s="108">
        <v>190.6</v>
      </c>
      <c r="F247" s="109"/>
      <c r="G247" s="110" t="str">
        <f t="shared" si="3"/>
        <v/>
      </c>
      <c r="H247" s="109">
        <v>163.09</v>
      </c>
      <c r="I247" s="79">
        <f t="array" ref="I247">XLOOKUP(C247,'Benchmark Rates'!F:F, 'Benchmark Rates'!H:H, "")</f>
        <v>97.17</v>
      </c>
      <c r="J247" s="79" t="str">
        <f t="array" ref="J247">XLOOKUP(C247,'Benchmark Rates'!I:I, 'Benchmark Rates'!K:K, "")</f>
        <v/>
      </c>
      <c r="K247" s="79" t="str">
        <f t="array" ref="K247">XLOOKUP(C247,'Benchmark Rates'!L:L, 'Benchmark Rates'!N:N, "")</f>
        <v/>
      </c>
      <c r="L247" s="79" t="str">
        <f t="array" ref="L247">XLOOKUP(C247,'Benchmark Rates'!O:O, 'Benchmark Rates'!Q:Q, "")</f>
        <v/>
      </c>
      <c r="M247" s="82">
        <f t="shared" si="1"/>
        <v>130.13</v>
      </c>
      <c r="N247" s="83">
        <f t="shared" si="2"/>
        <v>1.464689157</v>
      </c>
    </row>
    <row r="248" ht="15.75" customHeight="1">
      <c r="B248" s="77" t="s">
        <v>550</v>
      </c>
      <c r="C248" s="78" t="s">
        <v>398</v>
      </c>
      <c r="D248" s="107" t="s">
        <v>1015</v>
      </c>
      <c r="E248" s="108">
        <v>551.85</v>
      </c>
      <c r="F248" s="109"/>
      <c r="G248" s="110" t="str">
        <f t="shared" si="3"/>
        <v/>
      </c>
      <c r="H248" s="109"/>
      <c r="I248" s="79" t="str">
        <f t="array" ref="I248">XLOOKUP(C248,'Benchmark Rates'!F:F, 'Benchmark Rates'!H:H, "")</f>
        <v/>
      </c>
      <c r="J248" s="79" t="str">
        <f t="array" ref="J248">XLOOKUP(C248,'Benchmark Rates'!I:I, 'Benchmark Rates'!K:K, "")</f>
        <v/>
      </c>
      <c r="K248" s="79" t="str">
        <f t="array" ref="K248">XLOOKUP(C248,'Benchmark Rates'!L:L, 'Benchmark Rates'!N:N, "")</f>
        <v/>
      </c>
      <c r="L248" s="79" t="str">
        <f t="array" ref="L248">XLOOKUP(C248,'Benchmark Rates'!O:O, 'Benchmark Rates'!Q:Q, "")</f>
        <v/>
      </c>
      <c r="M248" s="82" t="str">
        <f t="shared" si="1"/>
        <v/>
      </c>
      <c r="N248" s="83" t="str">
        <f t="shared" si="2"/>
        <v/>
      </c>
    </row>
    <row r="249" ht="15.75" customHeight="1">
      <c r="B249" s="77" t="s">
        <v>550</v>
      </c>
      <c r="C249" s="78" t="s">
        <v>399</v>
      </c>
      <c r="D249" s="107" t="s">
        <v>1016</v>
      </c>
      <c r="E249" s="108">
        <v>325.7</v>
      </c>
      <c r="F249" s="109"/>
      <c r="G249" s="110" t="str">
        <f t="shared" si="3"/>
        <v/>
      </c>
      <c r="H249" s="109"/>
      <c r="I249" s="79" t="str">
        <f t="array" ref="I249">XLOOKUP(C249,'Benchmark Rates'!F:F, 'Benchmark Rates'!H:H, "")</f>
        <v/>
      </c>
      <c r="J249" s="79" t="str">
        <f t="array" ref="J249">XLOOKUP(C249,'Benchmark Rates'!I:I, 'Benchmark Rates'!K:K, "")</f>
        <v/>
      </c>
      <c r="K249" s="79" t="str">
        <f t="array" ref="K249">XLOOKUP(C249,'Benchmark Rates'!L:L, 'Benchmark Rates'!N:N, "")</f>
        <v/>
      </c>
      <c r="L249" s="79" t="str">
        <f t="array" ref="L249">XLOOKUP(C249,'Benchmark Rates'!O:O, 'Benchmark Rates'!Q:Q, "")</f>
        <v/>
      </c>
      <c r="M249" s="82" t="str">
        <f t="shared" si="1"/>
        <v/>
      </c>
      <c r="N249" s="83" t="str">
        <f t="shared" si="2"/>
        <v/>
      </c>
    </row>
    <row r="250" ht="15.75" customHeight="1">
      <c r="B250" s="77" t="s">
        <v>550</v>
      </c>
      <c r="C250" s="78" t="s">
        <v>400</v>
      </c>
      <c r="D250" s="107" t="s">
        <v>1017</v>
      </c>
      <c r="E250" s="108">
        <v>461.9</v>
      </c>
      <c r="F250" s="109"/>
      <c r="G250" s="110" t="str">
        <f t="shared" si="3"/>
        <v/>
      </c>
      <c r="H250" s="109"/>
      <c r="I250" s="79" t="str">
        <f t="array" ref="I250">XLOOKUP(C250,'Benchmark Rates'!F:F, 'Benchmark Rates'!H:H, "")</f>
        <v/>
      </c>
      <c r="J250" s="79" t="str">
        <f t="array" ref="J250">XLOOKUP(C250,'Benchmark Rates'!I:I, 'Benchmark Rates'!K:K, "")</f>
        <v/>
      </c>
      <c r="K250" s="79" t="str">
        <f t="array" ref="K250">XLOOKUP(C250,'Benchmark Rates'!L:L, 'Benchmark Rates'!N:N, "")</f>
        <v/>
      </c>
      <c r="L250" s="79" t="str">
        <f t="array" ref="L250">XLOOKUP(C250,'Benchmark Rates'!O:O, 'Benchmark Rates'!Q:Q, "")</f>
        <v/>
      </c>
      <c r="M250" s="82" t="str">
        <f t="shared" si="1"/>
        <v/>
      </c>
      <c r="N250" s="83" t="str">
        <f t="shared" si="2"/>
        <v/>
      </c>
    </row>
    <row r="251" ht="15.75" customHeight="1">
      <c r="B251" s="77" t="s">
        <v>550</v>
      </c>
      <c r="C251" s="78" t="s">
        <v>401</v>
      </c>
      <c r="D251" s="107" t="s">
        <v>1018</v>
      </c>
      <c r="E251" s="108">
        <v>294.3</v>
      </c>
      <c r="F251" s="109"/>
      <c r="G251" s="110" t="str">
        <f t="shared" si="3"/>
        <v/>
      </c>
      <c r="H251" s="109"/>
      <c r="I251" s="79" t="str">
        <f t="array" ref="I251">XLOOKUP(C251,'Benchmark Rates'!F:F, 'Benchmark Rates'!H:H, "")</f>
        <v/>
      </c>
      <c r="J251" s="79" t="str">
        <f t="array" ref="J251">XLOOKUP(C251,'Benchmark Rates'!I:I, 'Benchmark Rates'!K:K, "")</f>
        <v/>
      </c>
      <c r="K251" s="79" t="str">
        <f t="array" ref="K251">XLOOKUP(C251,'Benchmark Rates'!L:L, 'Benchmark Rates'!N:N, "")</f>
        <v/>
      </c>
      <c r="L251" s="79" t="str">
        <f t="array" ref="L251">XLOOKUP(C251,'Benchmark Rates'!O:O, 'Benchmark Rates'!Q:Q, "")</f>
        <v/>
      </c>
      <c r="M251" s="82" t="str">
        <f t="shared" si="1"/>
        <v/>
      </c>
      <c r="N251" s="83" t="str">
        <f t="shared" si="2"/>
        <v/>
      </c>
    </row>
    <row r="252" ht="15.75" customHeight="1">
      <c r="B252" s="77" t="s">
        <v>550</v>
      </c>
      <c r="C252" s="78" t="s">
        <v>402</v>
      </c>
      <c r="D252" s="107" t="s">
        <v>1019</v>
      </c>
      <c r="E252" s="108">
        <v>607.39</v>
      </c>
      <c r="F252" s="109"/>
      <c r="G252" s="110" t="str">
        <f t="shared" si="3"/>
        <v/>
      </c>
      <c r="H252" s="109"/>
      <c r="I252" s="79" t="str">
        <f t="array" ref="I252">XLOOKUP(C252,'Benchmark Rates'!F:F, 'Benchmark Rates'!H:H, "")</f>
        <v/>
      </c>
      <c r="J252" s="79" t="str">
        <f t="array" ref="J252">XLOOKUP(C252,'Benchmark Rates'!I:I, 'Benchmark Rates'!K:K, "")</f>
        <v/>
      </c>
      <c r="K252" s="79" t="str">
        <f t="array" ref="K252">XLOOKUP(C252,'Benchmark Rates'!L:L, 'Benchmark Rates'!N:N, "")</f>
        <v/>
      </c>
      <c r="L252" s="79" t="str">
        <f t="array" ref="L252">XLOOKUP(C252,'Benchmark Rates'!O:O, 'Benchmark Rates'!Q:Q, "")</f>
        <v/>
      </c>
      <c r="M252" s="82" t="str">
        <f t="shared" si="1"/>
        <v/>
      </c>
      <c r="N252" s="83" t="str">
        <f t="shared" si="2"/>
        <v/>
      </c>
    </row>
    <row r="253" ht="15.75" customHeight="1">
      <c r="B253" s="77" t="s">
        <v>550</v>
      </c>
      <c r="C253" s="78" t="s">
        <v>403</v>
      </c>
      <c r="D253" s="107" t="s">
        <v>1020</v>
      </c>
      <c r="E253" s="108">
        <v>432.55</v>
      </c>
      <c r="F253" s="109"/>
      <c r="G253" s="110" t="str">
        <f t="shared" si="3"/>
        <v/>
      </c>
      <c r="H253" s="109"/>
      <c r="I253" s="79" t="str">
        <f t="array" ref="I253">XLOOKUP(C253,'Benchmark Rates'!F:F, 'Benchmark Rates'!H:H, "")</f>
        <v/>
      </c>
      <c r="J253" s="79" t="str">
        <f t="array" ref="J253">XLOOKUP(C253,'Benchmark Rates'!I:I, 'Benchmark Rates'!K:K, "")</f>
        <v/>
      </c>
      <c r="K253" s="79" t="str">
        <f t="array" ref="K253">XLOOKUP(C253,'Benchmark Rates'!L:L, 'Benchmark Rates'!N:N, "")</f>
        <v/>
      </c>
      <c r="L253" s="79" t="str">
        <f t="array" ref="L253">XLOOKUP(C253,'Benchmark Rates'!O:O, 'Benchmark Rates'!Q:Q, "")</f>
        <v/>
      </c>
      <c r="M253" s="82" t="str">
        <f t="shared" si="1"/>
        <v/>
      </c>
      <c r="N253" s="83" t="str">
        <f t="shared" si="2"/>
        <v/>
      </c>
    </row>
    <row r="254" ht="15.75" customHeight="1">
      <c r="B254" s="77" t="s">
        <v>550</v>
      </c>
      <c r="C254" s="78" t="s">
        <v>404</v>
      </c>
      <c r="D254" s="107" t="s">
        <v>1021</v>
      </c>
      <c r="E254" s="108">
        <v>948.86</v>
      </c>
      <c r="F254" s="109"/>
      <c r="G254" s="110" t="str">
        <f t="shared" si="3"/>
        <v/>
      </c>
      <c r="H254" s="109"/>
      <c r="I254" s="79" t="str">
        <f t="array" ref="I254">XLOOKUP(C254,'Benchmark Rates'!F:F, 'Benchmark Rates'!H:H, "")</f>
        <v/>
      </c>
      <c r="J254" s="79" t="str">
        <f t="array" ref="J254">XLOOKUP(C254,'Benchmark Rates'!I:I, 'Benchmark Rates'!K:K, "")</f>
        <v/>
      </c>
      <c r="K254" s="79" t="str">
        <f t="array" ref="K254">XLOOKUP(C254,'Benchmark Rates'!L:L, 'Benchmark Rates'!N:N, "")</f>
        <v/>
      </c>
      <c r="L254" s="79" t="str">
        <f t="array" ref="L254">XLOOKUP(C254,'Benchmark Rates'!O:O, 'Benchmark Rates'!Q:Q, "")</f>
        <v/>
      </c>
      <c r="M254" s="82" t="str">
        <f t="shared" si="1"/>
        <v/>
      </c>
      <c r="N254" s="83" t="str">
        <f t="shared" si="2"/>
        <v/>
      </c>
    </row>
    <row r="255" ht="15.75" customHeight="1">
      <c r="B255" s="77" t="s">
        <v>550</v>
      </c>
      <c r="C255" s="78" t="s">
        <v>424</v>
      </c>
      <c r="D255" s="107" t="s">
        <v>1022</v>
      </c>
      <c r="E255" s="108">
        <v>4398.73</v>
      </c>
      <c r="F255" s="109"/>
      <c r="G255" s="110" t="str">
        <f t="shared" si="3"/>
        <v/>
      </c>
      <c r="H255" s="109"/>
      <c r="I255" s="79" t="str">
        <f t="array" ref="I255">XLOOKUP(C255,'Benchmark Rates'!F:F, 'Benchmark Rates'!H:H, "")</f>
        <v/>
      </c>
      <c r="J255" s="79" t="str">
        <f t="array" ref="J255">XLOOKUP(C255,'Benchmark Rates'!I:I, 'Benchmark Rates'!K:K, "")</f>
        <v/>
      </c>
      <c r="K255" s="79" t="str">
        <f t="array" ref="K255">XLOOKUP(C255,'Benchmark Rates'!L:L, 'Benchmark Rates'!N:N, "")</f>
        <v/>
      </c>
      <c r="L255" s="79" t="str">
        <f t="array" ref="L255">XLOOKUP(C255,'Benchmark Rates'!O:O, 'Benchmark Rates'!Q:Q, "")</f>
        <v/>
      </c>
      <c r="M255" s="82" t="str">
        <f t="shared" si="1"/>
        <v/>
      </c>
      <c r="N255" s="83" t="str">
        <f t="shared" si="2"/>
        <v/>
      </c>
    </row>
    <row r="256" ht="15.75" customHeight="1">
      <c r="B256" s="77" t="s">
        <v>550</v>
      </c>
      <c r="C256" s="78" t="s">
        <v>425</v>
      </c>
      <c r="D256" s="107" t="s">
        <v>1023</v>
      </c>
      <c r="E256" s="108">
        <v>4310.45</v>
      </c>
      <c r="F256" s="109"/>
      <c r="G256" s="110" t="str">
        <f t="shared" si="3"/>
        <v/>
      </c>
      <c r="H256" s="109"/>
      <c r="I256" s="79" t="str">
        <f t="array" ref="I256">XLOOKUP(C256,'Benchmark Rates'!F:F, 'Benchmark Rates'!H:H, "")</f>
        <v/>
      </c>
      <c r="J256" s="79" t="str">
        <f t="array" ref="J256">XLOOKUP(C256,'Benchmark Rates'!I:I, 'Benchmark Rates'!K:K, "")</f>
        <v/>
      </c>
      <c r="K256" s="79" t="str">
        <f t="array" ref="K256">XLOOKUP(C256,'Benchmark Rates'!L:L, 'Benchmark Rates'!N:N, "")</f>
        <v/>
      </c>
      <c r="L256" s="79" t="str">
        <f t="array" ref="L256">XLOOKUP(C256,'Benchmark Rates'!O:O, 'Benchmark Rates'!Q:Q, "")</f>
        <v/>
      </c>
      <c r="M256" s="82" t="str">
        <f t="shared" si="1"/>
        <v/>
      </c>
      <c r="N256" s="83" t="str">
        <f t="shared" si="2"/>
        <v/>
      </c>
    </row>
    <row r="257" ht="15.75" customHeight="1">
      <c r="B257" s="77" t="s">
        <v>550</v>
      </c>
      <c r="C257" s="78" t="s">
        <v>426</v>
      </c>
      <c r="D257" s="107" t="s">
        <v>1024</v>
      </c>
      <c r="E257" s="108">
        <v>4641.68</v>
      </c>
      <c r="F257" s="109"/>
      <c r="G257" s="110" t="str">
        <f t="shared" si="3"/>
        <v/>
      </c>
      <c r="H257" s="109"/>
      <c r="I257" s="79" t="str">
        <f t="array" ref="I257">XLOOKUP(C257,'Benchmark Rates'!F:F, 'Benchmark Rates'!H:H, "")</f>
        <v/>
      </c>
      <c r="J257" s="79" t="str">
        <f t="array" ref="J257">XLOOKUP(C257,'Benchmark Rates'!I:I, 'Benchmark Rates'!K:K, "")</f>
        <v/>
      </c>
      <c r="K257" s="79" t="str">
        <f t="array" ref="K257">XLOOKUP(C257,'Benchmark Rates'!L:L, 'Benchmark Rates'!N:N, "")</f>
        <v/>
      </c>
      <c r="L257" s="79" t="str">
        <f t="array" ref="L257">XLOOKUP(C257,'Benchmark Rates'!O:O, 'Benchmark Rates'!Q:Q, "")</f>
        <v/>
      </c>
      <c r="M257" s="82" t="str">
        <f t="shared" si="1"/>
        <v/>
      </c>
      <c r="N257" s="83" t="str">
        <f t="shared" si="2"/>
        <v/>
      </c>
    </row>
    <row r="258" ht="15.75" customHeight="1">
      <c r="B258" s="77" t="s">
        <v>550</v>
      </c>
      <c r="C258" s="78" t="s">
        <v>427</v>
      </c>
      <c r="D258" s="107" t="s">
        <v>1025</v>
      </c>
      <c r="E258" s="108">
        <v>4310.45</v>
      </c>
      <c r="F258" s="109"/>
      <c r="G258" s="110" t="str">
        <f t="shared" si="3"/>
        <v/>
      </c>
      <c r="H258" s="109"/>
      <c r="I258" s="79" t="str">
        <f t="array" ref="I258">XLOOKUP(C258,'Benchmark Rates'!F:F, 'Benchmark Rates'!H:H, "")</f>
        <v/>
      </c>
      <c r="J258" s="79" t="str">
        <f t="array" ref="J258">XLOOKUP(C258,'Benchmark Rates'!I:I, 'Benchmark Rates'!K:K, "")</f>
        <v/>
      </c>
      <c r="K258" s="79" t="str">
        <f t="array" ref="K258">XLOOKUP(C258,'Benchmark Rates'!L:L, 'Benchmark Rates'!N:N, "")</f>
        <v/>
      </c>
      <c r="L258" s="79" t="str">
        <f t="array" ref="L258">XLOOKUP(C258,'Benchmark Rates'!O:O, 'Benchmark Rates'!Q:Q, "")</f>
        <v/>
      </c>
      <c r="M258" s="82" t="str">
        <f t="shared" si="1"/>
        <v/>
      </c>
      <c r="N258" s="83" t="str">
        <f t="shared" si="2"/>
        <v/>
      </c>
    </row>
    <row r="259" ht="15.75" customHeight="1">
      <c r="B259" s="77" t="s">
        <v>550</v>
      </c>
      <c r="C259" s="78" t="s">
        <v>428</v>
      </c>
      <c r="D259" s="107" t="s">
        <v>1026</v>
      </c>
      <c r="E259" s="108">
        <v>2898.96</v>
      </c>
      <c r="F259" s="109"/>
      <c r="G259" s="110" t="str">
        <f t="shared" si="3"/>
        <v/>
      </c>
      <c r="H259" s="109"/>
      <c r="I259" s="79" t="str">
        <f t="array" ref="I259">XLOOKUP(C259,'Benchmark Rates'!F:F, 'Benchmark Rates'!H:H, "")</f>
        <v/>
      </c>
      <c r="J259" s="79" t="str">
        <f t="array" ref="J259">XLOOKUP(C259,'Benchmark Rates'!I:I, 'Benchmark Rates'!K:K, "")</f>
        <v/>
      </c>
      <c r="K259" s="79" t="str">
        <f t="array" ref="K259">XLOOKUP(C259,'Benchmark Rates'!L:L, 'Benchmark Rates'!N:N, "")</f>
        <v/>
      </c>
      <c r="L259" s="79" t="str">
        <f t="array" ref="L259">XLOOKUP(C259,'Benchmark Rates'!O:O, 'Benchmark Rates'!Q:Q, "")</f>
        <v/>
      </c>
      <c r="M259" s="82" t="str">
        <f t="shared" si="1"/>
        <v/>
      </c>
      <c r="N259" s="83" t="str">
        <f t="shared" si="2"/>
        <v/>
      </c>
    </row>
    <row r="260" ht="15.75" customHeight="1">
      <c r="B260" s="77" t="s">
        <v>550</v>
      </c>
      <c r="C260" s="78" t="s">
        <v>429</v>
      </c>
      <c r="D260" s="107" t="s">
        <v>1027</v>
      </c>
      <c r="E260" s="108">
        <v>337.24</v>
      </c>
      <c r="F260" s="109"/>
      <c r="G260" s="110" t="str">
        <f t="shared" si="3"/>
        <v/>
      </c>
      <c r="H260" s="109"/>
      <c r="I260" s="79" t="str">
        <f t="array" ref="I260">XLOOKUP(C260,'Benchmark Rates'!F:F, 'Benchmark Rates'!H:H, "")</f>
        <v/>
      </c>
      <c r="J260" s="79" t="str">
        <f t="array" ref="J260">XLOOKUP(C260,'Benchmark Rates'!I:I, 'Benchmark Rates'!K:K, "")</f>
        <v/>
      </c>
      <c r="K260" s="79" t="str">
        <f t="array" ref="K260">XLOOKUP(C260,'Benchmark Rates'!L:L, 'Benchmark Rates'!N:N, "")</f>
        <v/>
      </c>
      <c r="L260" s="79" t="str">
        <f t="array" ref="L260">XLOOKUP(C260,'Benchmark Rates'!O:O, 'Benchmark Rates'!Q:Q, "")</f>
        <v/>
      </c>
      <c r="M260" s="82" t="str">
        <f t="shared" si="1"/>
        <v/>
      </c>
      <c r="N260" s="83" t="str">
        <f t="shared" si="2"/>
        <v/>
      </c>
    </row>
    <row r="261" ht="15.75" customHeight="1">
      <c r="B261" s="77" t="s">
        <v>550</v>
      </c>
      <c r="C261" s="78" t="s">
        <v>116</v>
      </c>
      <c r="D261" s="107" t="s">
        <v>1028</v>
      </c>
      <c r="E261" s="108">
        <v>243.4</v>
      </c>
      <c r="F261" s="109">
        <v>331.34</v>
      </c>
      <c r="G261" s="110">
        <f t="shared" si="3"/>
        <v>0.7345928653</v>
      </c>
      <c r="H261" s="109">
        <v>209.37</v>
      </c>
      <c r="I261" s="79">
        <f t="array" ref="I261">XLOOKUP(C261,'Benchmark Rates'!F:F, 'Benchmark Rates'!H:H, "")</f>
        <v>31.56922078</v>
      </c>
      <c r="J261" s="79" t="str">
        <f t="array" ref="J261">XLOOKUP(C261,'Benchmark Rates'!I:I, 'Benchmark Rates'!K:K, "")</f>
        <v/>
      </c>
      <c r="K261" s="79" t="str">
        <f t="array" ref="K261">XLOOKUP(C261,'Benchmark Rates'!L:L, 'Benchmark Rates'!N:N, "")</f>
        <v/>
      </c>
      <c r="L261" s="79" t="str">
        <f t="array" ref="L261">XLOOKUP(C261,'Benchmark Rates'!O:O, 'Benchmark Rates'!Q:Q, "")</f>
        <v/>
      </c>
      <c r="M261" s="82">
        <f t="shared" si="1"/>
        <v>120.4696104</v>
      </c>
      <c r="N261" s="83">
        <f t="shared" si="2"/>
        <v>2.020426556</v>
      </c>
    </row>
    <row r="262" ht="15.75" customHeight="1">
      <c r="B262" s="77" t="s">
        <v>550</v>
      </c>
      <c r="C262" s="78" t="s">
        <v>430</v>
      </c>
      <c r="D262" s="107" t="s">
        <v>1029</v>
      </c>
      <c r="E262" s="108">
        <v>235.53</v>
      </c>
      <c r="F262" s="109"/>
      <c r="G262" s="110" t="str">
        <f t="shared" si="3"/>
        <v/>
      </c>
      <c r="H262" s="109"/>
      <c r="I262" s="79" t="str">
        <f t="array" ref="I262">XLOOKUP(C262,'Benchmark Rates'!F:F, 'Benchmark Rates'!H:H, "")</f>
        <v/>
      </c>
      <c r="J262" s="79" t="str">
        <f t="array" ref="J262">XLOOKUP(C262,'Benchmark Rates'!I:I, 'Benchmark Rates'!K:K, "")</f>
        <v/>
      </c>
      <c r="K262" s="79" t="str">
        <f t="array" ref="K262">XLOOKUP(C262,'Benchmark Rates'!L:L, 'Benchmark Rates'!N:N, "")</f>
        <v/>
      </c>
      <c r="L262" s="79" t="str">
        <f t="array" ref="L262">XLOOKUP(C262,'Benchmark Rates'!O:O, 'Benchmark Rates'!Q:Q, "")</f>
        <v/>
      </c>
      <c r="M262" s="82" t="str">
        <f t="shared" si="1"/>
        <v/>
      </c>
      <c r="N262" s="83" t="str">
        <f t="shared" si="2"/>
        <v/>
      </c>
    </row>
    <row r="263" ht="15.75" customHeight="1">
      <c r="B263" s="77" t="s">
        <v>550</v>
      </c>
      <c r="C263" s="78" t="s">
        <v>431</v>
      </c>
      <c r="D263" s="107" t="s">
        <v>1030</v>
      </c>
      <c r="E263" s="108">
        <v>730.07</v>
      </c>
      <c r="F263" s="109"/>
      <c r="G263" s="110" t="str">
        <f t="shared" si="3"/>
        <v/>
      </c>
      <c r="H263" s="109"/>
      <c r="I263" s="79" t="str">
        <f t="array" ref="I263">XLOOKUP(C263,'Benchmark Rates'!F:F, 'Benchmark Rates'!H:H, "")</f>
        <v/>
      </c>
      <c r="J263" s="79" t="str">
        <f t="array" ref="J263">XLOOKUP(C263,'Benchmark Rates'!I:I, 'Benchmark Rates'!K:K, "")</f>
        <v/>
      </c>
      <c r="K263" s="79" t="str">
        <f t="array" ref="K263">XLOOKUP(C263,'Benchmark Rates'!L:L, 'Benchmark Rates'!N:N, "")</f>
        <v/>
      </c>
      <c r="L263" s="79" t="str">
        <f t="array" ref="L263">XLOOKUP(C263,'Benchmark Rates'!O:O, 'Benchmark Rates'!Q:Q, "")</f>
        <v/>
      </c>
      <c r="M263" s="82" t="str">
        <f t="shared" si="1"/>
        <v/>
      </c>
      <c r="N263" s="83" t="str">
        <f t="shared" si="2"/>
        <v/>
      </c>
    </row>
    <row r="264" ht="15.75" customHeight="1">
      <c r="B264" s="77" t="s">
        <v>550</v>
      </c>
      <c r="C264" s="78" t="s">
        <v>432</v>
      </c>
      <c r="D264" s="107" t="s">
        <v>1031</v>
      </c>
      <c r="E264" s="108">
        <v>1959.21</v>
      </c>
      <c r="F264" s="109"/>
      <c r="G264" s="110" t="str">
        <f t="shared" si="3"/>
        <v/>
      </c>
      <c r="H264" s="109"/>
      <c r="I264" s="79" t="str">
        <f t="array" ref="I264">XLOOKUP(C264,'Benchmark Rates'!F:F, 'Benchmark Rates'!H:H, "")</f>
        <v/>
      </c>
      <c r="J264" s="79" t="str">
        <f t="array" ref="J264">XLOOKUP(C264,'Benchmark Rates'!I:I, 'Benchmark Rates'!K:K, "")</f>
        <v/>
      </c>
      <c r="K264" s="79" t="str">
        <f t="array" ref="K264">XLOOKUP(C264,'Benchmark Rates'!L:L, 'Benchmark Rates'!N:N, "")</f>
        <v/>
      </c>
      <c r="L264" s="79" t="str">
        <f t="array" ref="L264">XLOOKUP(C264,'Benchmark Rates'!O:O, 'Benchmark Rates'!Q:Q, "")</f>
        <v/>
      </c>
      <c r="M264" s="82" t="str">
        <f t="shared" si="1"/>
        <v/>
      </c>
      <c r="N264" s="83" t="str">
        <f t="shared" si="2"/>
        <v/>
      </c>
    </row>
    <row r="265" ht="15.75" customHeight="1">
      <c r="B265" s="77" t="s">
        <v>550</v>
      </c>
      <c r="C265" s="78" t="s">
        <v>445</v>
      </c>
      <c r="D265" s="107" t="s">
        <v>1032</v>
      </c>
      <c r="E265" s="108">
        <v>590.97</v>
      </c>
      <c r="F265" s="109"/>
      <c r="G265" s="110" t="str">
        <f t="shared" si="3"/>
        <v/>
      </c>
      <c r="H265" s="109"/>
      <c r="I265" s="79" t="str">
        <f t="array" ref="I265">XLOOKUP(C265,'Benchmark Rates'!F:F, 'Benchmark Rates'!H:H, "")</f>
        <v/>
      </c>
      <c r="J265" s="79" t="str">
        <f t="array" ref="J265">XLOOKUP(C265,'Benchmark Rates'!I:I, 'Benchmark Rates'!K:K, "")</f>
        <v/>
      </c>
      <c r="K265" s="79" t="str">
        <f t="array" ref="K265">XLOOKUP(C265,'Benchmark Rates'!L:L, 'Benchmark Rates'!N:N, "")</f>
        <v/>
      </c>
      <c r="L265" s="79" t="str">
        <f t="array" ref="L265">XLOOKUP(C265,'Benchmark Rates'!O:O, 'Benchmark Rates'!Q:Q, "")</f>
        <v/>
      </c>
      <c r="M265" s="82" t="str">
        <f t="shared" si="1"/>
        <v/>
      </c>
      <c r="N265" s="83" t="str">
        <f t="shared" si="2"/>
        <v/>
      </c>
    </row>
    <row r="266" ht="15.75" customHeight="1">
      <c r="B266" s="77" t="s">
        <v>550</v>
      </c>
      <c r="C266" s="78" t="s">
        <v>446</v>
      </c>
      <c r="D266" s="107" t="s">
        <v>1033</v>
      </c>
      <c r="E266" s="108">
        <v>709.16</v>
      </c>
      <c r="F266" s="109"/>
      <c r="G266" s="110" t="str">
        <f t="shared" si="3"/>
        <v/>
      </c>
      <c r="H266" s="109"/>
      <c r="I266" s="79" t="str">
        <f t="array" ref="I266">XLOOKUP(C266,'Benchmark Rates'!F:F, 'Benchmark Rates'!H:H, "")</f>
        <v/>
      </c>
      <c r="J266" s="79" t="str">
        <f t="array" ref="J266">XLOOKUP(C266,'Benchmark Rates'!I:I, 'Benchmark Rates'!K:K, "")</f>
        <v/>
      </c>
      <c r="K266" s="79" t="str">
        <f t="array" ref="K266">XLOOKUP(C266,'Benchmark Rates'!L:L, 'Benchmark Rates'!N:N, "")</f>
        <v/>
      </c>
      <c r="L266" s="79" t="str">
        <f t="array" ref="L266">XLOOKUP(C266,'Benchmark Rates'!O:O, 'Benchmark Rates'!Q:Q, "")</f>
        <v/>
      </c>
      <c r="M266" s="82" t="str">
        <f t="shared" si="1"/>
        <v/>
      </c>
      <c r="N266" s="83" t="str">
        <f t="shared" si="2"/>
        <v/>
      </c>
    </row>
    <row r="267" ht="15.75" customHeight="1">
      <c r="B267" s="77" t="s">
        <v>550</v>
      </c>
      <c r="C267" s="78" t="s">
        <v>117</v>
      </c>
      <c r="D267" s="107" t="s">
        <v>1034</v>
      </c>
      <c r="E267" s="108">
        <v>319.68</v>
      </c>
      <c r="F267" s="109">
        <v>457.61</v>
      </c>
      <c r="G267" s="110">
        <f t="shared" si="3"/>
        <v>0.6985861323</v>
      </c>
      <c r="H267" s="109">
        <v>231.99</v>
      </c>
      <c r="I267" s="79">
        <f t="array" ref="I267">XLOOKUP(C267,'Benchmark Rates'!F:F, 'Benchmark Rates'!H:H, "")</f>
        <v>145.7601299</v>
      </c>
      <c r="J267" s="79" t="str">
        <f t="array" ref="J267">XLOOKUP(C267,'Benchmark Rates'!I:I, 'Benchmark Rates'!K:K, "")</f>
        <v/>
      </c>
      <c r="K267" s="79" t="str">
        <f t="array" ref="K267">XLOOKUP(C267,'Benchmark Rates'!L:L, 'Benchmark Rates'!N:N, "")</f>
        <v/>
      </c>
      <c r="L267" s="79" t="str">
        <f t="array" ref="L267">XLOOKUP(C267,'Benchmark Rates'!O:O, 'Benchmark Rates'!Q:Q, "")</f>
        <v/>
      </c>
      <c r="M267" s="82">
        <f t="shared" si="1"/>
        <v>188.8750649</v>
      </c>
      <c r="N267" s="83">
        <f t="shared" si="2"/>
        <v>1.6925474</v>
      </c>
    </row>
    <row r="268" ht="15.75" customHeight="1">
      <c r="B268" s="77" t="s">
        <v>550</v>
      </c>
      <c r="C268" s="78" t="s">
        <v>118</v>
      </c>
      <c r="D268" s="107" t="s">
        <v>1035</v>
      </c>
      <c r="E268" s="108">
        <v>319.68</v>
      </c>
      <c r="F268" s="109">
        <v>453.43</v>
      </c>
      <c r="G268" s="110">
        <f t="shared" si="3"/>
        <v>0.7050261341</v>
      </c>
      <c r="H268" s="109">
        <v>231.99</v>
      </c>
      <c r="I268" s="79">
        <f t="array" ref="I268">XLOOKUP(C268,'Benchmark Rates'!F:F, 'Benchmark Rates'!H:H, "")</f>
        <v>170.0449351</v>
      </c>
      <c r="J268" s="79" t="str">
        <f t="array" ref="J268">XLOOKUP(C268,'Benchmark Rates'!I:I, 'Benchmark Rates'!K:K, "")</f>
        <v/>
      </c>
      <c r="K268" s="79" t="str">
        <f t="array" ref="K268">XLOOKUP(C268,'Benchmark Rates'!L:L, 'Benchmark Rates'!N:N, "")</f>
        <v/>
      </c>
      <c r="L268" s="79" t="str">
        <f t="array" ref="L268">XLOOKUP(C268,'Benchmark Rates'!O:O, 'Benchmark Rates'!Q:Q, "")</f>
        <v/>
      </c>
      <c r="M268" s="82">
        <f t="shared" si="1"/>
        <v>201.0174675</v>
      </c>
      <c r="N268" s="83">
        <f t="shared" si="2"/>
        <v>1.590309558</v>
      </c>
    </row>
    <row r="269" ht="15.75" customHeight="1">
      <c r="B269" s="77" t="s">
        <v>550</v>
      </c>
      <c r="C269" s="78" t="s">
        <v>451</v>
      </c>
      <c r="D269" s="107" t="s">
        <v>1036</v>
      </c>
      <c r="E269" s="108">
        <v>403.84</v>
      </c>
      <c r="F269" s="109"/>
      <c r="G269" s="110" t="str">
        <f t="shared" si="3"/>
        <v/>
      </c>
      <c r="H269" s="109"/>
      <c r="I269" s="79" t="str">
        <f t="array" ref="I269">XLOOKUP(C269,'Benchmark Rates'!F:F, 'Benchmark Rates'!H:H, "")</f>
        <v/>
      </c>
      <c r="J269" s="79" t="str">
        <f t="array" ref="J269">XLOOKUP(C269,'Benchmark Rates'!I:I, 'Benchmark Rates'!K:K, "")</f>
        <v/>
      </c>
      <c r="K269" s="79" t="str">
        <f t="array" ref="K269">XLOOKUP(C269,'Benchmark Rates'!L:L, 'Benchmark Rates'!N:N, "")</f>
        <v/>
      </c>
      <c r="L269" s="79" t="str">
        <f t="array" ref="L269">XLOOKUP(C269,'Benchmark Rates'!O:O, 'Benchmark Rates'!Q:Q, "")</f>
        <v/>
      </c>
      <c r="M269" s="82" t="str">
        <f t="shared" si="1"/>
        <v/>
      </c>
      <c r="N269" s="83" t="str">
        <f t="shared" si="2"/>
        <v/>
      </c>
    </row>
    <row r="270" ht="15.75" customHeight="1">
      <c r="B270" s="77" t="s">
        <v>550</v>
      </c>
      <c r="C270" s="78" t="s">
        <v>455</v>
      </c>
      <c r="D270" s="107" t="s">
        <v>1037</v>
      </c>
      <c r="E270" s="108">
        <v>1040.28</v>
      </c>
      <c r="F270" s="109"/>
      <c r="G270" s="110" t="str">
        <f t="shared" si="3"/>
        <v/>
      </c>
      <c r="H270" s="109"/>
      <c r="I270" s="79" t="str">
        <f t="array" ref="I270">XLOOKUP(C270,'Benchmark Rates'!F:F, 'Benchmark Rates'!H:H, "")</f>
        <v/>
      </c>
      <c r="J270" s="79" t="str">
        <f t="array" ref="J270">XLOOKUP(C270,'Benchmark Rates'!I:I, 'Benchmark Rates'!K:K, "")</f>
        <v/>
      </c>
      <c r="K270" s="79" t="str">
        <f t="array" ref="K270">XLOOKUP(C270,'Benchmark Rates'!L:L, 'Benchmark Rates'!N:N, "")</f>
        <v/>
      </c>
      <c r="L270" s="79" t="str">
        <f t="array" ref="L270">XLOOKUP(C270,'Benchmark Rates'!O:O, 'Benchmark Rates'!Q:Q, "")</f>
        <v/>
      </c>
      <c r="M270" s="82" t="str">
        <f t="shared" si="1"/>
        <v/>
      </c>
      <c r="N270" s="83" t="str">
        <f t="shared" si="2"/>
        <v/>
      </c>
    </row>
    <row r="271" ht="15.75" customHeight="1">
      <c r="B271" s="77" t="s">
        <v>550</v>
      </c>
      <c r="C271" s="78" t="s">
        <v>126</v>
      </c>
      <c r="D271" s="107" t="s">
        <v>1038</v>
      </c>
      <c r="E271" s="108">
        <v>237.74</v>
      </c>
      <c r="F271" s="109">
        <v>267.15</v>
      </c>
      <c r="G271" s="110">
        <f t="shared" si="3"/>
        <v>0.8899120344</v>
      </c>
      <c r="H271" s="109"/>
      <c r="I271" s="79" t="str">
        <f t="array" ref="I271">XLOOKUP(C271,'Benchmark Rates'!F:F, 'Benchmark Rates'!H:H, "")</f>
        <v/>
      </c>
      <c r="J271" s="79" t="str">
        <f t="array" ref="J271">XLOOKUP(C271,'Benchmark Rates'!I:I, 'Benchmark Rates'!K:K, "")</f>
        <v/>
      </c>
      <c r="K271" s="79" t="str">
        <f t="array" ref="K271">XLOOKUP(C271,'Benchmark Rates'!L:L, 'Benchmark Rates'!N:N, "")</f>
        <v/>
      </c>
      <c r="L271" s="79" t="str">
        <f t="array" ref="L271">XLOOKUP(C271,'Benchmark Rates'!O:O, 'Benchmark Rates'!Q:Q, "")</f>
        <v/>
      </c>
      <c r="M271" s="82" t="str">
        <f t="shared" si="1"/>
        <v/>
      </c>
      <c r="N271" s="83" t="str">
        <f t="shared" si="2"/>
        <v/>
      </c>
    </row>
    <row r="272" ht="15.75" customHeight="1">
      <c r="B272" s="77" t="s">
        <v>550</v>
      </c>
      <c r="C272" s="78" t="s">
        <v>470</v>
      </c>
      <c r="D272" s="107" t="s">
        <v>1039</v>
      </c>
      <c r="E272" s="108">
        <v>237.74</v>
      </c>
      <c r="F272" s="109"/>
      <c r="G272" s="110" t="str">
        <f t="shared" si="3"/>
        <v/>
      </c>
      <c r="H272" s="109"/>
      <c r="I272" s="79" t="str">
        <f t="array" ref="I272">XLOOKUP(C272,'Benchmark Rates'!F:F, 'Benchmark Rates'!H:H, "")</f>
        <v/>
      </c>
      <c r="J272" s="79" t="str">
        <f t="array" ref="J272">XLOOKUP(C272,'Benchmark Rates'!I:I, 'Benchmark Rates'!K:K, "")</f>
        <v/>
      </c>
      <c r="K272" s="79" t="str">
        <f t="array" ref="K272">XLOOKUP(C272,'Benchmark Rates'!L:L, 'Benchmark Rates'!N:N, "")</f>
        <v/>
      </c>
      <c r="L272" s="79" t="str">
        <f t="array" ref="L272">XLOOKUP(C272,'Benchmark Rates'!O:O, 'Benchmark Rates'!Q:Q, "")</f>
        <v/>
      </c>
      <c r="M272" s="82" t="str">
        <f t="shared" si="1"/>
        <v/>
      </c>
      <c r="N272" s="83" t="str">
        <f t="shared" si="2"/>
        <v/>
      </c>
    </row>
    <row r="273" ht="15.75" customHeight="1">
      <c r="B273" s="77" t="s">
        <v>550</v>
      </c>
      <c r="C273" s="78" t="s">
        <v>472</v>
      </c>
      <c r="D273" s="107" t="s">
        <v>1040</v>
      </c>
      <c r="E273" s="108">
        <v>50.64</v>
      </c>
      <c r="F273" s="109"/>
      <c r="G273" s="110" t="str">
        <f t="shared" si="3"/>
        <v/>
      </c>
      <c r="H273" s="109"/>
      <c r="I273" s="79" t="str">
        <f t="array" ref="I273">XLOOKUP(C273,'Benchmark Rates'!F:F, 'Benchmark Rates'!H:H, "")</f>
        <v/>
      </c>
      <c r="J273" s="79" t="str">
        <f t="array" ref="J273">XLOOKUP(C273,'Benchmark Rates'!I:I, 'Benchmark Rates'!K:K, "")</f>
        <v/>
      </c>
      <c r="K273" s="79" t="str">
        <f t="array" ref="K273">XLOOKUP(C273,'Benchmark Rates'!L:L, 'Benchmark Rates'!N:N, "")</f>
        <v/>
      </c>
      <c r="L273" s="79" t="str">
        <f t="array" ref="L273">XLOOKUP(C273,'Benchmark Rates'!O:O, 'Benchmark Rates'!Q:Q, "")</f>
        <v/>
      </c>
      <c r="M273" s="82" t="str">
        <f t="shared" si="1"/>
        <v/>
      </c>
      <c r="N273" s="83" t="str">
        <f t="shared" si="2"/>
        <v/>
      </c>
    </row>
    <row r="274" ht="15.75" customHeight="1">
      <c r="B274" s="77" t="s">
        <v>550</v>
      </c>
      <c r="C274" s="78" t="s">
        <v>128</v>
      </c>
      <c r="D274" s="107" t="s">
        <v>1041</v>
      </c>
      <c r="E274" s="108">
        <v>18.16</v>
      </c>
      <c r="F274" s="109">
        <v>80.89</v>
      </c>
      <c r="G274" s="110">
        <f t="shared" si="3"/>
        <v>0.2245024107</v>
      </c>
      <c r="H274" s="109"/>
      <c r="I274" s="79" t="str">
        <f t="array" ref="I274">XLOOKUP(C274,'Benchmark Rates'!F:F, 'Benchmark Rates'!H:H, "")</f>
        <v/>
      </c>
      <c r="J274" s="79" t="str">
        <f t="array" ref="J274">XLOOKUP(C274,'Benchmark Rates'!I:I, 'Benchmark Rates'!K:K, "")</f>
        <v/>
      </c>
      <c r="K274" s="79" t="str">
        <f t="array" ref="K274">XLOOKUP(C274,'Benchmark Rates'!L:L, 'Benchmark Rates'!N:N, "")</f>
        <v/>
      </c>
      <c r="L274" s="79" t="str">
        <f t="array" ref="L274">XLOOKUP(C274,'Benchmark Rates'!O:O, 'Benchmark Rates'!Q:Q, "")</f>
        <v/>
      </c>
      <c r="M274" s="82" t="str">
        <f t="shared" si="1"/>
        <v/>
      </c>
      <c r="N274" s="83" t="str">
        <f t="shared" si="2"/>
        <v/>
      </c>
    </row>
    <row r="275" ht="15.75" customHeight="1">
      <c r="B275" s="77" t="s">
        <v>550</v>
      </c>
      <c r="C275" s="78" t="s">
        <v>473</v>
      </c>
      <c r="D275" s="107" t="s">
        <v>1042</v>
      </c>
      <c r="E275" s="108">
        <v>495.28</v>
      </c>
      <c r="F275" s="109"/>
      <c r="G275" s="110" t="str">
        <f t="shared" si="3"/>
        <v/>
      </c>
      <c r="H275" s="109"/>
      <c r="I275" s="79" t="str">
        <f t="array" ref="I275">XLOOKUP(C275,'Benchmark Rates'!F:F, 'Benchmark Rates'!H:H, "")</f>
        <v/>
      </c>
      <c r="J275" s="79" t="str">
        <f t="array" ref="J275">XLOOKUP(C275,'Benchmark Rates'!I:I, 'Benchmark Rates'!K:K, "")</f>
        <v/>
      </c>
      <c r="K275" s="79" t="str">
        <f t="array" ref="K275">XLOOKUP(C275,'Benchmark Rates'!L:L, 'Benchmark Rates'!N:N, "")</f>
        <v/>
      </c>
      <c r="L275" s="79" t="str">
        <f t="array" ref="L275">XLOOKUP(C275,'Benchmark Rates'!O:O, 'Benchmark Rates'!Q:Q, "")</f>
        <v/>
      </c>
      <c r="M275" s="82" t="str">
        <f t="shared" si="1"/>
        <v/>
      </c>
      <c r="N275" s="83" t="str">
        <f t="shared" si="2"/>
        <v/>
      </c>
    </row>
    <row r="276" ht="15.75" customHeight="1">
      <c r="B276" s="77" t="s">
        <v>550</v>
      </c>
      <c r="C276" s="78" t="s">
        <v>474</v>
      </c>
      <c r="D276" s="107" t="s">
        <v>1043</v>
      </c>
      <c r="E276" s="108">
        <v>155.21</v>
      </c>
      <c r="F276" s="109"/>
      <c r="G276" s="110" t="str">
        <f t="shared" si="3"/>
        <v/>
      </c>
      <c r="H276" s="109"/>
      <c r="I276" s="79" t="str">
        <f t="array" ref="I276">XLOOKUP(C276,'Benchmark Rates'!F:F, 'Benchmark Rates'!H:H, "")</f>
        <v/>
      </c>
      <c r="J276" s="79" t="str">
        <f t="array" ref="J276">XLOOKUP(C276,'Benchmark Rates'!I:I, 'Benchmark Rates'!K:K, "")</f>
        <v/>
      </c>
      <c r="K276" s="79" t="str">
        <f t="array" ref="K276">XLOOKUP(C276,'Benchmark Rates'!L:L, 'Benchmark Rates'!N:N, "")</f>
        <v/>
      </c>
      <c r="L276" s="79" t="str">
        <f t="array" ref="L276">XLOOKUP(C276,'Benchmark Rates'!O:O, 'Benchmark Rates'!Q:Q, "")</f>
        <v/>
      </c>
      <c r="M276" s="82" t="str">
        <f t="shared" si="1"/>
        <v/>
      </c>
      <c r="N276" s="83" t="str">
        <f t="shared" si="2"/>
        <v/>
      </c>
    </row>
    <row r="277" ht="15.75" customHeight="1">
      <c r="B277" s="77" t="s">
        <v>550</v>
      </c>
      <c r="C277" s="78" t="s">
        <v>129</v>
      </c>
      <c r="D277" s="107" t="s">
        <v>1044</v>
      </c>
      <c r="E277" s="108">
        <v>81.39</v>
      </c>
      <c r="F277" s="109">
        <v>163.41</v>
      </c>
      <c r="G277" s="110">
        <f t="shared" si="3"/>
        <v>0.4980723334</v>
      </c>
      <c r="H277" s="109"/>
      <c r="I277" s="79" t="str">
        <f t="array" ref="I277">XLOOKUP(C277,'Benchmark Rates'!F:F, 'Benchmark Rates'!H:H, "")</f>
        <v/>
      </c>
      <c r="J277" s="79" t="str">
        <f t="array" ref="J277">XLOOKUP(C277,'Benchmark Rates'!I:I, 'Benchmark Rates'!K:K, "")</f>
        <v/>
      </c>
      <c r="K277" s="79" t="str">
        <f t="array" ref="K277">XLOOKUP(C277,'Benchmark Rates'!L:L, 'Benchmark Rates'!N:N, "")</f>
        <v/>
      </c>
      <c r="L277" s="79" t="str">
        <f t="array" ref="L277">XLOOKUP(C277,'Benchmark Rates'!O:O, 'Benchmark Rates'!Q:Q, "")</f>
        <v/>
      </c>
      <c r="M277" s="82" t="str">
        <f t="shared" si="1"/>
        <v/>
      </c>
      <c r="N277" s="83" t="str">
        <f t="shared" si="2"/>
        <v/>
      </c>
    </row>
    <row r="278" ht="15.75" customHeight="1">
      <c r="B278" s="77" t="s">
        <v>550</v>
      </c>
      <c r="C278" s="78" t="s">
        <v>130</v>
      </c>
      <c r="D278" s="107" t="s">
        <v>1045</v>
      </c>
      <c r="E278" s="108">
        <v>310.4</v>
      </c>
      <c r="F278" s="109"/>
      <c r="G278" s="110" t="str">
        <f t="shared" si="3"/>
        <v/>
      </c>
      <c r="H278" s="109">
        <v>520.6</v>
      </c>
      <c r="I278" s="79">
        <f t="array" ref="I278">XLOOKUP(C278,'Benchmark Rates'!F:F, 'Benchmark Rates'!H:H, "")</f>
        <v>157.9076623</v>
      </c>
      <c r="J278" s="79" t="str">
        <f t="array" ref="J278">XLOOKUP(C278,'Benchmark Rates'!I:I, 'Benchmark Rates'!K:K, "")</f>
        <v/>
      </c>
      <c r="K278" s="79" t="str">
        <f t="array" ref="K278">XLOOKUP(C278,'Benchmark Rates'!L:L, 'Benchmark Rates'!N:N, "")</f>
        <v/>
      </c>
      <c r="L278" s="79" t="str">
        <f t="array" ref="L278">XLOOKUP(C278,'Benchmark Rates'!O:O, 'Benchmark Rates'!Q:Q, "")</f>
        <v/>
      </c>
      <c r="M278" s="82">
        <f t="shared" si="1"/>
        <v>339.2538312</v>
      </c>
      <c r="N278" s="83">
        <f t="shared" si="2"/>
        <v>0.9149491368</v>
      </c>
    </row>
    <row r="279" ht="15.75" customHeight="1">
      <c r="B279" s="77" t="s">
        <v>550</v>
      </c>
      <c r="C279" s="78" t="s">
        <v>475</v>
      </c>
      <c r="D279" s="107" t="s">
        <v>1046</v>
      </c>
      <c r="E279" s="108">
        <v>316.08</v>
      </c>
      <c r="F279" s="109"/>
      <c r="G279" s="110" t="str">
        <f t="shared" si="3"/>
        <v/>
      </c>
      <c r="H279" s="109"/>
      <c r="I279" s="79" t="str">
        <f t="array" ref="I279">XLOOKUP(C279,'Benchmark Rates'!F:F, 'Benchmark Rates'!H:H, "")</f>
        <v/>
      </c>
      <c r="J279" s="79" t="str">
        <f t="array" ref="J279">XLOOKUP(C279,'Benchmark Rates'!I:I, 'Benchmark Rates'!K:K, "")</f>
        <v/>
      </c>
      <c r="K279" s="79" t="str">
        <f t="array" ref="K279">XLOOKUP(C279,'Benchmark Rates'!L:L, 'Benchmark Rates'!N:N, "")</f>
        <v/>
      </c>
      <c r="L279" s="79" t="str">
        <f t="array" ref="L279">XLOOKUP(C279,'Benchmark Rates'!O:O, 'Benchmark Rates'!Q:Q, "")</f>
        <v/>
      </c>
      <c r="M279" s="82" t="str">
        <f t="shared" si="1"/>
        <v/>
      </c>
      <c r="N279" s="83" t="str">
        <f t="shared" si="2"/>
        <v/>
      </c>
    </row>
    <row r="280" ht="15.75" customHeight="1">
      <c r="B280" s="77" t="s">
        <v>550</v>
      </c>
      <c r="C280" s="78" t="s">
        <v>132</v>
      </c>
      <c r="D280" s="107" t="s">
        <v>1047</v>
      </c>
      <c r="E280" s="108">
        <v>517.81</v>
      </c>
      <c r="F280" s="109">
        <v>677.61</v>
      </c>
      <c r="G280" s="110">
        <f t="shared" si="3"/>
        <v>0.7641711309</v>
      </c>
      <c r="H280" s="109"/>
      <c r="I280" s="79" t="str">
        <f t="array" ref="I280">XLOOKUP(C280,'Benchmark Rates'!F:F, 'Benchmark Rates'!H:H, "")</f>
        <v/>
      </c>
      <c r="J280" s="79" t="str">
        <f t="array" ref="J280">XLOOKUP(C280,'Benchmark Rates'!I:I, 'Benchmark Rates'!K:K, "")</f>
        <v/>
      </c>
      <c r="K280" s="79" t="str">
        <f t="array" ref="K280">XLOOKUP(C280,'Benchmark Rates'!L:L, 'Benchmark Rates'!N:N, "")</f>
        <v/>
      </c>
      <c r="L280" s="79" t="str">
        <f t="array" ref="L280">XLOOKUP(C280,'Benchmark Rates'!O:O, 'Benchmark Rates'!Q:Q, "")</f>
        <v/>
      </c>
      <c r="M280" s="82" t="str">
        <f t="shared" si="1"/>
        <v/>
      </c>
      <c r="N280" s="83" t="str">
        <f t="shared" si="2"/>
        <v/>
      </c>
    </row>
    <row r="281" ht="15.75" customHeight="1">
      <c r="B281" s="77" t="s">
        <v>550</v>
      </c>
      <c r="C281" s="78" t="s">
        <v>1048</v>
      </c>
      <c r="D281" s="107" t="s">
        <v>1049</v>
      </c>
      <c r="E281" s="108">
        <v>182.24</v>
      </c>
      <c r="F281" s="109"/>
      <c r="G281" s="110" t="str">
        <f t="shared" si="3"/>
        <v/>
      </c>
      <c r="H281" s="109"/>
      <c r="I281" s="79" t="str">
        <f t="array" ref="I281">XLOOKUP(C281,'Benchmark Rates'!F:F, 'Benchmark Rates'!H:H, "")</f>
        <v/>
      </c>
      <c r="J281" s="79" t="str">
        <f t="array" ref="J281">XLOOKUP(C281,'Benchmark Rates'!I:I, 'Benchmark Rates'!K:K, "")</f>
        <v/>
      </c>
      <c r="K281" s="79" t="str">
        <f t="array" ref="K281">XLOOKUP(C281,'Benchmark Rates'!L:L, 'Benchmark Rates'!N:N, "")</f>
        <v/>
      </c>
      <c r="L281" s="79" t="str">
        <f t="array" ref="L281">XLOOKUP(C281,'Benchmark Rates'!O:O, 'Benchmark Rates'!Q:Q, "")</f>
        <v/>
      </c>
      <c r="M281" s="82" t="str">
        <f t="shared" si="1"/>
        <v/>
      </c>
      <c r="N281" s="83" t="str">
        <f t="shared" si="2"/>
        <v/>
      </c>
    </row>
    <row r="282" ht="15.75" customHeight="1">
      <c r="B282" s="77" t="s">
        <v>550</v>
      </c>
      <c r="C282" s="78" t="s">
        <v>1050</v>
      </c>
      <c r="D282" s="107" t="s">
        <v>1051</v>
      </c>
      <c r="E282" s="108">
        <v>165.03</v>
      </c>
      <c r="F282" s="109"/>
      <c r="G282" s="110" t="str">
        <f t="shared" si="3"/>
        <v/>
      </c>
      <c r="H282" s="109"/>
      <c r="I282" s="79" t="str">
        <f t="array" ref="I282">XLOOKUP(C282,'Benchmark Rates'!F:F, 'Benchmark Rates'!H:H, "")</f>
        <v/>
      </c>
      <c r="J282" s="79" t="str">
        <f t="array" ref="J282">XLOOKUP(C282,'Benchmark Rates'!I:I, 'Benchmark Rates'!K:K, "")</f>
        <v/>
      </c>
      <c r="K282" s="79" t="str">
        <f t="array" ref="K282">XLOOKUP(C282,'Benchmark Rates'!L:L, 'Benchmark Rates'!N:N, "")</f>
        <v/>
      </c>
      <c r="L282" s="79" t="str">
        <f t="array" ref="L282">XLOOKUP(C282,'Benchmark Rates'!O:O, 'Benchmark Rates'!Q:Q, "")</f>
        <v/>
      </c>
      <c r="M282" s="82" t="str">
        <f t="shared" si="1"/>
        <v/>
      </c>
      <c r="N282" s="83" t="str">
        <f t="shared" si="2"/>
        <v/>
      </c>
    </row>
    <row r="283" ht="15.75" customHeight="1">
      <c r="B283" s="77" t="s">
        <v>550</v>
      </c>
      <c r="C283" s="78" t="s">
        <v>1052</v>
      </c>
      <c r="D283" s="107" t="s">
        <v>1053</v>
      </c>
      <c r="E283" s="108">
        <v>253.26</v>
      </c>
      <c r="F283" s="109"/>
      <c r="G283" s="110" t="str">
        <f t="shared" si="3"/>
        <v/>
      </c>
      <c r="H283" s="109"/>
      <c r="I283" s="79" t="str">
        <f t="array" ref="I283">XLOOKUP(C283,'Benchmark Rates'!F:F, 'Benchmark Rates'!H:H, "")</f>
        <v/>
      </c>
      <c r="J283" s="79" t="str">
        <f t="array" ref="J283">XLOOKUP(C283,'Benchmark Rates'!I:I, 'Benchmark Rates'!K:K, "")</f>
        <v/>
      </c>
      <c r="K283" s="79" t="str">
        <f t="array" ref="K283">XLOOKUP(C283,'Benchmark Rates'!L:L, 'Benchmark Rates'!N:N, "")</f>
        <v/>
      </c>
      <c r="L283" s="79" t="str">
        <f t="array" ref="L283">XLOOKUP(C283,'Benchmark Rates'!O:O, 'Benchmark Rates'!Q:Q, "")</f>
        <v/>
      </c>
      <c r="M283" s="82" t="str">
        <f t="shared" si="1"/>
        <v/>
      </c>
      <c r="N283" s="83" t="str">
        <f t="shared" si="2"/>
        <v/>
      </c>
    </row>
    <row r="284" ht="15.75" customHeight="1">
      <c r="B284" s="77" t="s">
        <v>550</v>
      </c>
      <c r="C284" s="78" t="s">
        <v>1054</v>
      </c>
      <c r="D284" s="107" t="s">
        <v>1055</v>
      </c>
      <c r="E284" s="108">
        <v>41.1</v>
      </c>
      <c r="F284" s="109"/>
      <c r="G284" s="110" t="str">
        <f t="shared" si="3"/>
        <v/>
      </c>
      <c r="H284" s="109"/>
      <c r="I284" s="79" t="str">
        <f t="array" ref="I284">XLOOKUP(C284,'Benchmark Rates'!F:F, 'Benchmark Rates'!H:H, "")</f>
        <v/>
      </c>
      <c r="J284" s="79" t="str">
        <f t="array" ref="J284">XLOOKUP(C284,'Benchmark Rates'!I:I, 'Benchmark Rates'!K:K, "")</f>
        <v/>
      </c>
      <c r="K284" s="79" t="str">
        <f t="array" ref="K284">XLOOKUP(C284,'Benchmark Rates'!L:L, 'Benchmark Rates'!N:N, "")</f>
        <v/>
      </c>
      <c r="L284" s="79" t="str">
        <f t="array" ref="L284">XLOOKUP(C284,'Benchmark Rates'!O:O, 'Benchmark Rates'!Q:Q, "")</f>
        <v/>
      </c>
      <c r="M284" s="82" t="str">
        <f t="shared" si="1"/>
        <v/>
      </c>
      <c r="N284" s="83" t="str">
        <f t="shared" si="2"/>
        <v/>
      </c>
    </row>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F5:G5"/>
    <mergeCell ref="H5:N5"/>
    <mergeCell ref="F6:F7"/>
    <mergeCell ref="G6:G7"/>
    <mergeCell ref="H6:M6"/>
  </mergeCells>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70C0"/>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2.86"/>
    <col customWidth="1" min="2" max="2" width="16.86"/>
    <col customWidth="1" min="3" max="3" width="36.57"/>
    <col customWidth="1" min="4" max="4" width="21.14"/>
    <col customWidth="1" min="5" max="5" width="24.29"/>
    <col customWidth="1" min="6" max="6" width="42.71"/>
    <col customWidth="1" min="7" max="8" width="9.14"/>
    <col customWidth="1" min="9" max="9" width="36.14"/>
    <col customWidth="1" min="10" max="10" width="22.14"/>
  </cols>
  <sheetData>
    <row r="1">
      <c r="B1" s="111" t="s">
        <v>1056</v>
      </c>
      <c r="C1" s="112" t="s">
        <v>1057</v>
      </c>
      <c r="D1" s="113" t="s">
        <v>1058</v>
      </c>
      <c r="E1" s="111" t="s">
        <v>1059</v>
      </c>
      <c r="F1" s="111" t="s">
        <v>1060</v>
      </c>
      <c r="G1" s="114"/>
      <c r="H1" s="114"/>
      <c r="I1" s="114"/>
      <c r="J1" s="114"/>
    </row>
    <row r="2">
      <c r="B2" s="115" t="s">
        <v>551</v>
      </c>
      <c r="C2" s="7" t="s">
        <v>552</v>
      </c>
      <c r="D2" s="116">
        <v>48.57</v>
      </c>
      <c r="E2" s="117" t="str">
        <f t="array" ref="E2">_xludf.XLOOKUP(B2,'CO Medicaid Dental Rate'!B:B,'CO Medicaid Dental Rate'!F:F,"N/A")</f>
        <v>#NAME?</v>
      </c>
      <c r="F2" s="114" t="str">
        <f t="shared" ref="F2:F543" si="1">IF(COUNT(D2:E2)=2, IF(D2&lt;E2, "Rate Lower Than Medicaid Dental Rate", IF(D2=E2, "Rate Equal To Medicaid Dental Rate", "Rate Higher Than Medicaid Dental Rate")), "Rate Not Found in Medicaid Dental")</f>
        <v>Rate Not Found in Medicaid Dental</v>
      </c>
      <c r="G2" s="114"/>
      <c r="H2" s="114"/>
      <c r="I2" s="114"/>
      <c r="J2" s="114"/>
    </row>
    <row r="3">
      <c r="B3" s="115" t="s">
        <v>553</v>
      </c>
      <c r="C3" s="7" t="s">
        <v>554</v>
      </c>
      <c r="D3" s="116">
        <v>70.42</v>
      </c>
      <c r="E3" s="117" t="str">
        <f t="array" ref="E3">_xludf.XLOOKUP(B3,'CO Medicaid Dental Rate'!B:B,'CO Medicaid Dental Rate'!F:F,"N/A")</f>
        <v>#NAME?</v>
      </c>
      <c r="F3" s="114" t="str">
        <f t="shared" si="1"/>
        <v>Rate Not Found in Medicaid Dental</v>
      </c>
      <c r="G3" s="114"/>
      <c r="H3" s="114"/>
    </row>
    <row r="4">
      <c r="B4" s="115" t="s">
        <v>555</v>
      </c>
      <c r="C4" s="7" t="s">
        <v>556</v>
      </c>
      <c r="D4" s="116">
        <v>77.73</v>
      </c>
      <c r="E4" s="117" t="str">
        <f t="array" ref="E4">_xludf.XLOOKUP(B4,'CO Medicaid Dental Rate'!B:B,'CO Medicaid Dental Rate'!F:F,"N/A")</f>
        <v>#NAME?</v>
      </c>
      <c r="F4" s="114" t="str">
        <f t="shared" si="1"/>
        <v>Rate Not Found in Medicaid Dental</v>
      </c>
      <c r="G4" s="114"/>
      <c r="H4" s="114"/>
    </row>
    <row r="5">
      <c r="B5" s="115" t="s">
        <v>557</v>
      </c>
      <c r="C5" s="7" t="s">
        <v>558</v>
      </c>
      <c r="D5" s="116">
        <v>78.05</v>
      </c>
      <c r="E5" s="117" t="str">
        <f t="array" ref="E5">_xludf.XLOOKUP(B5,'CO Medicaid Dental Rate'!B:B,'CO Medicaid Dental Rate'!F:F,"N/A")</f>
        <v>#NAME?</v>
      </c>
      <c r="F5" s="114" t="str">
        <f t="shared" si="1"/>
        <v>Rate Not Found in Medicaid Dental</v>
      </c>
      <c r="G5" s="114"/>
      <c r="H5" s="114"/>
    </row>
    <row r="6">
      <c r="B6" s="115" t="s">
        <v>559</v>
      </c>
      <c r="C6" s="7" t="s">
        <v>560</v>
      </c>
      <c r="D6" s="116">
        <v>114.29</v>
      </c>
      <c r="E6" s="117" t="str">
        <f t="array" ref="E6">_xludf.XLOOKUP(B6,'CO Medicaid Dental Rate'!B:B,'CO Medicaid Dental Rate'!F:F,"N/A")</f>
        <v>#NAME?</v>
      </c>
      <c r="F6" s="114" t="str">
        <f t="shared" si="1"/>
        <v>Rate Not Found in Medicaid Dental</v>
      </c>
      <c r="G6" s="114"/>
      <c r="H6" s="114"/>
    </row>
    <row r="7">
      <c r="B7" s="115" t="s">
        <v>561</v>
      </c>
      <c r="C7" s="7" t="s">
        <v>562</v>
      </c>
      <c r="D7" s="116">
        <v>114.29</v>
      </c>
      <c r="E7" s="117" t="str">
        <f t="array" ref="E7">_xludf.XLOOKUP(B7,'CO Medicaid Dental Rate'!B:B,'CO Medicaid Dental Rate'!F:F,"N/A")</f>
        <v>#NAME?</v>
      </c>
      <c r="F7" s="114" t="str">
        <f t="shared" si="1"/>
        <v>Rate Not Found in Medicaid Dental</v>
      </c>
      <c r="G7" s="114"/>
      <c r="H7" s="114"/>
    </row>
    <row r="8">
      <c r="B8" s="115" t="s">
        <v>563</v>
      </c>
      <c r="C8" s="7" t="s">
        <v>564</v>
      </c>
      <c r="D8" s="116">
        <v>84.02</v>
      </c>
      <c r="E8" s="117" t="str">
        <f t="array" ref="E8">_xludf.XLOOKUP(B8,'CO Medicaid Dental Rate'!B:B,'CO Medicaid Dental Rate'!F:F,"N/A")</f>
        <v>#NAME?</v>
      </c>
      <c r="F8" s="114" t="str">
        <f t="shared" si="1"/>
        <v>Rate Not Found in Medicaid Dental</v>
      </c>
      <c r="G8" s="114"/>
      <c r="H8" s="114"/>
    </row>
    <row r="9">
      <c r="B9" s="115" t="s">
        <v>565</v>
      </c>
      <c r="C9" s="7" t="s">
        <v>566</v>
      </c>
      <c r="D9" s="116">
        <v>51.37</v>
      </c>
      <c r="E9" s="117" t="str">
        <f t="array" ref="E9">_xludf.XLOOKUP(B9,'CO Medicaid Dental Rate'!B:B,'CO Medicaid Dental Rate'!F:F,"N/A")</f>
        <v>#NAME?</v>
      </c>
      <c r="F9" s="114" t="str">
        <f t="shared" si="1"/>
        <v>Rate Not Found in Medicaid Dental</v>
      </c>
      <c r="G9" s="114"/>
      <c r="H9" s="114"/>
      <c r="J9" s="2"/>
    </row>
    <row r="10">
      <c r="B10" s="115" t="s">
        <v>10</v>
      </c>
      <c r="C10" s="7" t="s">
        <v>775</v>
      </c>
      <c r="D10" s="116">
        <v>53.82</v>
      </c>
      <c r="E10" s="117" t="str">
        <f t="array" ref="E10">_xludf.XLOOKUP(B10,'CO Medicaid Dental Rate'!B:B,'CO Medicaid Dental Rate'!F:F,"N/A")</f>
        <v>#NAME?</v>
      </c>
      <c r="F10" s="114" t="str">
        <f t="shared" si="1"/>
        <v>Rate Not Found in Medicaid Dental</v>
      </c>
      <c r="G10" s="114"/>
      <c r="H10" s="114"/>
      <c r="J10" s="2"/>
    </row>
    <row r="11">
      <c r="B11" s="115" t="s">
        <v>567</v>
      </c>
      <c r="C11" s="7" t="s">
        <v>568</v>
      </c>
      <c r="D11" s="116">
        <v>128.52</v>
      </c>
      <c r="E11" s="117" t="str">
        <f t="array" ref="E11">_xludf.XLOOKUP(B11,'CO Medicaid Dental Rate'!B:B,'CO Medicaid Dental Rate'!F:F,"N/A")</f>
        <v>#NAME?</v>
      </c>
      <c r="F11" s="114" t="str">
        <f t="shared" si="1"/>
        <v>Rate Not Found in Medicaid Dental</v>
      </c>
      <c r="G11" s="114"/>
      <c r="H11" s="114"/>
      <c r="J11" s="2"/>
    </row>
    <row r="12">
      <c r="B12" s="115" t="s">
        <v>569</v>
      </c>
      <c r="C12" s="7" t="s">
        <v>570</v>
      </c>
      <c r="D12" s="116">
        <v>26.56</v>
      </c>
      <c r="E12" s="117" t="str">
        <f t="array" ref="E12">_xludf.XLOOKUP(B12,'CO Medicaid Dental Rate'!B:B,'CO Medicaid Dental Rate'!F:F,"N/A")</f>
        <v>#NAME?</v>
      </c>
      <c r="F12" s="114" t="str">
        <f t="shared" si="1"/>
        <v>Rate Not Found in Medicaid Dental</v>
      </c>
      <c r="G12" s="114"/>
      <c r="H12" s="114"/>
      <c r="J12" s="2"/>
    </row>
    <row r="13">
      <c r="B13" s="115" t="s">
        <v>571</v>
      </c>
      <c r="C13" s="7" t="s">
        <v>572</v>
      </c>
      <c r="D13" s="116">
        <v>22.2</v>
      </c>
      <c r="E13" s="117" t="str">
        <f t="array" ref="E13">_xludf.XLOOKUP(B13,'CO Medicaid Dental Rate'!B:B,'CO Medicaid Dental Rate'!F:F,"N/A")</f>
        <v>#NAME?</v>
      </c>
      <c r="F13" s="114" t="str">
        <f t="shared" si="1"/>
        <v>Rate Not Found in Medicaid Dental</v>
      </c>
      <c r="G13" s="114"/>
      <c r="H13" s="114"/>
      <c r="J13" s="2"/>
    </row>
    <row r="14">
      <c r="B14" s="115" t="s">
        <v>573</v>
      </c>
      <c r="C14" s="7" t="s">
        <v>574</v>
      </c>
      <c r="D14" s="116">
        <v>62.24</v>
      </c>
      <c r="E14" s="117" t="str">
        <f t="array" ref="E14">_xludf.XLOOKUP(B14,'CO Medicaid Dental Rate'!B:B,'CO Medicaid Dental Rate'!F:F,"N/A")</f>
        <v>#NAME?</v>
      </c>
      <c r="F14" s="114" t="str">
        <f t="shared" si="1"/>
        <v>Rate Not Found in Medicaid Dental</v>
      </c>
      <c r="G14" s="114"/>
      <c r="H14" s="114"/>
      <c r="J14" s="2"/>
    </row>
    <row r="15">
      <c r="B15" s="115" t="s">
        <v>198</v>
      </c>
      <c r="C15" s="7" t="s">
        <v>776</v>
      </c>
      <c r="D15" s="116">
        <v>45.92</v>
      </c>
      <c r="E15" s="117" t="str">
        <f t="array" ref="E15">_xludf.XLOOKUP(B15,'CO Medicaid Dental Rate'!B:B,'CO Medicaid Dental Rate'!F:F,"N/A")</f>
        <v>#NAME?</v>
      </c>
      <c r="F15" s="114" t="str">
        <f t="shared" si="1"/>
        <v>Rate Not Found in Medicaid Dental</v>
      </c>
      <c r="G15" s="114"/>
      <c r="H15" s="114"/>
      <c r="J15" s="2"/>
    </row>
    <row r="16">
      <c r="B16" s="115" t="s">
        <v>12</v>
      </c>
      <c r="C16" s="7" t="s">
        <v>777</v>
      </c>
      <c r="D16" s="116">
        <v>45.92</v>
      </c>
      <c r="E16" s="117" t="str">
        <f t="array" ref="E16">_xludf.XLOOKUP(B16,'CO Medicaid Dental Rate'!B:B,'CO Medicaid Dental Rate'!F:F,"N/A")</f>
        <v>#NAME?</v>
      </c>
      <c r="F16" s="114" t="str">
        <f t="shared" si="1"/>
        <v>Rate Not Found in Medicaid Dental</v>
      </c>
      <c r="G16" s="114"/>
      <c r="H16" s="114"/>
      <c r="J16" s="2"/>
    </row>
    <row r="17">
      <c r="B17" s="115" t="s">
        <v>162</v>
      </c>
      <c r="C17" s="7" t="s">
        <v>1064</v>
      </c>
      <c r="D17" s="116">
        <v>33.26</v>
      </c>
      <c r="E17" s="117" t="str">
        <f t="array" ref="E17">_xludf.XLOOKUP(B17,'CO Medicaid Dental Rate'!B:B,'CO Medicaid Dental Rate'!F:F,"N/A")</f>
        <v>#NAME?</v>
      </c>
      <c r="F17" s="114" t="str">
        <f t="shared" si="1"/>
        <v>Rate Not Found in Medicaid Dental</v>
      </c>
    </row>
    <row r="18">
      <c r="B18" s="115" t="s">
        <v>575</v>
      </c>
      <c r="C18" s="7" t="s">
        <v>576</v>
      </c>
      <c r="D18" s="116">
        <v>42.89</v>
      </c>
      <c r="E18" s="117" t="str">
        <f t="array" ref="E18">_xludf.XLOOKUP(B18,'CO Medicaid Dental Rate'!B:B,'CO Medicaid Dental Rate'!F:F,"N/A")</f>
        <v>#NAME?</v>
      </c>
      <c r="F18" s="114" t="str">
        <f t="shared" si="1"/>
        <v>Rate Not Found in Medicaid Dental</v>
      </c>
    </row>
    <row r="19">
      <c r="B19" s="115" t="s">
        <v>577</v>
      </c>
      <c r="C19" s="7" t="s">
        <v>578</v>
      </c>
      <c r="D19" s="116">
        <v>51.4</v>
      </c>
      <c r="E19" s="117" t="str">
        <f t="array" ref="E19">_xludf.XLOOKUP(B19,'CO Medicaid Dental Rate'!B:B,'CO Medicaid Dental Rate'!F:F,"N/A")</f>
        <v>#NAME?</v>
      </c>
      <c r="F19" s="114" t="str">
        <f t="shared" si="1"/>
        <v>Rate Not Found in Medicaid Dental</v>
      </c>
    </row>
    <row r="20">
      <c r="B20" s="115" t="s">
        <v>579</v>
      </c>
      <c r="C20" s="7" t="s">
        <v>580</v>
      </c>
      <c r="D20" s="116">
        <v>60.44</v>
      </c>
      <c r="E20" s="117" t="str">
        <f t="array" ref="E20">_xludf.XLOOKUP(B20,'CO Medicaid Dental Rate'!B:B,'CO Medicaid Dental Rate'!F:F,"N/A")</f>
        <v>#NAME?</v>
      </c>
      <c r="F20" s="114" t="str">
        <f t="shared" si="1"/>
        <v>Rate Not Found in Medicaid Dental</v>
      </c>
    </row>
    <row r="21" ht="15.75" customHeight="1">
      <c r="B21" s="115" t="s">
        <v>581</v>
      </c>
      <c r="C21" s="7" t="s">
        <v>582</v>
      </c>
      <c r="D21" s="116">
        <v>91.1</v>
      </c>
      <c r="E21" s="117" t="str">
        <f t="array" ref="E21">_xludf.XLOOKUP(B21,'CO Medicaid Dental Rate'!B:B,'CO Medicaid Dental Rate'!F:F,"N/A")</f>
        <v>#NAME?</v>
      </c>
      <c r="F21" s="114" t="str">
        <f t="shared" si="1"/>
        <v>Rate Not Found in Medicaid Dental</v>
      </c>
    </row>
    <row r="22" ht="15.75" customHeight="1">
      <c r="B22" s="115" t="s">
        <v>200</v>
      </c>
      <c r="C22" s="7" t="s">
        <v>778</v>
      </c>
      <c r="D22" s="116">
        <v>179.09</v>
      </c>
      <c r="E22" s="117" t="str">
        <f t="array" ref="E22">_xludf.XLOOKUP(B22,'CO Medicaid Dental Rate'!B:B,'CO Medicaid Dental Rate'!F:F,"N/A")</f>
        <v>#NAME?</v>
      </c>
      <c r="F22" s="114" t="str">
        <f t="shared" si="1"/>
        <v>Rate Not Found in Medicaid Dental</v>
      </c>
    </row>
    <row r="23" ht="15.75" customHeight="1">
      <c r="B23" s="122" t="s">
        <v>201</v>
      </c>
      <c r="C23" s="123" t="s">
        <v>779</v>
      </c>
      <c r="D23" s="124">
        <v>162.05</v>
      </c>
      <c r="E23" s="125" t="str">
        <f t="array" ref="E23">_xludf.XLOOKUP(B23,'CO Medicaid Dental Rate'!B:B,'CO Medicaid Dental Rate'!F:F,"N/A")</f>
        <v>#NAME?</v>
      </c>
      <c r="F23" s="114" t="str">
        <f t="shared" si="1"/>
        <v>Rate Not Found in Medicaid Dental</v>
      </c>
    </row>
    <row r="24" ht="15.75" customHeight="1">
      <c r="B24" s="115" t="s">
        <v>202</v>
      </c>
      <c r="C24" s="7" t="s">
        <v>780</v>
      </c>
      <c r="D24" s="116">
        <v>106.04</v>
      </c>
      <c r="E24" s="117" t="str">
        <f t="array" ref="E24">_xludf.XLOOKUP(B24,'CO Medicaid Dental Rate'!B:B,'CO Medicaid Dental Rate'!F:F,"N/A")</f>
        <v>#NAME?</v>
      </c>
      <c r="F24" s="114" t="str">
        <f t="shared" si="1"/>
        <v>Rate Not Found in Medicaid Dental</v>
      </c>
    </row>
    <row r="25" ht="15.75" customHeight="1">
      <c r="B25" s="115" t="s">
        <v>203</v>
      </c>
      <c r="C25" s="7" t="s">
        <v>781</v>
      </c>
      <c r="D25" s="116">
        <v>282.89</v>
      </c>
      <c r="E25" s="117" t="str">
        <f t="array" ref="E25">_xludf.XLOOKUP(B25,'CO Medicaid Dental Rate'!B:B,'CO Medicaid Dental Rate'!F:F,"N/A")</f>
        <v>#NAME?</v>
      </c>
      <c r="F25" s="114" t="str">
        <f t="shared" si="1"/>
        <v>Rate Not Found in Medicaid Dental</v>
      </c>
    </row>
    <row r="26" ht="15.75" customHeight="1">
      <c r="B26" s="115" t="s">
        <v>583</v>
      </c>
      <c r="C26" s="7" t="s">
        <v>584</v>
      </c>
      <c r="D26" s="116">
        <v>104.47</v>
      </c>
      <c r="E26" s="117" t="str">
        <f t="array" ref="E26">_xludf.XLOOKUP(B26,'CO Medicaid Dental Rate'!B:B,'CO Medicaid Dental Rate'!F:F,"N/A")</f>
        <v>#NAME?</v>
      </c>
      <c r="F26" s="114" t="str">
        <f t="shared" si="1"/>
        <v>Rate Not Found in Medicaid Dental</v>
      </c>
    </row>
    <row r="27" ht="15.75" customHeight="1">
      <c r="B27" s="115" t="s">
        <v>164</v>
      </c>
      <c r="C27" s="7" t="s">
        <v>1065</v>
      </c>
      <c r="D27" s="116">
        <v>106.95</v>
      </c>
      <c r="E27" s="117" t="str">
        <f t="array" ref="E27">_xludf.XLOOKUP(B27,'CO Medicaid Dental Rate'!B:B,'CO Medicaid Dental Rate'!F:F,"N/A")</f>
        <v>#NAME?</v>
      </c>
      <c r="F27" s="114" t="str">
        <f t="shared" si="1"/>
        <v>Rate Not Found in Medicaid Dental</v>
      </c>
    </row>
    <row r="28" ht="15.75" customHeight="1">
      <c r="B28" s="115" t="s">
        <v>585</v>
      </c>
      <c r="C28" s="7" t="s">
        <v>586</v>
      </c>
      <c r="D28" s="116">
        <v>45.47</v>
      </c>
      <c r="E28" s="117" t="str">
        <f t="array" ref="E28">_xludf.XLOOKUP(B28,'CO Medicaid Dental Rate'!B:B,'CO Medicaid Dental Rate'!F:F,"N/A")</f>
        <v>#NAME?</v>
      </c>
      <c r="F28" s="114" t="str">
        <f t="shared" si="1"/>
        <v>Rate Not Found in Medicaid Dental</v>
      </c>
    </row>
    <row r="29" ht="15.75" customHeight="1">
      <c r="B29" s="115" t="s">
        <v>204</v>
      </c>
      <c r="C29" s="7" t="s">
        <v>782</v>
      </c>
      <c r="D29" s="116">
        <v>255.94</v>
      </c>
      <c r="E29" s="117" t="str">
        <f t="array" ref="E29">_xludf.XLOOKUP(B29,'CO Medicaid Dental Rate'!B:B,'CO Medicaid Dental Rate'!F:F,"N/A")</f>
        <v>#NAME?</v>
      </c>
      <c r="F29" s="114" t="str">
        <f t="shared" si="1"/>
        <v>Rate Not Found in Medicaid Dental</v>
      </c>
    </row>
    <row r="30" ht="15.75" customHeight="1">
      <c r="B30" s="115" t="s">
        <v>13</v>
      </c>
      <c r="C30" s="7" t="s">
        <v>783</v>
      </c>
      <c r="D30" s="116">
        <v>474.23</v>
      </c>
      <c r="E30" s="117" t="str">
        <f t="array" ref="E30">_xludf.XLOOKUP(B30,'CO Medicaid Dental Rate'!B:B,'CO Medicaid Dental Rate'!F:F,"N/A")</f>
        <v>#NAME?</v>
      </c>
      <c r="F30" s="114" t="str">
        <f t="shared" si="1"/>
        <v>Rate Not Found in Medicaid Dental</v>
      </c>
    </row>
    <row r="31" ht="15.75" customHeight="1">
      <c r="B31" s="115" t="s">
        <v>14</v>
      </c>
      <c r="C31" s="7" t="s">
        <v>784</v>
      </c>
      <c r="D31" s="116">
        <v>474.23</v>
      </c>
      <c r="E31" s="117" t="str">
        <f t="array" ref="E31">_xludf.XLOOKUP(B31,'CO Medicaid Dental Rate'!B:B,'CO Medicaid Dental Rate'!F:F,"N/A")</f>
        <v>#NAME?</v>
      </c>
      <c r="F31" s="114" t="str">
        <f t="shared" si="1"/>
        <v>Rate Not Found in Medicaid Dental</v>
      </c>
    </row>
    <row r="32" ht="15.75" customHeight="1">
      <c r="B32" s="115" t="s">
        <v>587</v>
      </c>
      <c r="C32" s="7" t="s">
        <v>588</v>
      </c>
      <c r="D32" s="116">
        <v>330.23</v>
      </c>
      <c r="E32" s="117" t="str">
        <f t="array" ref="E32">_xludf.XLOOKUP(B32,'CO Medicaid Dental Rate'!B:B,'CO Medicaid Dental Rate'!F:F,"N/A")</f>
        <v>#NAME?</v>
      </c>
      <c r="F32" s="114" t="str">
        <f t="shared" si="1"/>
        <v>Rate Not Found in Medicaid Dental</v>
      </c>
    </row>
    <row r="33" ht="15.75" customHeight="1">
      <c r="B33" s="115" t="s">
        <v>205</v>
      </c>
      <c r="C33" s="7" t="s">
        <v>785</v>
      </c>
      <c r="D33" s="116">
        <v>130.01</v>
      </c>
      <c r="E33" s="117" t="str">
        <f t="array" ref="E33">_xludf.XLOOKUP(B33,'CO Medicaid Dental Rate'!B:B,'CO Medicaid Dental Rate'!F:F,"N/A")</f>
        <v>#NAME?</v>
      </c>
      <c r="F33" s="114" t="str">
        <f t="shared" si="1"/>
        <v>Rate Not Found in Medicaid Dental</v>
      </c>
    </row>
    <row r="34" ht="15.75" customHeight="1">
      <c r="B34" s="115" t="s">
        <v>206</v>
      </c>
      <c r="C34" s="7" t="s">
        <v>786</v>
      </c>
      <c r="D34" s="116">
        <v>31.2</v>
      </c>
      <c r="E34" s="117" t="str">
        <f t="array" ref="E34">_xludf.XLOOKUP(B34,'CO Medicaid Dental Rate'!B:B,'CO Medicaid Dental Rate'!F:F,"N/A")</f>
        <v>#NAME?</v>
      </c>
      <c r="F34" s="114" t="str">
        <f t="shared" si="1"/>
        <v>Rate Not Found in Medicaid Dental</v>
      </c>
    </row>
    <row r="35" ht="15.75" customHeight="1">
      <c r="B35" s="115" t="s">
        <v>207</v>
      </c>
      <c r="C35" s="7" t="s">
        <v>787</v>
      </c>
      <c r="D35" s="116">
        <v>26.0</v>
      </c>
      <c r="E35" s="117" t="str">
        <f t="array" ref="E35">_xludf.XLOOKUP(B35,'CO Medicaid Dental Rate'!B:B,'CO Medicaid Dental Rate'!F:F,"N/A")</f>
        <v>#NAME?</v>
      </c>
      <c r="F35" s="114" t="str">
        <f t="shared" si="1"/>
        <v>Rate Not Found in Medicaid Dental</v>
      </c>
    </row>
    <row r="36" ht="15.75" customHeight="1">
      <c r="B36" s="115" t="s">
        <v>208</v>
      </c>
      <c r="C36" s="7" t="s">
        <v>788</v>
      </c>
      <c r="D36" s="116">
        <v>214.92</v>
      </c>
      <c r="E36" s="117" t="str">
        <f t="array" ref="E36">_xludf.XLOOKUP(B36,'CO Medicaid Dental Rate'!B:B,'CO Medicaid Dental Rate'!F:F,"N/A")</f>
        <v>#NAME?</v>
      </c>
      <c r="F36" s="114" t="str">
        <f t="shared" si="1"/>
        <v>Rate Not Found in Medicaid Dental</v>
      </c>
    </row>
    <row r="37" ht="15.75" customHeight="1">
      <c r="B37" s="115" t="s">
        <v>165</v>
      </c>
      <c r="C37" s="7" t="s">
        <v>1066</v>
      </c>
      <c r="D37" s="116">
        <v>347.98</v>
      </c>
      <c r="E37" s="117" t="str">
        <f t="array" ref="E37">_xludf.XLOOKUP(B37,'CO Medicaid Dental Rate'!B:B,'CO Medicaid Dental Rate'!F:F,"N/A")</f>
        <v>#NAME?</v>
      </c>
      <c r="F37" s="114" t="str">
        <f t="shared" si="1"/>
        <v>Rate Not Found in Medicaid Dental</v>
      </c>
    </row>
    <row r="38" ht="15.75" customHeight="1">
      <c r="B38" s="115" t="s">
        <v>209</v>
      </c>
      <c r="C38" s="7" t="s">
        <v>1067</v>
      </c>
      <c r="D38" s="116">
        <v>347.98</v>
      </c>
      <c r="E38" s="117" t="str">
        <f t="array" ref="E38">_xludf.XLOOKUP(B38,'CO Medicaid Dental Rate'!B:B,'CO Medicaid Dental Rate'!F:F,"N/A")</f>
        <v>#NAME?</v>
      </c>
      <c r="F38" s="114" t="str">
        <f t="shared" si="1"/>
        <v>Rate Not Found in Medicaid Dental</v>
      </c>
    </row>
    <row r="39" ht="15.75" customHeight="1">
      <c r="B39" s="115" t="s">
        <v>166</v>
      </c>
      <c r="C39" s="7" t="s">
        <v>1068</v>
      </c>
      <c r="D39" s="116">
        <v>214.92</v>
      </c>
      <c r="E39" s="117" t="str">
        <f t="array" ref="E39">_xludf.XLOOKUP(B39,'CO Medicaid Dental Rate'!B:B,'CO Medicaid Dental Rate'!F:F,"N/A")</f>
        <v>#NAME?</v>
      </c>
      <c r="F39" s="114" t="str">
        <f t="shared" si="1"/>
        <v>Rate Not Found in Medicaid Dental</v>
      </c>
    </row>
    <row r="40" ht="15.75" customHeight="1">
      <c r="B40" s="115" t="s">
        <v>167</v>
      </c>
      <c r="C40" s="7" t="s">
        <v>1069</v>
      </c>
      <c r="D40" s="116">
        <v>356.35</v>
      </c>
      <c r="E40" s="117" t="str">
        <f t="array" ref="E40">_xludf.XLOOKUP(B40,'CO Medicaid Dental Rate'!B:B,'CO Medicaid Dental Rate'!F:F,"N/A")</f>
        <v>#NAME?</v>
      </c>
      <c r="F40" s="114" t="str">
        <f t="shared" si="1"/>
        <v>Rate Not Found in Medicaid Dental</v>
      </c>
    </row>
    <row r="41" ht="15.75" customHeight="1">
      <c r="B41" s="115" t="s">
        <v>210</v>
      </c>
      <c r="C41" s="7" t="s">
        <v>789</v>
      </c>
      <c r="D41" s="116">
        <v>513.99</v>
      </c>
      <c r="E41" s="117" t="str">
        <f t="array" ref="E41">_xludf.XLOOKUP(B41,'CO Medicaid Dental Rate'!B:B,'CO Medicaid Dental Rate'!F:F,"N/A")</f>
        <v>#NAME?</v>
      </c>
      <c r="F41" s="114" t="str">
        <f t="shared" si="1"/>
        <v>Rate Not Found in Medicaid Dental</v>
      </c>
    </row>
    <row r="42" ht="15.75" customHeight="1">
      <c r="B42" s="115" t="s">
        <v>211</v>
      </c>
      <c r="C42" s="7" t="s">
        <v>790</v>
      </c>
      <c r="D42" s="116">
        <v>128.31</v>
      </c>
      <c r="E42" s="117" t="str">
        <f t="array" ref="E42">_xludf.XLOOKUP(B42,'CO Medicaid Dental Rate'!B:B,'CO Medicaid Dental Rate'!F:F,"N/A")</f>
        <v>#NAME?</v>
      </c>
      <c r="F42" s="114" t="str">
        <f t="shared" si="1"/>
        <v>Rate Not Found in Medicaid Dental</v>
      </c>
    </row>
    <row r="43" ht="15.75" customHeight="1">
      <c r="B43" s="115" t="s">
        <v>212</v>
      </c>
      <c r="C43" s="7" t="s">
        <v>791</v>
      </c>
      <c r="D43" s="116">
        <v>65.01</v>
      </c>
      <c r="E43" s="117" t="str">
        <f t="array" ref="E43">_xludf.XLOOKUP(B43,'CO Medicaid Dental Rate'!B:B,'CO Medicaid Dental Rate'!F:F,"N/A")</f>
        <v>#NAME?</v>
      </c>
      <c r="F43" s="114" t="str">
        <f t="shared" si="1"/>
        <v>Rate Not Found in Medicaid Dental</v>
      </c>
    </row>
    <row r="44" ht="15.75" customHeight="1">
      <c r="B44" s="115" t="s">
        <v>213</v>
      </c>
      <c r="C44" s="7" t="s">
        <v>792</v>
      </c>
      <c r="D44" s="116">
        <v>19.51</v>
      </c>
      <c r="E44" s="117" t="str">
        <f t="array" ref="E44">_xludf.XLOOKUP(B44,'CO Medicaid Dental Rate'!B:B,'CO Medicaid Dental Rate'!F:F,"N/A")</f>
        <v>#NAME?</v>
      </c>
      <c r="F44" s="114" t="str">
        <f t="shared" si="1"/>
        <v>Rate Not Found in Medicaid Dental</v>
      </c>
    </row>
    <row r="45" ht="15.75" customHeight="1">
      <c r="B45" s="115" t="s">
        <v>214</v>
      </c>
      <c r="C45" s="7" t="s">
        <v>793</v>
      </c>
      <c r="D45" s="116">
        <v>23.45</v>
      </c>
      <c r="E45" s="117" t="str">
        <f t="array" ref="E45">_xludf.XLOOKUP(B45,'CO Medicaid Dental Rate'!B:B,'CO Medicaid Dental Rate'!F:F,"N/A")</f>
        <v>#NAME?</v>
      </c>
      <c r="F45" s="114" t="str">
        <f t="shared" si="1"/>
        <v>Rate Not Found in Medicaid Dental</v>
      </c>
    </row>
    <row r="46" ht="15.75" customHeight="1">
      <c r="B46" s="115" t="s">
        <v>215</v>
      </c>
      <c r="C46" s="7" t="s">
        <v>794</v>
      </c>
      <c r="D46" s="116">
        <v>167.66</v>
      </c>
      <c r="E46" s="117" t="str">
        <f t="array" ref="E46">_xludf.XLOOKUP(B46,'CO Medicaid Dental Rate'!B:B,'CO Medicaid Dental Rate'!F:F,"N/A")</f>
        <v>#NAME?</v>
      </c>
      <c r="F46" s="114" t="str">
        <f t="shared" si="1"/>
        <v>Rate Not Found in Medicaid Dental</v>
      </c>
    </row>
    <row r="47" ht="15.75" customHeight="1">
      <c r="B47" s="115" t="s">
        <v>216</v>
      </c>
      <c r="C47" s="7" t="s">
        <v>795</v>
      </c>
      <c r="D47" s="116">
        <v>88.78</v>
      </c>
      <c r="E47" s="117" t="str">
        <f t="array" ref="E47">_xludf.XLOOKUP(B47,'CO Medicaid Dental Rate'!B:B,'CO Medicaid Dental Rate'!F:F,"N/A")</f>
        <v>#NAME?</v>
      </c>
      <c r="F47" s="114" t="str">
        <f t="shared" si="1"/>
        <v>Rate Not Found in Medicaid Dental</v>
      </c>
    </row>
    <row r="48" ht="15.75" customHeight="1">
      <c r="B48" s="115" t="s">
        <v>217</v>
      </c>
      <c r="C48" s="7" t="s">
        <v>796</v>
      </c>
      <c r="D48" s="116">
        <v>80.97</v>
      </c>
      <c r="E48" s="117" t="str">
        <f t="array" ref="E48">_xludf.XLOOKUP(B48,'CO Medicaid Dental Rate'!B:B,'CO Medicaid Dental Rate'!F:F,"N/A")</f>
        <v>#NAME?</v>
      </c>
      <c r="F48" s="114" t="str">
        <f t="shared" si="1"/>
        <v>Rate Not Found in Medicaid Dental</v>
      </c>
    </row>
    <row r="49" ht="15.75" customHeight="1">
      <c r="B49" s="115" t="s">
        <v>168</v>
      </c>
      <c r="C49" s="7" t="s">
        <v>1070</v>
      </c>
      <c r="D49" s="116">
        <v>90.16</v>
      </c>
      <c r="E49" s="117" t="str">
        <f t="array" ref="E49">_xludf.XLOOKUP(B49,'CO Medicaid Dental Rate'!B:B,'CO Medicaid Dental Rate'!F:F,"N/A")</f>
        <v>#NAME?</v>
      </c>
      <c r="F49" s="114" t="str">
        <f t="shared" si="1"/>
        <v>Rate Not Found in Medicaid Dental</v>
      </c>
    </row>
    <row r="50" ht="15.75" customHeight="1">
      <c r="B50" s="115" t="s">
        <v>169</v>
      </c>
      <c r="C50" s="7" t="s">
        <v>1071</v>
      </c>
      <c r="D50" s="116">
        <v>45.04</v>
      </c>
      <c r="E50" s="117" t="str">
        <f t="array" ref="E50">_xludf.XLOOKUP(B50,'CO Medicaid Dental Rate'!B:B,'CO Medicaid Dental Rate'!F:F,"N/A")</f>
        <v>#NAME?</v>
      </c>
      <c r="F50" s="114" t="str">
        <f t="shared" si="1"/>
        <v>Rate Not Found in Medicaid Dental</v>
      </c>
    </row>
    <row r="51" ht="15.75" customHeight="1">
      <c r="B51" s="115" t="s">
        <v>15</v>
      </c>
      <c r="C51" s="7" t="s">
        <v>1072</v>
      </c>
      <c r="D51" s="116">
        <v>86.7</v>
      </c>
      <c r="E51" s="117" t="str">
        <f t="array" ref="E51">_xludf.XLOOKUP(B51,'CO Medicaid Dental Rate'!B:B,'CO Medicaid Dental Rate'!F:F,"N/A")</f>
        <v>#NAME?</v>
      </c>
      <c r="F51" s="114" t="str">
        <f t="shared" si="1"/>
        <v>Rate Not Found in Medicaid Dental</v>
      </c>
    </row>
    <row r="52" ht="15.75" customHeight="1">
      <c r="B52" s="122" t="s">
        <v>589</v>
      </c>
      <c r="C52" s="123" t="s">
        <v>590</v>
      </c>
      <c r="D52" s="124">
        <v>90.76</v>
      </c>
      <c r="E52" s="125" t="str">
        <f t="array" ref="E52">_xludf.XLOOKUP(B52,'CO Medicaid Dental Rate'!B:B,'CO Medicaid Dental Rate'!F:F,"N/A")</f>
        <v>#NAME?</v>
      </c>
      <c r="F52" s="114" t="str">
        <f t="shared" si="1"/>
        <v>Rate Not Found in Medicaid Dental</v>
      </c>
    </row>
    <row r="53" ht="15.75" customHeight="1">
      <c r="B53" s="122" t="s">
        <v>17</v>
      </c>
      <c r="C53" s="123" t="s">
        <v>1073</v>
      </c>
      <c r="D53" s="124">
        <v>67.25</v>
      </c>
      <c r="E53" s="125" t="str">
        <f t="array" ref="E53">_xludf.XLOOKUP(B53,'CO Medicaid Dental Rate'!B:B,'CO Medicaid Dental Rate'!F:F,"N/A")</f>
        <v>#NAME?</v>
      </c>
      <c r="F53" s="114" t="str">
        <f t="shared" si="1"/>
        <v>Rate Not Found in Medicaid Dental</v>
      </c>
    </row>
    <row r="54" ht="15.75" customHeight="1">
      <c r="B54" s="122" t="s">
        <v>591</v>
      </c>
      <c r="C54" s="123" t="s">
        <v>592</v>
      </c>
      <c r="D54" s="124">
        <v>37.71</v>
      </c>
      <c r="E54" s="125" t="str">
        <f t="array" ref="E54">_xludf.XLOOKUP(B54,'CO Medicaid Dental Rate'!B:B,'CO Medicaid Dental Rate'!F:F,"N/A")</f>
        <v>#NAME?</v>
      </c>
      <c r="F54" s="114" t="str">
        <f t="shared" si="1"/>
        <v>Rate Not Found in Medicaid Dental</v>
      </c>
    </row>
    <row r="55" ht="15.75" customHeight="1">
      <c r="B55" s="115" t="s">
        <v>593</v>
      </c>
      <c r="C55" s="7" t="s">
        <v>594</v>
      </c>
      <c r="D55" s="116">
        <v>33.81</v>
      </c>
      <c r="E55" s="117" t="str">
        <f t="array" ref="E55">_xludf.XLOOKUP(B55,'CO Medicaid Dental Rate'!B:B,'CO Medicaid Dental Rate'!F:F,"N/A")</f>
        <v>#NAME?</v>
      </c>
      <c r="F55" s="114" t="str">
        <f t="shared" si="1"/>
        <v>Rate Not Found in Medicaid Dental</v>
      </c>
    </row>
    <row r="56" ht="15.75" customHeight="1">
      <c r="B56" s="122" t="s">
        <v>595</v>
      </c>
      <c r="C56" s="123" t="s">
        <v>596</v>
      </c>
      <c r="D56" s="124">
        <v>57.0</v>
      </c>
      <c r="E56" s="125" t="str">
        <f t="array" ref="E56">_xludf.XLOOKUP(B56,'CO Medicaid Dental Rate'!B:B,'CO Medicaid Dental Rate'!F:F,"N/A")</f>
        <v>#NAME?</v>
      </c>
      <c r="F56" s="114" t="str">
        <f t="shared" si="1"/>
        <v>Rate Not Found in Medicaid Dental</v>
      </c>
    </row>
    <row r="57" ht="15.75" customHeight="1">
      <c r="B57" s="122" t="s">
        <v>18</v>
      </c>
      <c r="C57" s="123" t="s">
        <v>797</v>
      </c>
      <c r="D57" s="124">
        <v>93.57</v>
      </c>
      <c r="E57" s="125" t="str">
        <f t="array" ref="E57">_xludf.XLOOKUP(B57,'CO Medicaid Dental Rate'!B:B,'CO Medicaid Dental Rate'!F:F,"N/A")</f>
        <v>#NAME?</v>
      </c>
      <c r="F57" s="114" t="str">
        <f t="shared" si="1"/>
        <v>Rate Not Found in Medicaid Dental</v>
      </c>
    </row>
    <row r="58" ht="15.75" customHeight="1">
      <c r="B58" s="115" t="s">
        <v>170</v>
      </c>
      <c r="C58" s="7" t="s">
        <v>1074</v>
      </c>
      <c r="D58" s="116">
        <v>93.57</v>
      </c>
      <c r="E58" s="117" t="str">
        <f t="array" ref="E58">_xludf.XLOOKUP(B58,'CO Medicaid Dental Rate'!B:B,'CO Medicaid Dental Rate'!F:F,"N/A")</f>
        <v>#NAME?</v>
      </c>
      <c r="F58" s="114" t="str">
        <f t="shared" si="1"/>
        <v>Rate Not Found in Medicaid Dental</v>
      </c>
    </row>
    <row r="59" ht="15.75" customHeight="1">
      <c r="B59" s="115" t="s">
        <v>597</v>
      </c>
      <c r="C59" s="7" t="s">
        <v>598</v>
      </c>
      <c r="D59" s="116">
        <v>58.46</v>
      </c>
      <c r="E59" s="117" t="str">
        <f t="array" ref="E59">_xludf.XLOOKUP(B59,'CO Medicaid Dental Rate'!B:B,'CO Medicaid Dental Rate'!F:F,"N/A")</f>
        <v>#NAME?</v>
      </c>
      <c r="F59" s="114" t="str">
        <f t="shared" si="1"/>
        <v>Rate Not Found in Medicaid Dental</v>
      </c>
    </row>
    <row r="60" ht="15.75" customHeight="1">
      <c r="B60" s="115" t="s">
        <v>19</v>
      </c>
      <c r="C60" s="7" t="s">
        <v>798</v>
      </c>
      <c r="D60" s="116">
        <v>309.63</v>
      </c>
      <c r="E60" s="117" t="str">
        <f t="array" ref="E60">_xludf.XLOOKUP(B60,'CO Medicaid Dental Rate'!B:B,'CO Medicaid Dental Rate'!F:F,"N/A")</f>
        <v>#NAME?</v>
      </c>
      <c r="F60" s="114" t="str">
        <f t="shared" si="1"/>
        <v>Rate Not Found in Medicaid Dental</v>
      </c>
    </row>
    <row r="61" ht="15.75" customHeight="1">
      <c r="B61" s="115" t="s">
        <v>218</v>
      </c>
      <c r="C61" s="7" t="s">
        <v>799</v>
      </c>
      <c r="D61" s="116">
        <v>259.06</v>
      </c>
      <c r="E61" s="117" t="str">
        <f t="array" ref="E61">_xludf.XLOOKUP(B61,'CO Medicaid Dental Rate'!B:B,'CO Medicaid Dental Rate'!F:F,"N/A")</f>
        <v>#NAME?</v>
      </c>
      <c r="F61" s="114" t="str">
        <f t="shared" si="1"/>
        <v>Rate Not Found in Medicaid Dental</v>
      </c>
    </row>
    <row r="62" ht="15.75" customHeight="1">
      <c r="B62" s="115" t="s">
        <v>219</v>
      </c>
      <c r="C62" s="7" t="s">
        <v>800</v>
      </c>
      <c r="D62" s="116">
        <v>58.55</v>
      </c>
      <c r="E62" s="117" t="str">
        <f t="array" ref="E62">_xludf.XLOOKUP(B62,'CO Medicaid Dental Rate'!B:B,'CO Medicaid Dental Rate'!F:F,"N/A")</f>
        <v>#NAME?</v>
      </c>
      <c r="F62" s="114" t="str">
        <f t="shared" si="1"/>
        <v>Rate Not Found in Medicaid Dental</v>
      </c>
    </row>
    <row r="63" ht="15.75" customHeight="1">
      <c r="B63" s="115" t="s">
        <v>220</v>
      </c>
      <c r="C63" s="7" t="s">
        <v>801</v>
      </c>
      <c r="D63" s="116">
        <v>58.55</v>
      </c>
      <c r="E63" s="117" t="str">
        <f t="array" ref="E63">_xludf.XLOOKUP(B63,'CO Medicaid Dental Rate'!B:B,'CO Medicaid Dental Rate'!F:F,"N/A")</f>
        <v>#NAME?</v>
      </c>
      <c r="F63" s="114" t="str">
        <f t="shared" si="1"/>
        <v>Rate Not Found in Medicaid Dental</v>
      </c>
    </row>
    <row r="64" ht="15.75" customHeight="1">
      <c r="B64" s="115" t="s">
        <v>20</v>
      </c>
      <c r="C64" s="7" t="s">
        <v>802</v>
      </c>
      <c r="D64" s="116">
        <v>58.55</v>
      </c>
      <c r="E64" s="117" t="str">
        <f t="array" ref="E64">_xludf.XLOOKUP(B64,'CO Medicaid Dental Rate'!B:B,'CO Medicaid Dental Rate'!F:F,"N/A")</f>
        <v>#NAME?</v>
      </c>
      <c r="F64" s="114" t="str">
        <f t="shared" si="1"/>
        <v>Rate Not Found in Medicaid Dental</v>
      </c>
    </row>
    <row r="65" ht="15.75" customHeight="1">
      <c r="B65" s="115" t="s">
        <v>221</v>
      </c>
      <c r="C65" s="7" t="s">
        <v>803</v>
      </c>
      <c r="D65" s="116">
        <v>309.63</v>
      </c>
      <c r="E65" s="117" t="str">
        <f t="array" ref="E65">_xludf.XLOOKUP(B65,'CO Medicaid Dental Rate'!B:B,'CO Medicaid Dental Rate'!F:F,"N/A")</f>
        <v>#NAME?</v>
      </c>
      <c r="F65" s="114" t="str">
        <f t="shared" si="1"/>
        <v>Rate Not Found in Medicaid Dental</v>
      </c>
    </row>
    <row r="66" ht="15.75" customHeight="1">
      <c r="B66" s="122" t="s">
        <v>222</v>
      </c>
      <c r="C66" s="123" t="s">
        <v>1075</v>
      </c>
      <c r="D66" s="124">
        <v>43.27</v>
      </c>
      <c r="E66" s="125" t="str">
        <f t="array" ref="E66">_xludf.XLOOKUP(B66,'CO Medicaid Dental Rate'!B:B,'CO Medicaid Dental Rate'!F:F,"N/A")</f>
        <v>#NAME?</v>
      </c>
      <c r="F66" s="114" t="str">
        <f t="shared" si="1"/>
        <v>Rate Not Found in Medicaid Dental</v>
      </c>
    </row>
    <row r="67" ht="15.75" customHeight="1">
      <c r="B67" s="122" t="s">
        <v>223</v>
      </c>
      <c r="C67" s="123" t="s">
        <v>1076</v>
      </c>
      <c r="D67" s="124">
        <v>43.27</v>
      </c>
      <c r="E67" s="125" t="str">
        <f t="array" ref="E67">_xludf.XLOOKUP(B67,'CO Medicaid Dental Rate'!B:B,'CO Medicaid Dental Rate'!F:F,"N/A")</f>
        <v>#NAME?</v>
      </c>
      <c r="F67" s="114" t="str">
        <f t="shared" si="1"/>
        <v>Rate Not Found in Medicaid Dental</v>
      </c>
    </row>
    <row r="68" ht="15.75" customHeight="1">
      <c r="B68" s="122" t="s">
        <v>224</v>
      </c>
      <c r="C68" s="123" t="s">
        <v>1077</v>
      </c>
      <c r="D68" s="124">
        <v>43.27</v>
      </c>
      <c r="E68" s="125" t="str">
        <f t="array" ref="E68">_xludf.XLOOKUP(B68,'CO Medicaid Dental Rate'!B:B,'CO Medicaid Dental Rate'!F:F,"N/A")</f>
        <v>#NAME?</v>
      </c>
      <c r="F68" s="114" t="str">
        <f t="shared" si="1"/>
        <v>Rate Not Found in Medicaid Dental</v>
      </c>
    </row>
    <row r="69" ht="15.75" customHeight="1">
      <c r="B69" s="122" t="s">
        <v>225</v>
      </c>
      <c r="C69" s="123" t="s">
        <v>1078</v>
      </c>
      <c r="D69" s="124">
        <v>43.27</v>
      </c>
      <c r="E69" s="125" t="str">
        <f t="array" ref="E69">_xludf.XLOOKUP(B69,'CO Medicaid Dental Rate'!B:B,'CO Medicaid Dental Rate'!F:F,"N/A")</f>
        <v>#NAME?</v>
      </c>
      <c r="F69" s="114" t="str">
        <f t="shared" si="1"/>
        <v>Rate Not Found in Medicaid Dental</v>
      </c>
    </row>
    <row r="70" ht="15.75" customHeight="1">
      <c r="B70" s="122" t="s">
        <v>226</v>
      </c>
      <c r="C70" s="123" t="s">
        <v>1079</v>
      </c>
      <c r="D70" s="124">
        <v>43.27</v>
      </c>
      <c r="E70" s="125" t="str">
        <f t="array" ref="E70">_xludf.XLOOKUP(B70,'CO Medicaid Dental Rate'!B:B,'CO Medicaid Dental Rate'!F:F,"N/A")</f>
        <v>#NAME?</v>
      </c>
      <c r="F70" s="114" t="str">
        <f t="shared" si="1"/>
        <v>Rate Not Found in Medicaid Dental</v>
      </c>
    </row>
    <row r="71" ht="15.75" customHeight="1">
      <c r="B71" s="115" t="s">
        <v>227</v>
      </c>
      <c r="C71" s="7" t="s">
        <v>804</v>
      </c>
      <c r="D71" s="116">
        <v>399.65</v>
      </c>
      <c r="E71" s="117" t="str">
        <f t="array" ref="E71">_xludf.XLOOKUP(B71,'CO Medicaid Dental Rate'!B:B,'CO Medicaid Dental Rate'!F:F,"N/A")</f>
        <v>#NAME?</v>
      </c>
      <c r="F71" s="114" t="str">
        <f t="shared" si="1"/>
        <v>Rate Not Found in Medicaid Dental</v>
      </c>
    </row>
    <row r="72" ht="15.75" customHeight="1">
      <c r="B72" s="115" t="s">
        <v>228</v>
      </c>
      <c r="C72" s="7" t="s">
        <v>805</v>
      </c>
      <c r="D72" s="116">
        <v>399.65</v>
      </c>
      <c r="E72" s="117" t="str">
        <f t="array" ref="E72">_xludf.XLOOKUP(B72,'CO Medicaid Dental Rate'!B:B,'CO Medicaid Dental Rate'!F:F,"N/A")</f>
        <v>#NAME?</v>
      </c>
      <c r="F72" s="114" t="str">
        <f t="shared" si="1"/>
        <v>Rate Not Found in Medicaid Dental</v>
      </c>
    </row>
    <row r="73" ht="15.75" customHeight="1">
      <c r="B73" s="115" t="s">
        <v>229</v>
      </c>
      <c r="C73" s="7" t="s">
        <v>806</v>
      </c>
      <c r="D73" s="116">
        <v>399.65</v>
      </c>
      <c r="E73" s="117" t="str">
        <f t="array" ref="E73">_xludf.XLOOKUP(B73,'CO Medicaid Dental Rate'!B:B,'CO Medicaid Dental Rate'!F:F,"N/A")</f>
        <v>#NAME?</v>
      </c>
      <c r="F73" s="114" t="str">
        <f t="shared" si="1"/>
        <v>Rate Not Found in Medicaid Dental</v>
      </c>
    </row>
    <row r="74" ht="15.75" customHeight="1">
      <c r="B74" s="115" t="s">
        <v>599</v>
      </c>
      <c r="C74" s="7" t="s">
        <v>600</v>
      </c>
      <c r="D74" s="116">
        <v>163.63</v>
      </c>
      <c r="E74" s="117" t="str">
        <f t="array" ref="E74">_xludf.XLOOKUP(B74,'CO Medicaid Dental Rate'!B:B,'CO Medicaid Dental Rate'!F:F,"N/A")</f>
        <v>#NAME?</v>
      </c>
      <c r="F74" s="114" t="str">
        <f t="shared" si="1"/>
        <v>Rate Not Found in Medicaid Dental</v>
      </c>
    </row>
    <row r="75" ht="15.75" customHeight="1">
      <c r="B75" s="115" t="s">
        <v>601</v>
      </c>
      <c r="C75" s="7" t="s">
        <v>602</v>
      </c>
      <c r="D75" s="116">
        <v>209.09</v>
      </c>
      <c r="E75" s="117" t="str">
        <f t="array" ref="E75">_xludf.XLOOKUP(B75,'CO Medicaid Dental Rate'!B:B,'CO Medicaid Dental Rate'!F:F,"N/A")</f>
        <v>#NAME?</v>
      </c>
      <c r="F75" s="114" t="str">
        <f t="shared" si="1"/>
        <v>Rate Not Found in Medicaid Dental</v>
      </c>
    </row>
    <row r="76" ht="15.75" customHeight="1">
      <c r="B76" s="115" t="s">
        <v>603</v>
      </c>
      <c r="C76" s="7" t="s">
        <v>604</v>
      </c>
      <c r="D76" s="116">
        <v>256.39</v>
      </c>
      <c r="E76" s="117" t="str">
        <f t="array" ref="E76">_xludf.XLOOKUP(B76,'CO Medicaid Dental Rate'!B:B,'CO Medicaid Dental Rate'!F:F,"N/A")</f>
        <v>#NAME?</v>
      </c>
      <c r="F76" s="114" t="str">
        <f t="shared" si="1"/>
        <v>Rate Not Found in Medicaid Dental</v>
      </c>
    </row>
    <row r="77" ht="15.75" customHeight="1">
      <c r="B77" s="115" t="s">
        <v>605</v>
      </c>
      <c r="C77" s="7" t="s">
        <v>606</v>
      </c>
      <c r="D77" s="116">
        <v>310.69</v>
      </c>
      <c r="E77" s="117" t="str">
        <f t="array" ref="E77">_xludf.XLOOKUP(B77,'CO Medicaid Dental Rate'!B:B,'CO Medicaid Dental Rate'!F:F,"N/A")</f>
        <v>#NAME?</v>
      </c>
      <c r="F77" s="114" t="str">
        <f t="shared" si="1"/>
        <v>Rate Not Found in Medicaid Dental</v>
      </c>
    </row>
    <row r="78" ht="15.75" customHeight="1">
      <c r="B78" s="115" t="s">
        <v>607</v>
      </c>
      <c r="C78" s="7" t="s">
        <v>608</v>
      </c>
      <c r="D78" s="116">
        <v>155.01</v>
      </c>
      <c r="E78" s="117" t="str">
        <f t="array" ref="E78">_xludf.XLOOKUP(B78,'CO Medicaid Dental Rate'!B:B,'CO Medicaid Dental Rate'!F:F,"N/A")</f>
        <v>#NAME?</v>
      </c>
      <c r="F78" s="114" t="str">
        <f t="shared" si="1"/>
        <v>Rate Not Found in Medicaid Dental</v>
      </c>
    </row>
    <row r="79" ht="15.75" customHeight="1">
      <c r="B79" s="115" t="s">
        <v>609</v>
      </c>
      <c r="C79" s="7" t="s">
        <v>610</v>
      </c>
      <c r="D79" s="116">
        <v>191.86</v>
      </c>
      <c r="E79" s="117" t="str">
        <f t="array" ref="E79">_xludf.XLOOKUP(B79,'CO Medicaid Dental Rate'!B:B,'CO Medicaid Dental Rate'!F:F,"N/A")</f>
        <v>#NAME?</v>
      </c>
      <c r="F79" s="114" t="str">
        <f t="shared" si="1"/>
        <v>Rate Not Found in Medicaid Dental</v>
      </c>
    </row>
    <row r="80" ht="15.75" customHeight="1">
      <c r="B80" s="115" t="s">
        <v>611</v>
      </c>
      <c r="C80" s="7" t="s">
        <v>612</v>
      </c>
      <c r="D80" s="116">
        <v>235.15</v>
      </c>
      <c r="E80" s="117" t="str">
        <f t="array" ref="E80">_xludf.XLOOKUP(B80,'CO Medicaid Dental Rate'!B:B,'CO Medicaid Dental Rate'!F:F,"N/A")</f>
        <v>#NAME?</v>
      </c>
      <c r="F80" s="114" t="str">
        <f t="shared" si="1"/>
        <v>Rate Not Found in Medicaid Dental</v>
      </c>
    </row>
    <row r="81" ht="15.75" customHeight="1">
      <c r="B81" s="115" t="s">
        <v>613</v>
      </c>
      <c r="C81" s="7" t="s">
        <v>614</v>
      </c>
      <c r="D81" s="116">
        <v>283.74</v>
      </c>
      <c r="E81" s="117" t="str">
        <f t="array" ref="E81">_xludf.XLOOKUP(B81,'CO Medicaid Dental Rate'!B:B,'CO Medicaid Dental Rate'!F:F,"N/A")</f>
        <v>#NAME?</v>
      </c>
      <c r="F81" s="114" t="str">
        <f t="shared" si="1"/>
        <v>Rate Not Found in Medicaid Dental</v>
      </c>
    </row>
    <row r="82" ht="15.75" customHeight="1">
      <c r="B82" s="122" t="s">
        <v>21</v>
      </c>
      <c r="C82" s="123" t="s">
        <v>807</v>
      </c>
      <c r="D82" s="124">
        <v>34.67</v>
      </c>
      <c r="E82" s="125" t="str">
        <f t="array" ref="E82">_xludf.XLOOKUP(B82,'CO Medicaid Dental Rate'!B:B,'CO Medicaid Dental Rate'!F:F,"N/A")</f>
        <v>#NAME?</v>
      </c>
      <c r="F82" s="114" t="str">
        <f t="shared" si="1"/>
        <v>Rate Not Found in Medicaid Dental</v>
      </c>
    </row>
    <row r="83" ht="15.75" customHeight="1">
      <c r="B83" s="115" t="s">
        <v>615</v>
      </c>
      <c r="C83" s="7" t="s">
        <v>616</v>
      </c>
      <c r="D83" s="116">
        <v>163.63</v>
      </c>
      <c r="E83" s="117" t="str">
        <f t="array" ref="E83">_xludf.XLOOKUP(B83,'CO Medicaid Dental Rate'!B:B,'CO Medicaid Dental Rate'!F:F,"N/A")</f>
        <v>#NAME?</v>
      </c>
      <c r="F83" s="114" t="str">
        <f t="shared" si="1"/>
        <v>Rate Not Found in Medicaid Dental</v>
      </c>
    </row>
    <row r="84" ht="15.75" customHeight="1">
      <c r="B84" s="115" t="s">
        <v>617</v>
      </c>
      <c r="C84" s="7" t="s">
        <v>618</v>
      </c>
      <c r="D84" s="116">
        <v>209.09</v>
      </c>
      <c r="E84" s="117" t="str">
        <f t="array" ref="E84">_xludf.XLOOKUP(B84,'CO Medicaid Dental Rate'!B:B,'CO Medicaid Dental Rate'!F:F,"N/A")</f>
        <v>#NAME?</v>
      </c>
      <c r="F84" s="114" t="str">
        <f t="shared" si="1"/>
        <v>Rate Not Found in Medicaid Dental</v>
      </c>
    </row>
    <row r="85" ht="15.75" customHeight="1">
      <c r="B85" s="115" t="s">
        <v>619</v>
      </c>
      <c r="C85" s="7" t="s">
        <v>620</v>
      </c>
      <c r="D85" s="116">
        <v>256.39</v>
      </c>
      <c r="E85" s="117" t="str">
        <f t="array" ref="E85">_xludf.XLOOKUP(B85,'CO Medicaid Dental Rate'!B:B,'CO Medicaid Dental Rate'!F:F,"N/A")</f>
        <v>#NAME?</v>
      </c>
      <c r="F85" s="114" t="str">
        <f t="shared" si="1"/>
        <v>Rate Not Found in Medicaid Dental</v>
      </c>
    </row>
    <row r="86" ht="15.75" customHeight="1">
      <c r="B86" s="115" t="s">
        <v>621</v>
      </c>
      <c r="C86" s="7" t="s">
        <v>622</v>
      </c>
      <c r="D86" s="116">
        <v>310.69</v>
      </c>
      <c r="E86" s="117" t="str">
        <f t="array" ref="E86">_xludf.XLOOKUP(B86,'CO Medicaid Dental Rate'!B:B,'CO Medicaid Dental Rate'!F:F,"N/A")</f>
        <v>#NAME?</v>
      </c>
      <c r="F86" s="114" t="str">
        <f t="shared" si="1"/>
        <v>Rate Not Found in Medicaid Dental</v>
      </c>
    </row>
    <row r="87" ht="15.75" customHeight="1">
      <c r="B87" s="115" t="s">
        <v>23</v>
      </c>
      <c r="C87" s="7" t="s">
        <v>808</v>
      </c>
      <c r="D87" s="116">
        <v>728.19</v>
      </c>
      <c r="E87" s="117" t="str">
        <f t="array" ref="E87">_xludf.XLOOKUP(B87,'CO Medicaid Dental Rate'!B:B,'CO Medicaid Dental Rate'!F:F,"N/A")</f>
        <v>#NAME?</v>
      </c>
      <c r="F87" s="114" t="str">
        <f t="shared" si="1"/>
        <v>Rate Not Found in Medicaid Dental</v>
      </c>
    </row>
    <row r="88" ht="15.75" customHeight="1">
      <c r="B88" s="115" t="s">
        <v>230</v>
      </c>
      <c r="C88" s="7" t="s">
        <v>809</v>
      </c>
      <c r="D88" s="116">
        <v>728.19</v>
      </c>
      <c r="E88" s="117" t="str">
        <f t="array" ref="E88">_xludf.XLOOKUP(B88,'CO Medicaid Dental Rate'!B:B,'CO Medicaid Dental Rate'!F:F,"N/A")</f>
        <v>#NAME?</v>
      </c>
      <c r="F88" s="114" t="str">
        <f t="shared" si="1"/>
        <v>Rate Not Found in Medicaid Dental</v>
      </c>
    </row>
    <row r="89" ht="15.75" customHeight="1">
      <c r="B89" s="115" t="s">
        <v>231</v>
      </c>
      <c r="C89" s="7" t="s">
        <v>810</v>
      </c>
      <c r="D89" s="116">
        <v>728.19</v>
      </c>
      <c r="E89" s="117" t="str">
        <f t="array" ref="E89">_xludf.XLOOKUP(B89,'CO Medicaid Dental Rate'!B:B,'CO Medicaid Dental Rate'!F:F,"N/A")</f>
        <v>#NAME?</v>
      </c>
      <c r="F89" s="114" t="str">
        <f t="shared" si="1"/>
        <v>Rate Not Found in Medicaid Dental</v>
      </c>
    </row>
    <row r="90" ht="15.75" customHeight="1">
      <c r="B90" s="115" t="s">
        <v>232</v>
      </c>
      <c r="C90" s="7" t="s">
        <v>811</v>
      </c>
      <c r="D90" s="116">
        <v>728.19</v>
      </c>
      <c r="E90" s="117" t="str">
        <f t="array" ref="E90">_xludf.XLOOKUP(B90,'CO Medicaid Dental Rate'!B:B,'CO Medicaid Dental Rate'!F:F,"N/A")</f>
        <v>#NAME?</v>
      </c>
      <c r="F90" s="114" t="str">
        <f t="shared" si="1"/>
        <v>Rate Not Found in Medicaid Dental</v>
      </c>
    </row>
    <row r="91" ht="15.75" customHeight="1">
      <c r="B91" s="115" t="s">
        <v>623</v>
      </c>
      <c r="C91" s="7" t="s">
        <v>624</v>
      </c>
      <c r="D91" s="116">
        <v>1105.05</v>
      </c>
      <c r="E91" s="117" t="str">
        <f t="array" ref="E91">_xludf.XLOOKUP(B91,'CO Medicaid Dental Rate'!B:B,'CO Medicaid Dental Rate'!F:F,"N/A")</f>
        <v>#NAME?</v>
      </c>
      <c r="F91" s="114" t="str">
        <f t="shared" si="1"/>
        <v>Rate Not Found in Medicaid Dental</v>
      </c>
    </row>
    <row r="92" ht="15.75" customHeight="1">
      <c r="B92" s="115" t="s">
        <v>625</v>
      </c>
      <c r="C92" s="7" t="s">
        <v>626</v>
      </c>
      <c r="D92" s="116">
        <v>1118.92</v>
      </c>
      <c r="E92" s="117" t="str">
        <f t="array" ref="E92">_xludf.XLOOKUP(B92,'CO Medicaid Dental Rate'!B:B,'CO Medicaid Dental Rate'!F:F,"N/A")</f>
        <v>#NAME?</v>
      </c>
      <c r="F92" s="114" t="str">
        <f t="shared" si="1"/>
        <v>Rate Not Found in Medicaid Dental</v>
      </c>
    </row>
    <row r="93" ht="15.75" customHeight="1">
      <c r="B93" s="115" t="s">
        <v>627</v>
      </c>
      <c r="C93" s="7" t="s">
        <v>628</v>
      </c>
      <c r="D93" s="116">
        <v>1105.05</v>
      </c>
      <c r="E93" s="117" t="str">
        <f t="array" ref="E93">_xludf.XLOOKUP(B93,'CO Medicaid Dental Rate'!B:B,'CO Medicaid Dental Rate'!F:F,"N/A")</f>
        <v>#NAME?</v>
      </c>
      <c r="F93" s="114" t="str">
        <f t="shared" si="1"/>
        <v>Rate Not Found in Medicaid Dental</v>
      </c>
    </row>
    <row r="94" ht="15.75" customHeight="1">
      <c r="B94" s="115" t="s">
        <v>629</v>
      </c>
      <c r="C94" s="7" t="s">
        <v>630</v>
      </c>
      <c r="D94" s="116">
        <v>1105.05</v>
      </c>
      <c r="E94" s="117" t="str">
        <f t="array" ref="E94">_xludf.XLOOKUP(B94,'CO Medicaid Dental Rate'!B:B,'CO Medicaid Dental Rate'!F:F,"N/A")</f>
        <v>#NAME?</v>
      </c>
      <c r="F94" s="114" t="str">
        <f t="shared" si="1"/>
        <v>Rate Not Found in Medicaid Dental</v>
      </c>
    </row>
    <row r="95" ht="15.75" customHeight="1">
      <c r="B95" s="115" t="s">
        <v>233</v>
      </c>
      <c r="C95" s="7" t="s">
        <v>812</v>
      </c>
      <c r="D95" s="116">
        <v>1105.05</v>
      </c>
      <c r="E95" s="117" t="str">
        <f t="array" ref="E95">_xludf.XLOOKUP(B95,'CO Medicaid Dental Rate'!B:B,'CO Medicaid Dental Rate'!F:F,"N/A")</f>
        <v>#NAME?</v>
      </c>
      <c r="F95" s="114" t="str">
        <f t="shared" si="1"/>
        <v>Rate Not Found in Medicaid Dental</v>
      </c>
    </row>
    <row r="96" ht="15.75" customHeight="1">
      <c r="B96" s="115" t="s">
        <v>234</v>
      </c>
      <c r="C96" s="7" t="s">
        <v>813</v>
      </c>
      <c r="D96" s="116">
        <v>1105.05</v>
      </c>
      <c r="E96" s="117" t="str">
        <f t="array" ref="E96">_xludf.XLOOKUP(B96,'CO Medicaid Dental Rate'!B:B,'CO Medicaid Dental Rate'!F:F,"N/A")</f>
        <v>#NAME?</v>
      </c>
      <c r="F96" s="114" t="str">
        <f t="shared" si="1"/>
        <v>Rate Not Found in Medicaid Dental</v>
      </c>
    </row>
    <row r="97" ht="15.75" customHeight="1">
      <c r="B97" s="115" t="s">
        <v>235</v>
      </c>
      <c r="C97" s="7" t="s">
        <v>814</v>
      </c>
      <c r="D97" s="116">
        <v>1105.05</v>
      </c>
      <c r="E97" s="117" t="str">
        <f t="array" ref="E97">_xludf.XLOOKUP(B97,'CO Medicaid Dental Rate'!B:B,'CO Medicaid Dental Rate'!F:F,"N/A")</f>
        <v>#NAME?</v>
      </c>
      <c r="F97" s="114" t="str">
        <f t="shared" si="1"/>
        <v>Rate Not Found in Medicaid Dental</v>
      </c>
    </row>
    <row r="98" ht="15.75" customHeight="1">
      <c r="B98" s="115" t="s">
        <v>24</v>
      </c>
      <c r="C98" s="7" t="s">
        <v>815</v>
      </c>
      <c r="D98" s="116">
        <v>1105.05</v>
      </c>
      <c r="E98" s="117" t="str">
        <f t="array" ref="E98">_xludf.XLOOKUP(B98,'CO Medicaid Dental Rate'!B:B,'CO Medicaid Dental Rate'!F:F,"N/A")</f>
        <v>#NAME?</v>
      </c>
      <c r="F98" s="114" t="str">
        <f t="shared" si="1"/>
        <v>Rate Not Found in Medicaid Dental</v>
      </c>
    </row>
    <row r="99" ht="15.75" customHeight="1">
      <c r="B99" s="115" t="s">
        <v>631</v>
      </c>
      <c r="C99" s="7" t="s">
        <v>632</v>
      </c>
      <c r="D99" s="116">
        <v>1105.05</v>
      </c>
      <c r="E99" s="117" t="str">
        <f t="array" ref="E99">_xludf.XLOOKUP(B99,'CO Medicaid Dental Rate'!B:B,'CO Medicaid Dental Rate'!F:F,"N/A")</f>
        <v>#NAME?</v>
      </c>
      <c r="F99" s="114" t="str">
        <f t="shared" si="1"/>
        <v>Rate Not Found in Medicaid Dental</v>
      </c>
    </row>
    <row r="100" ht="15.75" customHeight="1">
      <c r="B100" s="115" t="s">
        <v>236</v>
      </c>
      <c r="C100" s="7" t="s">
        <v>816</v>
      </c>
      <c r="D100" s="116">
        <v>1105.05</v>
      </c>
      <c r="E100" s="117" t="str">
        <f t="array" ref="E100">_xludf.XLOOKUP(B100,'CO Medicaid Dental Rate'!B:B,'CO Medicaid Dental Rate'!F:F,"N/A")</f>
        <v>#NAME?</v>
      </c>
      <c r="F100" s="114" t="str">
        <f t="shared" si="1"/>
        <v>Rate Not Found in Medicaid Dental</v>
      </c>
    </row>
    <row r="101" ht="15.75" customHeight="1">
      <c r="B101" s="115" t="s">
        <v>171</v>
      </c>
      <c r="C101" s="7" t="s">
        <v>1080</v>
      </c>
      <c r="D101" s="116">
        <v>1105.05</v>
      </c>
      <c r="E101" s="117" t="str">
        <f t="array" ref="E101">_xludf.XLOOKUP(B101,'CO Medicaid Dental Rate'!B:B,'CO Medicaid Dental Rate'!F:F,"N/A")</f>
        <v>#NAME?</v>
      </c>
      <c r="F101" s="114" t="str">
        <f t="shared" si="1"/>
        <v>Rate Not Found in Medicaid Dental</v>
      </c>
    </row>
    <row r="102" ht="15.75" customHeight="1">
      <c r="B102" s="115" t="s">
        <v>25</v>
      </c>
      <c r="C102" s="7" t="s">
        <v>817</v>
      </c>
      <c r="D102" s="116">
        <v>1105.05</v>
      </c>
      <c r="E102" s="117" t="str">
        <f t="array" ref="E102">_xludf.XLOOKUP(B102,'CO Medicaid Dental Rate'!B:B,'CO Medicaid Dental Rate'!F:F,"N/A")</f>
        <v>#NAME?</v>
      </c>
      <c r="F102" s="114" t="str">
        <f t="shared" si="1"/>
        <v>Rate Not Found in Medicaid Dental</v>
      </c>
    </row>
    <row r="103" ht="15.75" customHeight="1">
      <c r="B103" s="115" t="s">
        <v>26</v>
      </c>
      <c r="C103" s="7" t="s">
        <v>818</v>
      </c>
      <c r="D103" s="116">
        <v>330.14</v>
      </c>
      <c r="E103" s="117" t="str">
        <f t="array" ref="E103">_xludf.XLOOKUP(B103,'CO Medicaid Dental Rate'!B:B,'CO Medicaid Dental Rate'!F:F,"N/A")</f>
        <v>#NAME?</v>
      </c>
      <c r="F103" s="114" t="str">
        <f t="shared" si="1"/>
        <v>Rate Not Found in Medicaid Dental</v>
      </c>
    </row>
    <row r="104" ht="15.75" customHeight="1">
      <c r="B104" s="115" t="s">
        <v>237</v>
      </c>
      <c r="C104" s="7" t="s">
        <v>819</v>
      </c>
      <c r="D104" s="116">
        <v>87.73</v>
      </c>
      <c r="E104" s="117" t="str">
        <f t="array" ref="E104">_xludf.XLOOKUP(B104,'CO Medicaid Dental Rate'!B:B,'CO Medicaid Dental Rate'!F:F,"N/A")</f>
        <v>#NAME?</v>
      </c>
      <c r="F104" s="114" t="str">
        <f t="shared" si="1"/>
        <v>Rate Not Found in Medicaid Dental</v>
      </c>
    </row>
    <row r="105" ht="15.75" customHeight="1">
      <c r="B105" s="115" t="s">
        <v>238</v>
      </c>
      <c r="C105" s="7" t="s">
        <v>820</v>
      </c>
      <c r="D105" s="116">
        <v>98.43</v>
      </c>
      <c r="E105" s="117" t="str">
        <f t="array" ref="E105">_xludf.XLOOKUP(B105,'CO Medicaid Dental Rate'!B:B,'CO Medicaid Dental Rate'!F:F,"N/A")</f>
        <v>#NAME?</v>
      </c>
      <c r="F105" s="114" t="str">
        <f t="shared" si="1"/>
        <v>Rate Not Found in Medicaid Dental</v>
      </c>
    </row>
    <row r="106" ht="15.75" customHeight="1">
      <c r="B106" s="115" t="s">
        <v>633</v>
      </c>
      <c r="C106" s="7" t="s">
        <v>634</v>
      </c>
      <c r="D106" s="116">
        <v>98.43</v>
      </c>
      <c r="E106" s="117" t="str">
        <f t="array" ref="E106">_xludf.XLOOKUP(B106,'CO Medicaid Dental Rate'!B:B,'CO Medicaid Dental Rate'!F:F,"N/A")</f>
        <v>#NAME?</v>
      </c>
      <c r="F106" s="114" t="str">
        <f t="shared" si="1"/>
        <v>Rate Not Found in Medicaid Dental</v>
      </c>
    </row>
    <row r="107" ht="15.75" customHeight="1">
      <c r="B107" s="115" t="s">
        <v>27</v>
      </c>
      <c r="C107" s="7" t="s">
        <v>821</v>
      </c>
      <c r="D107" s="116">
        <v>258.42</v>
      </c>
      <c r="E107" s="117" t="str">
        <f t="array" ref="E107">_xludf.XLOOKUP(B107,'CO Medicaid Dental Rate'!B:B,'CO Medicaid Dental Rate'!F:F,"N/A")</f>
        <v>#NAME?</v>
      </c>
      <c r="F107" s="114" t="str">
        <f t="shared" si="1"/>
        <v>Rate Not Found in Medicaid Dental</v>
      </c>
    </row>
    <row r="108" ht="15.75" customHeight="1">
      <c r="B108" s="115" t="s">
        <v>28</v>
      </c>
      <c r="C108" s="7" t="s">
        <v>822</v>
      </c>
      <c r="D108" s="116">
        <v>201.69</v>
      </c>
      <c r="E108" s="117" t="str">
        <f t="array" ref="E108">_xludf.XLOOKUP(B108,'CO Medicaid Dental Rate'!B:B,'CO Medicaid Dental Rate'!F:F,"N/A")</f>
        <v>#NAME?</v>
      </c>
      <c r="F108" s="114" t="str">
        <f t="shared" si="1"/>
        <v>Rate Not Found in Medicaid Dental</v>
      </c>
    </row>
    <row r="109" ht="15.75" customHeight="1">
      <c r="B109" s="115" t="s">
        <v>30</v>
      </c>
      <c r="C109" s="7" t="s">
        <v>823</v>
      </c>
      <c r="D109" s="116">
        <v>265.56</v>
      </c>
      <c r="E109" s="117" t="str">
        <f t="array" ref="E109">_xludf.XLOOKUP(B109,'CO Medicaid Dental Rate'!B:B,'CO Medicaid Dental Rate'!F:F,"N/A")</f>
        <v>#NAME?</v>
      </c>
      <c r="F109" s="114" t="str">
        <f t="shared" si="1"/>
        <v>Rate Not Found in Medicaid Dental</v>
      </c>
    </row>
    <row r="110" ht="15.75" customHeight="1">
      <c r="B110" s="115" t="s">
        <v>635</v>
      </c>
      <c r="C110" s="7" t="s">
        <v>636</v>
      </c>
      <c r="D110" s="116">
        <v>311.18</v>
      </c>
      <c r="E110" s="117" t="str">
        <f t="array" ref="E110">_xludf.XLOOKUP(B110,'CO Medicaid Dental Rate'!B:B,'CO Medicaid Dental Rate'!F:F,"N/A")</f>
        <v>#NAME?</v>
      </c>
      <c r="F110" s="114" t="str">
        <f t="shared" si="1"/>
        <v>Rate Not Found in Medicaid Dental</v>
      </c>
    </row>
    <row r="111" ht="15.75" customHeight="1">
      <c r="B111" s="115" t="s">
        <v>31</v>
      </c>
      <c r="C111" s="7" t="s">
        <v>824</v>
      </c>
      <c r="D111" s="116">
        <v>258.42</v>
      </c>
      <c r="E111" s="117" t="str">
        <f t="array" ref="E111">_xludf.XLOOKUP(B111,'CO Medicaid Dental Rate'!B:B,'CO Medicaid Dental Rate'!F:F,"N/A")</f>
        <v>#NAME?</v>
      </c>
      <c r="F111" s="114" t="str">
        <f t="shared" si="1"/>
        <v>Rate Not Found in Medicaid Dental</v>
      </c>
    </row>
    <row r="112" ht="15.75" customHeight="1">
      <c r="B112" s="115" t="s">
        <v>239</v>
      </c>
      <c r="C112" s="7" t="s">
        <v>825</v>
      </c>
      <c r="D112" s="116">
        <v>270.01</v>
      </c>
      <c r="E112" s="117" t="str">
        <f t="array" ref="E112">_xludf.XLOOKUP(B112,'CO Medicaid Dental Rate'!B:B,'CO Medicaid Dental Rate'!F:F,"N/A")</f>
        <v>#NAME?</v>
      </c>
      <c r="F112" s="114" t="str">
        <f t="shared" si="1"/>
        <v>Rate Not Found in Medicaid Dental</v>
      </c>
    </row>
    <row r="113" ht="15.75" customHeight="1">
      <c r="B113" s="115" t="s">
        <v>32</v>
      </c>
      <c r="C113" s="7" t="s">
        <v>826</v>
      </c>
      <c r="D113" s="116">
        <v>304.42</v>
      </c>
      <c r="E113" s="117" t="str">
        <f t="array" ref="E113">_xludf.XLOOKUP(B113,'CO Medicaid Dental Rate'!B:B,'CO Medicaid Dental Rate'!F:F,"N/A")</f>
        <v>#NAME?</v>
      </c>
      <c r="F113" s="114" t="str">
        <f t="shared" si="1"/>
        <v>Rate Not Found in Medicaid Dental</v>
      </c>
    </row>
    <row r="114" ht="15.75" customHeight="1">
      <c r="B114" s="115" t="s">
        <v>637</v>
      </c>
      <c r="C114" s="7" t="s">
        <v>638</v>
      </c>
      <c r="D114" s="116">
        <v>111.3</v>
      </c>
      <c r="E114" s="117" t="str">
        <f t="array" ref="E114">_xludf.XLOOKUP(B114,'CO Medicaid Dental Rate'!B:B,'CO Medicaid Dental Rate'!F:F,"N/A")</f>
        <v>#NAME?</v>
      </c>
      <c r="F114" s="114" t="str">
        <f t="shared" si="1"/>
        <v>Rate Not Found in Medicaid Dental</v>
      </c>
    </row>
    <row r="115" ht="15.75" customHeight="1">
      <c r="B115" s="115" t="s">
        <v>240</v>
      </c>
      <c r="C115" s="7" t="s">
        <v>1081</v>
      </c>
      <c r="D115" s="116">
        <v>163.04</v>
      </c>
      <c r="E115" s="117" t="str">
        <f t="array" ref="E115">_xludf.XLOOKUP(B115,'CO Medicaid Dental Rate'!B:B,'CO Medicaid Dental Rate'!F:F,"N/A")</f>
        <v>#NAME?</v>
      </c>
      <c r="F115" s="114" t="str">
        <f t="shared" si="1"/>
        <v>Rate Not Found in Medicaid Dental</v>
      </c>
    </row>
    <row r="116" ht="15.75" customHeight="1">
      <c r="B116" s="115" t="s">
        <v>639</v>
      </c>
      <c r="C116" s="7" t="s">
        <v>640</v>
      </c>
      <c r="D116" s="116">
        <v>250.12</v>
      </c>
      <c r="E116" s="117" t="str">
        <f t="array" ref="E116">_xludf.XLOOKUP(B116,'CO Medicaid Dental Rate'!B:B,'CO Medicaid Dental Rate'!F:F,"N/A")</f>
        <v>#NAME?</v>
      </c>
      <c r="F116" s="114" t="str">
        <f t="shared" si="1"/>
        <v>Rate Not Found in Medicaid Dental</v>
      </c>
    </row>
    <row r="117" ht="15.75" customHeight="1">
      <c r="B117" s="115" t="s">
        <v>33</v>
      </c>
      <c r="C117" s="7" t="s">
        <v>827</v>
      </c>
      <c r="D117" s="116">
        <v>55.1</v>
      </c>
      <c r="E117" s="117" t="str">
        <f t="array" ref="E117">_xludf.XLOOKUP(B117,'CO Medicaid Dental Rate'!B:B,'CO Medicaid Dental Rate'!F:F,"N/A")</f>
        <v>#NAME?</v>
      </c>
      <c r="F117" s="114" t="str">
        <f t="shared" si="1"/>
        <v>Rate Not Found in Medicaid Dental</v>
      </c>
    </row>
    <row r="118" ht="15.75" customHeight="1">
      <c r="B118" s="115" t="s">
        <v>641</v>
      </c>
      <c r="C118" s="7" t="s">
        <v>642</v>
      </c>
      <c r="D118" s="116">
        <v>382.07</v>
      </c>
      <c r="E118" s="117" t="str">
        <f t="array" ref="E118">_xludf.XLOOKUP(B118,'CO Medicaid Dental Rate'!B:B,'CO Medicaid Dental Rate'!F:F,"N/A")</f>
        <v>#NAME?</v>
      </c>
      <c r="F118" s="114" t="str">
        <f t="shared" si="1"/>
        <v>Rate Not Found in Medicaid Dental</v>
      </c>
    </row>
    <row r="119" ht="15.75" customHeight="1">
      <c r="B119" s="115" t="s">
        <v>241</v>
      </c>
      <c r="C119" s="7" t="s">
        <v>828</v>
      </c>
      <c r="D119" s="116">
        <v>370.17</v>
      </c>
      <c r="E119" s="117" t="str">
        <f t="array" ref="E119">_xludf.XLOOKUP(B119,'CO Medicaid Dental Rate'!B:B,'CO Medicaid Dental Rate'!F:F,"N/A")</f>
        <v>#NAME?</v>
      </c>
      <c r="F119" s="114" t="str">
        <f t="shared" si="1"/>
        <v>Rate Not Found in Medicaid Dental</v>
      </c>
    </row>
    <row r="120" ht="15.75" customHeight="1">
      <c r="B120" s="115" t="s">
        <v>643</v>
      </c>
      <c r="C120" s="7" t="s">
        <v>644</v>
      </c>
      <c r="D120" s="116">
        <v>306.03</v>
      </c>
      <c r="E120" s="117" t="str">
        <f t="array" ref="E120">_xludf.XLOOKUP(B120,'CO Medicaid Dental Rate'!B:B,'CO Medicaid Dental Rate'!F:F,"N/A")</f>
        <v>#NAME?</v>
      </c>
      <c r="F120" s="114" t="str">
        <f t="shared" si="1"/>
        <v>Rate Not Found in Medicaid Dental</v>
      </c>
    </row>
    <row r="121" ht="15.75" customHeight="1">
      <c r="B121" s="115" t="s">
        <v>242</v>
      </c>
      <c r="C121" s="7" t="s">
        <v>829</v>
      </c>
      <c r="D121" s="116">
        <v>181.0</v>
      </c>
      <c r="E121" s="117" t="str">
        <f t="array" ref="E121">_xludf.XLOOKUP(B121,'CO Medicaid Dental Rate'!B:B,'CO Medicaid Dental Rate'!F:F,"N/A")</f>
        <v>#NAME?</v>
      </c>
      <c r="F121" s="114" t="str">
        <f t="shared" si="1"/>
        <v>Rate Not Found in Medicaid Dental</v>
      </c>
    </row>
    <row r="122" ht="15.75" customHeight="1">
      <c r="B122" s="115" t="s">
        <v>243</v>
      </c>
      <c r="C122" s="7" t="s">
        <v>830</v>
      </c>
      <c r="D122" s="116">
        <v>191.75</v>
      </c>
      <c r="E122" s="117" t="str">
        <f t="array" ref="E122">_xludf.XLOOKUP(B122,'CO Medicaid Dental Rate'!B:B,'CO Medicaid Dental Rate'!F:F,"N/A")</f>
        <v>#NAME?</v>
      </c>
      <c r="F122" s="114" t="str">
        <f t="shared" si="1"/>
        <v>Rate Not Found in Medicaid Dental</v>
      </c>
    </row>
    <row r="123" ht="15.75" customHeight="1">
      <c r="B123" s="115" t="s">
        <v>34</v>
      </c>
      <c r="C123" s="7" t="s">
        <v>831</v>
      </c>
      <c r="D123" s="116">
        <v>175.43</v>
      </c>
      <c r="E123" s="117" t="str">
        <f t="array" ref="E123">_xludf.XLOOKUP(B123,'CO Medicaid Dental Rate'!B:B,'CO Medicaid Dental Rate'!F:F,"N/A")</f>
        <v>#NAME?</v>
      </c>
      <c r="F123" s="114" t="str">
        <f t="shared" si="1"/>
        <v>Rate Not Found in Medicaid Dental</v>
      </c>
    </row>
    <row r="124" ht="15.75" customHeight="1">
      <c r="B124" s="115" t="s">
        <v>172</v>
      </c>
      <c r="C124" s="7" t="s">
        <v>1082</v>
      </c>
      <c r="D124" s="116">
        <v>84.46</v>
      </c>
      <c r="E124" s="117" t="str">
        <f t="array" ref="E124">_xludf.XLOOKUP(B124,'CO Medicaid Dental Rate'!B:B,'CO Medicaid Dental Rate'!F:F,"N/A")</f>
        <v>#NAME?</v>
      </c>
      <c r="F124" s="114" t="str">
        <f t="shared" si="1"/>
        <v>Rate Not Found in Medicaid Dental</v>
      </c>
    </row>
    <row r="125" ht="15.75" customHeight="1">
      <c r="B125" s="115" t="s">
        <v>35</v>
      </c>
      <c r="C125" s="7" t="s">
        <v>832</v>
      </c>
      <c r="D125" s="116">
        <v>77.76</v>
      </c>
      <c r="E125" s="117" t="str">
        <f t="array" ref="E125">_xludf.XLOOKUP(B125,'CO Medicaid Dental Rate'!B:B,'CO Medicaid Dental Rate'!F:F,"N/A")</f>
        <v>#NAME?</v>
      </c>
      <c r="F125" s="114" t="str">
        <f t="shared" si="1"/>
        <v>Rate Not Found in Medicaid Dental</v>
      </c>
    </row>
    <row r="126" ht="15.75" customHeight="1">
      <c r="B126" s="115" t="s">
        <v>645</v>
      </c>
      <c r="C126" s="7" t="s">
        <v>646</v>
      </c>
      <c r="D126" s="116">
        <v>75.55</v>
      </c>
      <c r="E126" s="117" t="str">
        <f t="array" ref="E126">_xludf.XLOOKUP(B126,'CO Medicaid Dental Rate'!B:B,'CO Medicaid Dental Rate'!F:F,"N/A")</f>
        <v>#NAME?</v>
      </c>
      <c r="F126" s="114" t="str">
        <f t="shared" si="1"/>
        <v>Rate Not Found in Medicaid Dental</v>
      </c>
    </row>
    <row r="127" ht="15.75" customHeight="1">
      <c r="B127" s="115" t="s">
        <v>36</v>
      </c>
      <c r="C127" s="7" t="s">
        <v>1083</v>
      </c>
      <c r="D127" s="116">
        <v>179.9</v>
      </c>
      <c r="E127" s="117" t="str">
        <f t="array" ref="E127">_xludf.XLOOKUP(B127,'CO Medicaid Dental Rate'!B:B,'CO Medicaid Dental Rate'!F:F,"N/A")</f>
        <v>#NAME?</v>
      </c>
      <c r="F127" s="114" t="str">
        <f t="shared" si="1"/>
        <v>Rate Not Found in Medicaid Dental</v>
      </c>
    </row>
    <row r="128" ht="15.75" customHeight="1">
      <c r="B128" s="115" t="s">
        <v>647</v>
      </c>
      <c r="C128" s="7" t="s">
        <v>648</v>
      </c>
      <c r="D128" s="116">
        <v>187.07</v>
      </c>
      <c r="E128" s="117" t="str">
        <f t="array" ref="E128">_xludf.XLOOKUP(B128,'CO Medicaid Dental Rate'!B:B,'CO Medicaid Dental Rate'!F:F,"N/A")</f>
        <v>#NAME?</v>
      </c>
      <c r="F128" s="114" t="str">
        <f t="shared" si="1"/>
        <v>Rate Not Found in Medicaid Dental</v>
      </c>
    </row>
    <row r="129" ht="15.75" customHeight="1">
      <c r="B129" s="115" t="s">
        <v>37</v>
      </c>
      <c r="C129" s="7" t="s">
        <v>833</v>
      </c>
      <c r="D129" s="116">
        <v>218.03</v>
      </c>
      <c r="E129" s="117" t="str">
        <f t="array" ref="E129">_xludf.XLOOKUP(B129,'CO Medicaid Dental Rate'!B:B,'CO Medicaid Dental Rate'!F:F,"N/A")</f>
        <v>#NAME?</v>
      </c>
      <c r="F129" s="114" t="str">
        <f t="shared" si="1"/>
        <v>Rate Not Found in Medicaid Dental</v>
      </c>
    </row>
    <row r="130" ht="15.75" customHeight="1">
      <c r="B130" s="115" t="s">
        <v>38</v>
      </c>
      <c r="C130" s="7" t="s">
        <v>834</v>
      </c>
      <c r="D130" s="116">
        <v>228.79</v>
      </c>
      <c r="E130" s="117" t="str">
        <f t="array" ref="E130">_xludf.XLOOKUP(B130,'CO Medicaid Dental Rate'!B:B,'CO Medicaid Dental Rate'!F:F,"N/A")</f>
        <v>#NAME?</v>
      </c>
      <c r="F130" s="114" t="str">
        <f t="shared" si="1"/>
        <v>Rate Not Found in Medicaid Dental</v>
      </c>
    </row>
    <row r="131" ht="15.75" customHeight="1">
      <c r="B131" s="115" t="s">
        <v>39</v>
      </c>
      <c r="C131" s="7" t="s">
        <v>835</v>
      </c>
      <c r="D131" s="116">
        <v>252.2</v>
      </c>
      <c r="E131" s="117" t="str">
        <f t="array" ref="E131">_xludf.XLOOKUP(B131,'CO Medicaid Dental Rate'!B:B,'CO Medicaid Dental Rate'!F:F,"N/A")</f>
        <v>#NAME?</v>
      </c>
      <c r="F131" s="114" t="str">
        <f t="shared" si="1"/>
        <v>Rate Not Found in Medicaid Dental</v>
      </c>
    </row>
    <row r="132" ht="15.75" customHeight="1">
      <c r="B132" s="122" t="s">
        <v>649</v>
      </c>
      <c r="C132" s="123" t="s">
        <v>650</v>
      </c>
      <c r="D132" s="124">
        <v>689.32</v>
      </c>
      <c r="E132" s="125" t="str">
        <f t="array" ref="E132">_xludf.XLOOKUP(B132,'CO Medicaid Dental Rate'!B:B,'CO Medicaid Dental Rate'!F:F,"N/A")</f>
        <v>#NAME?</v>
      </c>
      <c r="F132" s="114" t="str">
        <f t="shared" si="1"/>
        <v>Rate Not Found in Medicaid Dental</v>
      </c>
    </row>
    <row r="133" ht="15.75" customHeight="1">
      <c r="B133" s="122" t="s">
        <v>651</v>
      </c>
      <c r="C133" s="123" t="s">
        <v>652</v>
      </c>
      <c r="D133" s="124">
        <v>805.52</v>
      </c>
      <c r="E133" s="125" t="str">
        <f t="array" ref="E133">_xludf.XLOOKUP(B133,'CO Medicaid Dental Rate'!B:B,'CO Medicaid Dental Rate'!F:F,"N/A")</f>
        <v>#NAME?</v>
      </c>
      <c r="F133" s="114" t="str">
        <f t="shared" si="1"/>
        <v>Rate Not Found in Medicaid Dental</v>
      </c>
    </row>
    <row r="134" ht="15.75" customHeight="1">
      <c r="B134" s="122" t="s">
        <v>653</v>
      </c>
      <c r="C134" s="123" t="s">
        <v>654</v>
      </c>
      <c r="D134" s="124">
        <v>979.01</v>
      </c>
      <c r="E134" s="125" t="str">
        <f t="array" ref="E134">_xludf.XLOOKUP(B134,'CO Medicaid Dental Rate'!B:B,'CO Medicaid Dental Rate'!F:F,"N/A")</f>
        <v>#NAME?</v>
      </c>
      <c r="F134" s="114" t="str">
        <f t="shared" si="1"/>
        <v>Rate Not Found in Medicaid Dental</v>
      </c>
    </row>
    <row r="135" ht="15.75" customHeight="1">
      <c r="B135" s="115" t="s">
        <v>40</v>
      </c>
      <c r="C135" s="7" t="s">
        <v>836</v>
      </c>
      <c r="D135" s="116">
        <v>427.18</v>
      </c>
      <c r="E135" s="117" t="str">
        <f t="array" ref="E135">_xludf.XLOOKUP(B135,'CO Medicaid Dental Rate'!B:B,'CO Medicaid Dental Rate'!F:F,"N/A")</f>
        <v>#NAME?</v>
      </c>
      <c r="F135" s="114" t="str">
        <f t="shared" si="1"/>
        <v>Rate Not Found in Medicaid Dental</v>
      </c>
    </row>
    <row r="136" ht="15.75" customHeight="1">
      <c r="B136" s="115" t="s">
        <v>41</v>
      </c>
      <c r="C136" s="7" t="s">
        <v>837</v>
      </c>
      <c r="D136" s="116">
        <v>324.21</v>
      </c>
      <c r="E136" s="117" t="str">
        <f t="array" ref="E136">_xludf.XLOOKUP(B136,'CO Medicaid Dental Rate'!B:B,'CO Medicaid Dental Rate'!F:F,"N/A")</f>
        <v>#NAME?</v>
      </c>
      <c r="F136" s="114" t="str">
        <f t="shared" si="1"/>
        <v>Rate Not Found in Medicaid Dental</v>
      </c>
    </row>
    <row r="137" ht="15.75" customHeight="1">
      <c r="B137" s="115" t="s">
        <v>244</v>
      </c>
      <c r="C137" s="7" t="s">
        <v>838</v>
      </c>
      <c r="D137" s="116">
        <v>188.8</v>
      </c>
      <c r="E137" s="117" t="str">
        <f t="array" ref="E137">_xludf.XLOOKUP(B137,'CO Medicaid Dental Rate'!B:B,'CO Medicaid Dental Rate'!F:F,"N/A")</f>
        <v>#NAME?</v>
      </c>
      <c r="F137" s="114" t="str">
        <f t="shared" si="1"/>
        <v>Rate Not Found in Medicaid Dental</v>
      </c>
    </row>
    <row r="138" ht="15.75" customHeight="1">
      <c r="B138" s="122" t="s">
        <v>655</v>
      </c>
      <c r="C138" s="123" t="s">
        <v>656</v>
      </c>
      <c r="D138" s="124">
        <v>800.42</v>
      </c>
      <c r="E138" s="125" t="str">
        <f t="array" ref="E138">_xludf.XLOOKUP(B138,'CO Medicaid Dental Rate'!B:B,'CO Medicaid Dental Rate'!F:F,"N/A")</f>
        <v>#NAME?</v>
      </c>
      <c r="F138" s="114" t="str">
        <f t="shared" si="1"/>
        <v>Rate Not Found in Medicaid Dental</v>
      </c>
    </row>
    <row r="139" ht="15.75" customHeight="1">
      <c r="B139" s="122" t="s">
        <v>42</v>
      </c>
      <c r="C139" s="123" t="s">
        <v>839</v>
      </c>
      <c r="D139" s="124">
        <v>901.64</v>
      </c>
      <c r="E139" s="125" t="str">
        <f t="array" ref="E139">_xludf.XLOOKUP(B139,'CO Medicaid Dental Rate'!B:B,'CO Medicaid Dental Rate'!F:F,"N/A")</f>
        <v>#NAME?</v>
      </c>
      <c r="F139" s="114" t="str">
        <f t="shared" si="1"/>
        <v>Rate Not Found in Medicaid Dental</v>
      </c>
    </row>
    <row r="140" ht="15.75" customHeight="1">
      <c r="B140" s="122" t="s">
        <v>657</v>
      </c>
      <c r="C140" s="123" t="s">
        <v>658</v>
      </c>
      <c r="D140" s="124">
        <v>1068.84</v>
      </c>
      <c r="E140" s="125" t="str">
        <f t="array" ref="E140">_xludf.XLOOKUP(B140,'CO Medicaid Dental Rate'!B:B,'CO Medicaid Dental Rate'!F:F,"N/A")</f>
        <v>#NAME?</v>
      </c>
      <c r="F140" s="114" t="str">
        <f t="shared" si="1"/>
        <v>Rate Not Found in Medicaid Dental</v>
      </c>
    </row>
    <row r="141" ht="15.75" customHeight="1">
      <c r="B141" s="115" t="s">
        <v>43</v>
      </c>
      <c r="C141" s="7" t="s">
        <v>840</v>
      </c>
      <c r="D141" s="116">
        <v>303.98</v>
      </c>
      <c r="E141" s="117" t="str">
        <f t="array" ref="E141">_xludf.XLOOKUP(B141,'CO Medicaid Dental Rate'!B:B,'CO Medicaid Dental Rate'!F:F,"N/A")</f>
        <v>#NAME?</v>
      </c>
      <c r="F141" s="114" t="str">
        <f t="shared" si="1"/>
        <v>Rate Not Found in Medicaid Dental</v>
      </c>
    </row>
    <row r="142" ht="15.75" customHeight="1">
      <c r="B142" s="115" t="s">
        <v>44</v>
      </c>
      <c r="C142" s="7" t="s">
        <v>841</v>
      </c>
      <c r="D142" s="116">
        <v>209.07</v>
      </c>
      <c r="E142" s="117" t="str">
        <f t="array" ref="E142">_xludf.XLOOKUP(B142,'CO Medicaid Dental Rate'!B:B,'CO Medicaid Dental Rate'!F:F,"N/A")</f>
        <v>#NAME?</v>
      </c>
      <c r="F142" s="114" t="str">
        <f t="shared" si="1"/>
        <v>Rate Not Found in Medicaid Dental</v>
      </c>
    </row>
    <row r="143" ht="15.75" customHeight="1">
      <c r="B143" s="115" t="s">
        <v>45</v>
      </c>
      <c r="C143" s="7" t="s">
        <v>842</v>
      </c>
      <c r="D143" s="116">
        <v>440.87</v>
      </c>
      <c r="E143" s="117" t="str">
        <f t="array" ref="E143">_xludf.XLOOKUP(B143,'CO Medicaid Dental Rate'!B:B,'CO Medicaid Dental Rate'!F:F,"N/A")</f>
        <v>#NAME?</v>
      </c>
      <c r="F143" s="114" t="str">
        <f t="shared" si="1"/>
        <v>Rate Not Found in Medicaid Dental</v>
      </c>
    </row>
    <row r="144" ht="15.75" customHeight="1">
      <c r="B144" s="115" t="s">
        <v>46</v>
      </c>
      <c r="C144" s="7" t="s">
        <v>843</v>
      </c>
      <c r="D144" s="116">
        <v>449.18</v>
      </c>
      <c r="E144" s="117" t="str">
        <f t="array" ref="E144">_xludf.XLOOKUP(B144,'CO Medicaid Dental Rate'!B:B,'CO Medicaid Dental Rate'!F:F,"N/A")</f>
        <v>#NAME?</v>
      </c>
      <c r="F144" s="114" t="str">
        <f t="shared" si="1"/>
        <v>Rate Not Found in Medicaid Dental</v>
      </c>
    </row>
    <row r="145" ht="15.75" customHeight="1">
      <c r="B145" s="115" t="s">
        <v>47</v>
      </c>
      <c r="C145" s="7" t="s">
        <v>844</v>
      </c>
      <c r="D145" s="116">
        <v>197.54</v>
      </c>
      <c r="E145" s="117" t="str">
        <f t="array" ref="E145">_xludf.XLOOKUP(B145,'CO Medicaid Dental Rate'!B:B,'CO Medicaid Dental Rate'!F:F,"N/A")</f>
        <v>#NAME?</v>
      </c>
      <c r="F145" s="114" t="str">
        <f t="shared" si="1"/>
        <v>Rate Not Found in Medicaid Dental</v>
      </c>
    </row>
    <row r="146" ht="15.75" customHeight="1">
      <c r="B146" s="122" t="s">
        <v>48</v>
      </c>
      <c r="C146" s="123" t="s">
        <v>845</v>
      </c>
      <c r="D146" s="124">
        <v>197.54</v>
      </c>
      <c r="E146" s="125" t="str">
        <f t="array" ref="E146">_xludf.XLOOKUP(B146,'CO Medicaid Dental Rate'!B:B,'CO Medicaid Dental Rate'!F:F,"N/A")</f>
        <v>#NAME?</v>
      </c>
      <c r="F146" s="114" t="str">
        <f t="shared" si="1"/>
        <v>Rate Not Found in Medicaid Dental</v>
      </c>
    </row>
    <row r="147" ht="15.75" customHeight="1">
      <c r="B147" s="115" t="s">
        <v>49</v>
      </c>
      <c r="C147" s="7" t="s">
        <v>846</v>
      </c>
      <c r="D147" s="116">
        <v>654.32</v>
      </c>
      <c r="E147" s="117" t="str">
        <f t="array" ref="E147">_xludf.XLOOKUP(B147,'CO Medicaid Dental Rate'!B:B,'CO Medicaid Dental Rate'!F:F,"N/A")</f>
        <v>#NAME?</v>
      </c>
      <c r="F147" s="114" t="str">
        <f t="shared" si="1"/>
        <v>Rate Not Found in Medicaid Dental</v>
      </c>
    </row>
    <row r="148" ht="15.75" customHeight="1">
      <c r="B148" s="115" t="s">
        <v>50</v>
      </c>
      <c r="C148" s="7" t="s">
        <v>847</v>
      </c>
      <c r="D148" s="116">
        <v>712.78</v>
      </c>
      <c r="E148" s="117" t="str">
        <f t="array" ref="E148">_xludf.XLOOKUP(B148,'CO Medicaid Dental Rate'!B:B,'CO Medicaid Dental Rate'!F:F,"N/A")</f>
        <v>#NAME?</v>
      </c>
      <c r="F148" s="114" t="str">
        <f t="shared" si="1"/>
        <v>Rate Not Found in Medicaid Dental</v>
      </c>
    </row>
    <row r="149" ht="15.75" customHeight="1">
      <c r="B149" s="115" t="s">
        <v>51</v>
      </c>
      <c r="C149" s="7" t="s">
        <v>848</v>
      </c>
      <c r="D149" s="116">
        <v>786.88</v>
      </c>
      <c r="E149" s="117" t="str">
        <f t="array" ref="E149">_xludf.XLOOKUP(B149,'CO Medicaid Dental Rate'!B:B,'CO Medicaid Dental Rate'!F:F,"N/A")</f>
        <v>#NAME?</v>
      </c>
      <c r="F149" s="114" t="str">
        <f t="shared" si="1"/>
        <v>Rate Not Found in Medicaid Dental</v>
      </c>
    </row>
    <row r="150" ht="15.75" customHeight="1">
      <c r="B150" s="115" t="s">
        <v>52</v>
      </c>
      <c r="C150" s="7" t="s">
        <v>849</v>
      </c>
      <c r="D150" s="116">
        <v>279.16</v>
      </c>
      <c r="E150" s="117" t="str">
        <f t="array" ref="E150">_xludf.XLOOKUP(B150,'CO Medicaid Dental Rate'!B:B,'CO Medicaid Dental Rate'!F:F,"N/A")</f>
        <v>#NAME?</v>
      </c>
      <c r="F150" s="114" t="str">
        <f t="shared" si="1"/>
        <v>Rate Not Found in Medicaid Dental</v>
      </c>
    </row>
    <row r="151" ht="15.75" customHeight="1">
      <c r="B151" s="115" t="s">
        <v>53</v>
      </c>
      <c r="C151" s="7" t="s">
        <v>850</v>
      </c>
      <c r="D151" s="116">
        <v>212.19</v>
      </c>
      <c r="E151" s="117" t="str">
        <f t="array" ref="E151">_xludf.XLOOKUP(B151,'CO Medicaid Dental Rate'!B:B,'CO Medicaid Dental Rate'!F:F,"N/A")</f>
        <v>#NAME?</v>
      </c>
      <c r="F151" s="114" t="str">
        <f t="shared" si="1"/>
        <v>Rate Not Found in Medicaid Dental</v>
      </c>
    </row>
    <row r="152" ht="15.75" customHeight="1">
      <c r="B152" s="115" t="s">
        <v>245</v>
      </c>
      <c r="C152" s="7" t="s">
        <v>851</v>
      </c>
      <c r="D152" s="116">
        <v>341.65</v>
      </c>
      <c r="E152" s="117" t="str">
        <f t="array" ref="E152">_xludf.XLOOKUP(B152,'CO Medicaid Dental Rate'!B:B,'CO Medicaid Dental Rate'!F:F,"N/A")</f>
        <v>#NAME?</v>
      </c>
      <c r="F152" s="114" t="str">
        <f t="shared" si="1"/>
        <v>Rate Not Found in Medicaid Dental</v>
      </c>
    </row>
    <row r="153" ht="15.75" customHeight="1">
      <c r="B153" s="115" t="s">
        <v>246</v>
      </c>
      <c r="C153" s="7" t="s">
        <v>852</v>
      </c>
      <c r="D153" s="116">
        <v>677.5</v>
      </c>
      <c r="E153" s="117" t="str">
        <f t="array" ref="E153">_xludf.XLOOKUP(B153,'CO Medicaid Dental Rate'!B:B,'CO Medicaid Dental Rate'!F:F,"N/A")</f>
        <v>#NAME?</v>
      </c>
      <c r="F153" s="114" t="str">
        <f t="shared" si="1"/>
        <v>Rate Not Found in Medicaid Dental</v>
      </c>
    </row>
    <row r="154" ht="15.75" customHeight="1">
      <c r="B154" s="115" t="s">
        <v>247</v>
      </c>
      <c r="C154" s="7" t="s">
        <v>853</v>
      </c>
      <c r="D154" s="116">
        <v>1341.15</v>
      </c>
      <c r="E154" s="117" t="str">
        <f t="array" ref="E154">_xludf.XLOOKUP(B154,'CO Medicaid Dental Rate'!B:B,'CO Medicaid Dental Rate'!F:F,"N/A")</f>
        <v>#NAME?</v>
      </c>
      <c r="F154" s="114" t="str">
        <f t="shared" si="1"/>
        <v>Rate Not Found in Medicaid Dental</v>
      </c>
    </row>
    <row r="155" ht="15.75" customHeight="1">
      <c r="B155" s="115" t="s">
        <v>248</v>
      </c>
      <c r="C155" s="7" t="s">
        <v>854</v>
      </c>
      <c r="D155" s="116">
        <v>144.68</v>
      </c>
      <c r="E155" s="117" t="str">
        <f t="array" ref="E155">_xludf.XLOOKUP(B155,'CO Medicaid Dental Rate'!B:B,'CO Medicaid Dental Rate'!F:F,"N/A")</f>
        <v>#NAME?</v>
      </c>
      <c r="F155" s="114" t="str">
        <f t="shared" si="1"/>
        <v>Rate Not Found in Medicaid Dental</v>
      </c>
    </row>
    <row r="156" ht="15.75" customHeight="1">
      <c r="B156" s="115" t="s">
        <v>249</v>
      </c>
      <c r="C156" s="7" t="s">
        <v>855</v>
      </c>
      <c r="D156" s="116">
        <v>399.71</v>
      </c>
      <c r="E156" s="117" t="str">
        <f t="array" ref="E156">_xludf.XLOOKUP(B156,'CO Medicaid Dental Rate'!B:B,'CO Medicaid Dental Rate'!F:F,"N/A")</f>
        <v>#NAME?</v>
      </c>
      <c r="F156" s="114" t="str">
        <f t="shared" si="1"/>
        <v>Rate Not Found in Medicaid Dental</v>
      </c>
    </row>
    <row r="157" ht="15.75" customHeight="1">
      <c r="B157" s="115" t="s">
        <v>250</v>
      </c>
      <c r="C157" s="7" t="s">
        <v>856</v>
      </c>
      <c r="D157" s="116">
        <v>436.71</v>
      </c>
      <c r="E157" s="117" t="str">
        <f t="array" ref="E157">_xludf.XLOOKUP(B157,'CO Medicaid Dental Rate'!B:B,'CO Medicaid Dental Rate'!F:F,"N/A")</f>
        <v>#NAME?</v>
      </c>
      <c r="F157" s="114" t="str">
        <f t="shared" si="1"/>
        <v>Rate Not Found in Medicaid Dental</v>
      </c>
    </row>
    <row r="158" ht="15.75" customHeight="1">
      <c r="B158" s="115" t="s">
        <v>251</v>
      </c>
      <c r="C158" s="7" t="s">
        <v>857</v>
      </c>
      <c r="D158" s="116">
        <v>169.26</v>
      </c>
      <c r="E158" s="117" t="str">
        <f t="array" ref="E158">_xludf.XLOOKUP(B158,'CO Medicaid Dental Rate'!B:B,'CO Medicaid Dental Rate'!F:F,"N/A")</f>
        <v>#NAME?</v>
      </c>
      <c r="F158" s="114" t="str">
        <f t="shared" si="1"/>
        <v>Rate Not Found in Medicaid Dental</v>
      </c>
    </row>
    <row r="159" ht="15.75" customHeight="1">
      <c r="B159" s="115" t="s">
        <v>659</v>
      </c>
      <c r="C159" s="7" t="s">
        <v>660</v>
      </c>
      <c r="D159" s="116">
        <v>504.38</v>
      </c>
      <c r="E159" s="117" t="str">
        <f t="array" ref="E159">_xludf.XLOOKUP(B159,'CO Medicaid Dental Rate'!B:B,'CO Medicaid Dental Rate'!F:F,"N/A")</f>
        <v>#NAME?</v>
      </c>
      <c r="F159" s="114" t="str">
        <f t="shared" si="1"/>
        <v>Rate Not Found in Medicaid Dental</v>
      </c>
    </row>
    <row r="160" ht="15.75" customHeight="1">
      <c r="B160" s="115" t="s">
        <v>54</v>
      </c>
      <c r="C160" s="7" t="s">
        <v>858</v>
      </c>
      <c r="D160" s="116">
        <v>248.45</v>
      </c>
      <c r="E160" s="117" t="str">
        <f t="array" ref="E160">_xludf.XLOOKUP(B160,'CO Medicaid Dental Rate'!B:B,'CO Medicaid Dental Rate'!F:F,"N/A")</f>
        <v>#NAME?</v>
      </c>
      <c r="F160" s="114" t="str">
        <f t="shared" si="1"/>
        <v>Rate Not Found in Medicaid Dental</v>
      </c>
    </row>
    <row r="161" ht="15.75" customHeight="1">
      <c r="B161" s="115" t="s">
        <v>55</v>
      </c>
      <c r="C161" s="7" t="s">
        <v>859</v>
      </c>
      <c r="D161" s="116">
        <v>217.62</v>
      </c>
      <c r="E161" s="117" t="str">
        <f t="array" ref="E161">_xludf.XLOOKUP(B161,'CO Medicaid Dental Rate'!B:B,'CO Medicaid Dental Rate'!F:F,"N/A")</f>
        <v>#NAME?</v>
      </c>
      <c r="F161" s="114" t="str">
        <f t="shared" si="1"/>
        <v>Rate Not Found in Medicaid Dental</v>
      </c>
    </row>
    <row r="162" ht="15.75" customHeight="1">
      <c r="B162" s="115" t="s">
        <v>56</v>
      </c>
      <c r="C162" s="7" t="s">
        <v>860</v>
      </c>
      <c r="D162" s="116">
        <v>647.64</v>
      </c>
      <c r="E162" s="117" t="str">
        <f t="array" ref="E162">_xludf.XLOOKUP(B162,'CO Medicaid Dental Rate'!B:B,'CO Medicaid Dental Rate'!F:F,"N/A")</f>
        <v>#NAME?</v>
      </c>
      <c r="F162" s="114" t="str">
        <f t="shared" si="1"/>
        <v>Rate Not Found in Medicaid Dental</v>
      </c>
    </row>
    <row r="163" ht="15.75" customHeight="1">
      <c r="B163" s="115" t="s">
        <v>252</v>
      </c>
      <c r="C163" s="7" t="s">
        <v>861</v>
      </c>
      <c r="D163" s="116">
        <v>458.13</v>
      </c>
      <c r="E163" s="117" t="str">
        <f t="array" ref="E163">_xludf.XLOOKUP(B163,'CO Medicaid Dental Rate'!B:B,'CO Medicaid Dental Rate'!F:F,"N/A")</f>
        <v>#NAME?</v>
      </c>
      <c r="F163" s="114" t="str">
        <f t="shared" si="1"/>
        <v>Rate Not Found in Medicaid Dental</v>
      </c>
    </row>
    <row r="164" ht="15.75" customHeight="1">
      <c r="B164" s="115" t="s">
        <v>57</v>
      </c>
      <c r="C164" s="7" t="s">
        <v>862</v>
      </c>
      <c r="D164" s="116">
        <v>680.25</v>
      </c>
      <c r="E164" s="117" t="str">
        <f t="array" ref="E164">_xludf.XLOOKUP(B164,'CO Medicaid Dental Rate'!B:B,'CO Medicaid Dental Rate'!F:F,"N/A")</f>
        <v>#NAME?</v>
      </c>
      <c r="F164" s="114" t="str">
        <f t="shared" si="1"/>
        <v>Rate Not Found in Medicaid Dental</v>
      </c>
    </row>
    <row r="165" ht="15.75" customHeight="1">
      <c r="B165" s="115" t="s">
        <v>58</v>
      </c>
      <c r="C165" s="7" t="s">
        <v>863</v>
      </c>
      <c r="D165" s="116">
        <v>999.3</v>
      </c>
      <c r="E165" s="117" t="str">
        <f t="array" ref="E165">_xludf.XLOOKUP(B165,'CO Medicaid Dental Rate'!B:B,'CO Medicaid Dental Rate'!F:F,"N/A")</f>
        <v>#NAME?</v>
      </c>
      <c r="F165" s="114" t="str">
        <f t="shared" si="1"/>
        <v>Rate Not Found in Medicaid Dental</v>
      </c>
    </row>
    <row r="166" ht="15.75" customHeight="1">
      <c r="B166" s="115" t="s">
        <v>59</v>
      </c>
      <c r="C166" s="7" t="s">
        <v>864</v>
      </c>
      <c r="D166" s="116">
        <v>712.84</v>
      </c>
      <c r="E166" s="117" t="str">
        <f t="array" ref="E166">_xludf.XLOOKUP(B166,'CO Medicaid Dental Rate'!B:B,'CO Medicaid Dental Rate'!F:F,"N/A")</f>
        <v>#NAME?</v>
      </c>
      <c r="F166" s="114" t="str">
        <f t="shared" si="1"/>
        <v>Rate Not Found in Medicaid Dental</v>
      </c>
    </row>
    <row r="167" ht="15.75" customHeight="1">
      <c r="B167" s="115" t="s">
        <v>60</v>
      </c>
      <c r="C167" s="7" t="s">
        <v>865</v>
      </c>
      <c r="D167" s="116">
        <v>531.09</v>
      </c>
      <c r="E167" s="117" t="str">
        <f t="array" ref="E167">_xludf.XLOOKUP(B167,'CO Medicaid Dental Rate'!B:B,'CO Medicaid Dental Rate'!F:F,"N/A")</f>
        <v>#NAME?</v>
      </c>
      <c r="F167" s="114" t="str">
        <f t="shared" si="1"/>
        <v>Rate Not Found in Medicaid Dental</v>
      </c>
    </row>
    <row r="168" ht="15.75" customHeight="1">
      <c r="B168" s="115" t="s">
        <v>61</v>
      </c>
      <c r="C168" s="7" t="s">
        <v>866</v>
      </c>
      <c r="D168" s="116">
        <v>389.59</v>
      </c>
      <c r="E168" s="117" t="str">
        <f t="array" ref="E168">_xludf.XLOOKUP(B168,'CO Medicaid Dental Rate'!B:B,'CO Medicaid Dental Rate'!F:F,"N/A")</f>
        <v>#NAME?</v>
      </c>
      <c r="F168" s="114" t="str">
        <f t="shared" si="1"/>
        <v>Rate Not Found in Medicaid Dental</v>
      </c>
    </row>
    <row r="169" ht="15.75" customHeight="1">
      <c r="B169" s="115" t="s">
        <v>253</v>
      </c>
      <c r="C169" s="7" t="s">
        <v>867</v>
      </c>
      <c r="D169" s="116">
        <v>417.9</v>
      </c>
      <c r="E169" s="117" t="str">
        <f t="array" ref="E169">_xludf.XLOOKUP(B169,'CO Medicaid Dental Rate'!B:B,'CO Medicaid Dental Rate'!F:F,"N/A")</f>
        <v>#NAME?</v>
      </c>
      <c r="F169" s="114" t="str">
        <f t="shared" si="1"/>
        <v>Rate Not Found in Medicaid Dental</v>
      </c>
    </row>
    <row r="170" ht="15.75" customHeight="1">
      <c r="B170" s="115" t="s">
        <v>62</v>
      </c>
      <c r="C170" s="7" t="s">
        <v>868</v>
      </c>
      <c r="D170" s="116">
        <v>566.19</v>
      </c>
      <c r="E170" s="117" t="str">
        <f t="array" ref="E170">_xludf.XLOOKUP(B170,'CO Medicaid Dental Rate'!B:B,'CO Medicaid Dental Rate'!F:F,"N/A")</f>
        <v>#NAME?</v>
      </c>
      <c r="F170" s="114" t="str">
        <f t="shared" si="1"/>
        <v>Rate Not Found in Medicaid Dental</v>
      </c>
    </row>
    <row r="171" ht="15.75" customHeight="1">
      <c r="B171" s="115" t="s">
        <v>63</v>
      </c>
      <c r="C171" s="7" t="s">
        <v>869</v>
      </c>
      <c r="D171" s="116">
        <v>696.18</v>
      </c>
      <c r="E171" s="117" t="str">
        <f t="array" ref="E171">_xludf.XLOOKUP(B171,'CO Medicaid Dental Rate'!B:B,'CO Medicaid Dental Rate'!F:F,"N/A")</f>
        <v>#NAME?</v>
      </c>
      <c r="F171" s="114" t="str">
        <f t="shared" si="1"/>
        <v>Rate Not Found in Medicaid Dental</v>
      </c>
    </row>
    <row r="172" ht="15.75" customHeight="1">
      <c r="B172" s="115" t="s">
        <v>254</v>
      </c>
      <c r="C172" s="7" t="s">
        <v>870</v>
      </c>
      <c r="D172" s="116">
        <v>420.65</v>
      </c>
      <c r="E172" s="117" t="str">
        <f t="array" ref="E172">_xludf.XLOOKUP(B172,'CO Medicaid Dental Rate'!B:B,'CO Medicaid Dental Rate'!F:F,"N/A")</f>
        <v>#NAME?</v>
      </c>
      <c r="F172" s="114" t="str">
        <f t="shared" si="1"/>
        <v>Rate Not Found in Medicaid Dental</v>
      </c>
    </row>
    <row r="173" ht="15.75" customHeight="1">
      <c r="B173" s="115" t="s">
        <v>255</v>
      </c>
      <c r="C173" s="7" t="s">
        <v>871</v>
      </c>
      <c r="D173" s="116">
        <v>694.52</v>
      </c>
      <c r="E173" s="117" t="str">
        <f t="array" ref="E173">_xludf.XLOOKUP(B173,'CO Medicaid Dental Rate'!B:B,'CO Medicaid Dental Rate'!F:F,"N/A")</f>
        <v>#NAME?</v>
      </c>
      <c r="F173" s="114" t="str">
        <f t="shared" si="1"/>
        <v>Rate Not Found in Medicaid Dental</v>
      </c>
    </row>
    <row r="174" ht="15.75" customHeight="1">
      <c r="B174" s="115" t="s">
        <v>64</v>
      </c>
      <c r="C174" s="7" t="s">
        <v>872</v>
      </c>
      <c r="D174" s="116">
        <v>993.85</v>
      </c>
      <c r="E174" s="117" t="str">
        <f t="array" ref="E174">_xludf.XLOOKUP(B174,'CO Medicaid Dental Rate'!B:B,'CO Medicaid Dental Rate'!F:F,"N/A")</f>
        <v>#NAME?</v>
      </c>
      <c r="F174" s="114" t="str">
        <f t="shared" si="1"/>
        <v>Rate Not Found in Medicaid Dental</v>
      </c>
    </row>
    <row r="175" ht="15.75" customHeight="1">
      <c r="B175" s="115" t="s">
        <v>256</v>
      </c>
      <c r="C175" s="7" t="s">
        <v>873</v>
      </c>
      <c r="D175" s="116">
        <v>417.52</v>
      </c>
      <c r="E175" s="117" t="str">
        <f t="array" ref="E175">_xludf.XLOOKUP(B175,'CO Medicaid Dental Rate'!B:B,'CO Medicaid Dental Rate'!F:F,"N/A")</f>
        <v>#NAME?</v>
      </c>
      <c r="F175" s="114" t="str">
        <f t="shared" si="1"/>
        <v>Rate Not Found in Medicaid Dental</v>
      </c>
    </row>
    <row r="176" ht="15.75" customHeight="1">
      <c r="B176" s="115" t="s">
        <v>65</v>
      </c>
      <c r="C176" s="7" t="s">
        <v>874</v>
      </c>
      <c r="D176" s="116">
        <v>911.06</v>
      </c>
      <c r="E176" s="117" t="str">
        <f t="array" ref="E176">_xludf.XLOOKUP(B176,'CO Medicaid Dental Rate'!B:B,'CO Medicaid Dental Rate'!F:F,"N/A")</f>
        <v>#NAME?</v>
      </c>
      <c r="F176" s="114" t="str">
        <f t="shared" si="1"/>
        <v>Rate Not Found in Medicaid Dental</v>
      </c>
    </row>
    <row r="177" ht="15.75" customHeight="1">
      <c r="B177" s="115" t="s">
        <v>661</v>
      </c>
      <c r="C177" s="7" t="s">
        <v>662</v>
      </c>
      <c r="D177" s="116">
        <v>796.92</v>
      </c>
      <c r="E177" s="117" t="str">
        <f t="array" ref="E177">_xludf.XLOOKUP(B177,'CO Medicaid Dental Rate'!B:B,'CO Medicaid Dental Rate'!F:F,"N/A")</f>
        <v>#NAME?</v>
      </c>
      <c r="F177" s="114" t="str">
        <f t="shared" si="1"/>
        <v>Rate Not Found in Medicaid Dental</v>
      </c>
    </row>
    <row r="178" ht="15.75" customHeight="1">
      <c r="B178" s="115" t="s">
        <v>66</v>
      </c>
      <c r="C178" s="7" t="s">
        <v>875</v>
      </c>
      <c r="D178" s="116">
        <v>513.19</v>
      </c>
      <c r="E178" s="117" t="str">
        <f t="array" ref="E178">_xludf.XLOOKUP(B178,'CO Medicaid Dental Rate'!B:B,'CO Medicaid Dental Rate'!F:F,"N/A")</f>
        <v>#NAME?</v>
      </c>
      <c r="F178" s="114" t="str">
        <f t="shared" si="1"/>
        <v>Rate Not Found in Medicaid Dental</v>
      </c>
    </row>
    <row r="179" ht="15.75" customHeight="1">
      <c r="B179" s="115" t="s">
        <v>67</v>
      </c>
      <c r="C179" s="7" t="s">
        <v>876</v>
      </c>
      <c r="D179" s="116">
        <v>993.85</v>
      </c>
      <c r="E179" s="117" t="str">
        <f t="array" ref="E179">_xludf.XLOOKUP(B179,'CO Medicaid Dental Rate'!B:B,'CO Medicaid Dental Rate'!F:F,"N/A")</f>
        <v>#NAME?</v>
      </c>
      <c r="F179" s="114" t="str">
        <f t="shared" si="1"/>
        <v>Rate Not Found in Medicaid Dental</v>
      </c>
    </row>
    <row r="180" ht="15.75" customHeight="1">
      <c r="B180" s="115" t="s">
        <v>68</v>
      </c>
      <c r="C180" s="7" t="s">
        <v>877</v>
      </c>
      <c r="D180" s="116">
        <v>993.85</v>
      </c>
      <c r="E180" s="117" t="str">
        <f t="array" ref="E180">_xludf.XLOOKUP(B180,'CO Medicaid Dental Rate'!B:B,'CO Medicaid Dental Rate'!F:F,"N/A")</f>
        <v>#NAME?</v>
      </c>
      <c r="F180" s="114" t="str">
        <f t="shared" si="1"/>
        <v>Rate Not Found in Medicaid Dental</v>
      </c>
    </row>
    <row r="181" ht="15.75" customHeight="1">
      <c r="B181" s="115" t="s">
        <v>257</v>
      </c>
      <c r="C181" s="7" t="s">
        <v>878</v>
      </c>
      <c r="D181" s="116">
        <v>143.62</v>
      </c>
      <c r="E181" s="117" t="str">
        <f t="array" ref="E181">_xludf.XLOOKUP(B181,'CO Medicaid Dental Rate'!B:B,'CO Medicaid Dental Rate'!F:F,"N/A")</f>
        <v>#NAME?</v>
      </c>
      <c r="F181" s="114" t="str">
        <f t="shared" si="1"/>
        <v>Rate Not Found in Medicaid Dental</v>
      </c>
    </row>
    <row r="182" ht="15.75" customHeight="1">
      <c r="B182" s="115" t="s">
        <v>258</v>
      </c>
      <c r="C182" s="7" t="s">
        <v>879</v>
      </c>
      <c r="D182" s="116">
        <v>323.43</v>
      </c>
      <c r="E182" s="117" t="str">
        <f t="array" ref="E182">_xludf.XLOOKUP(B182,'CO Medicaid Dental Rate'!B:B,'CO Medicaid Dental Rate'!F:F,"N/A")</f>
        <v>#NAME?</v>
      </c>
      <c r="F182" s="114" t="str">
        <f t="shared" si="1"/>
        <v>Rate Not Found in Medicaid Dental</v>
      </c>
    </row>
    <row r="183" ht="15.75" customHeight="1">
      <c r="B183" s="115" t="s">
        <v>69</v>
      </c>
      <c r="C183" s="7" t="s">
        <v>880</v>
      </c>
      <c r="D183" s="116">
        <v>377.15</v>
      </c>
      <c r="E183" s="117" t="str">
        <f t="array" ref="E183">_xludf.XLOOKUP(B183,'CO Medicaid Dental Rate'!B:B,'CO Medicaid Dental Rate'!F:F,"N/A")</f>
        <v>#NAME?</v>
      </c>
      <c r="F183" s="114" t="str">
        <f t="shared" si="1"/>
        <v>Rate Not Found in Medicaid Dental</v>
      </c>
    </row>
    <row r="184" ht="15.75" customHeight="1">
      <c r="B184" s="122" t="s">
        <v>663</v>
      </c>
      <c r="C184" s="123" t="s">
        <v>664</v>
      </c>
      <c r="D184" s="124">
        <v>245.4</v>
      </c>
      <c r="E184" s="125" t="str">
        <f t="array" ref="E184">_xludf.XLOOKUP(B184,'CO Medicaid Dental Rate'!B:B,'CO Medicaid Dental Rate'!F:F,"N/A")</f>
        <v>#NAME?</v>
      </c>
      <c r="F184" s="114" t="str">
        <f t="shared" si="1"/>
        <v>Rate Not Found in Medicaid Dental</v>
      </c>
    </row>
    <row r="185" ht="15.75" customHeight="1">
      <c r="B185" s="122" t="s">
        <v>665</v>
      </c>
      <c r="C185" s="123" t="s">
        <v>666</v>
      </c>
      <c r="D185" s="124">
        <v>172.78</v>
      </c>
      <c r="E185" s="125" t="str">
        <f t="array" ref="E185">_xludf.XLOOKUP(B185,'CO Medicaid Dental Rate'!B:B,'CO Medicaid Dental Rate'!F:F,"N/A")</f>
        <v>#NAME?</v>
      </c>
      <c r="F185" s="114" t="str">
        <f t="shared" si="1"/>
        <v>Rate Not Found in Medicaid Dental</v>
      </c>
    </row>
    <row r="186" ht="15.75" customHeight="1">
      <c r="B186" s="115" t="s">
        <v>667</v>
      </c>
      <c r="C186" s="7" t="s">
        <v>668</v>
      </c>
      <c r="D186" s="116">
        <v>121.13</v>
      </c>
      <c r="E186" s="117" t="str">
        <f t="array" ref="E186">_xludf.XLOOKUP(B186,'CO Medicaid Dental Rate'!B:B,'CO Medicaid Dental Rate'!F:F,"N/A")</f>
        <v>#NAME?</v>
      </c>
      <c r="F186" s="114" t="str">
        <f t="shared" si="1"/>
        <v>Rate Not Found in Medicaid Dental</v>
      </c>
    </row>
    <row r="187" ht="15.75" customHeight="1">
      <c r="B187" s="115" t="s">
        <v>669</v>
      </c>
      <c r="C187" s="7" t="s">
        <v>670</v>
      </c>
      <c r="D187" s="116">
        <v>167.72</v>
      </c>
      <c r="E187" s="117" t="str">
        <f t="array" ref="E187">_xludf.XLOOKUP(B187,'CO Medicaid Dental Rate'!B:B,'CO Medicaid Dental Rate'!F:F,"N/A")</f>
        <v>#NAME?</v>
      </c>
      <c r="F187" s="114" t="str">
        <f t="shared" si="1"/>
        <v>Rate Not Found in Medicaid Dental</v>
      </c>
    </row>
    <row r="188" ht="15.75" customHeight="1">
      <c r="B188" s="115" t="s">
        <v>671</v>
      </c>
      <c r="C188" s="7" t="s">
        <v>672</v>
      </c>
      <c r="D188" s="116">
        <v>86.2</v>
      </c>
      <c r="E188" s="117" t="str">
        <f t="array" ref="E188">_xludf.XLOOKUP(B188,'CO Medicaid Dental Rate'!B:B,'CO Medicaid Dental Rate'!F:F,"N/A")</f>
        <v>#NAME?</v>
      </c>
      <c r="F188" s="114" t="str">
        <f t="shared" si="1"/>
        <v>Rate Not Found in Medicaid Dental</v>
      </c>
    </row>
    <row r="189" ht="15.75" customHeight="1">
      <c r="B189" s="122" t="s">
        <v>673</v>
      </c>
      <c r="C189" s="123" t="s">
        <v>674</v>
      </c>
      <c r="D189" s="124">
        <v>131.97</v>
      </c>
      <c r="E189" s="125" t="str">
        <f t="array" ref="E189">_xludf.XLOOKUP(B189,'CO Medicaid Dental Rate'!B:B,'CO Medicaid Dental Rate'!F:F,"N/A")</f>
        <v>#NAME?</v>
      </c>
      <c r="F189" s="114" t="str">
        <f t="shared" si="1"/>
        <v>Rate Not Found in Medicaid Dental</v>
      </c>
    </row>
    <row r="190" ht="15.75" customHeight="1">
      <c r="B190" s="115" t="s">
        <v>675</v>
      </c>
      <c r="C190" s="7" t="s">
        <v>676</v>
      </c>
      <c r="D190" s="116">
        <v>1565.89</v>
      </c>
      <c r="E190" s="117" t="str">
        <f t="array" ref="E190">_xludf.XLOOKUP(B190,'CO Medicaid Dental Rate'!B:B,'CO Medicaid Dental Rate'!F:F,"N/A")</f>
        <v>#NAME?</v>
      </c>
      <c r="F190" s="114" t="str">
        <f t="shared" si="1"/>
        <v>Rate Not Found in Medicaid Dental</v>
      </c>
    </row>
    <row r="191" ht="15.75" customHeight="1">
      <c r="B191" s="115" t="s">
        <v>677</v>
      </c>
      <c r="C191" s="7" t="s">
        <v>678</v>
      </c>
      <c r="D191" s="116">
        <v>1570.31</v>
      </c>
      <c r="E191" s="117" t="str">
        <f t="array" ref="E191">_xludf.XLOOKUP(B191,'CO Medicaid Dental Rate'!B:B,'CO Medicaid Dental Rate'!F:F,"N/A")</f>
        <v>#NAME?</v>
      </c>
      <c r="F191" s="114" t="str">
        <f t="shared" si="1"/>
        <v>Rate Not Found in Medicaid Dental</v>
      </c>
    </row>
    <row r="192" ht="15.75" customHeight="1">
      <c r="B192" s="115" t="s">
        <v>679</v>
      </c>
      <c r="C192" s="7" t="s">
        <v>680</v>
      </c>
      <c r="D192" s="116">
        <v>1662.38</v>
      </c>
      <c r="E192" s="117" t="str">
        <f t="array" ref="E192">_xludf.XLOOKUP(B192,'CO Medicaid Dental Rate'!B:B,'CO Medicaid Dental Rate'!F:F,"N/A")</f>
        <v>#NAME?</v>
      </c>
      <c r="F192" s="114" t="str">
        <f t="shared" si="1"/>
        <v>Rate Not Found in Medicaid Dental</v>
      </c>
    </row>
    <row r="193" ht="15.75" customHeight="1">
      <c r="B193" s="115" t="s">
        <v>681</v>
      </c>
      <c r="C193" s="7" t="s">
        <v>682</v>
      </c>
      <c r="D193" s="116">
        <v>1663.84</v>
      </c>
      <c r="E193" s="117" t="str">
        <f t="array" ref="E193">_xludf.XLOOKUP(B193,'CO Medicaid Dental Rate'!B:B,'CO Medicaid Dental Rate'!F:F,"N/A")</f>
        <v>#NAME?</v>
      </c>
      <c r="F193" s="114" t="str">
        <f t="shared" si="1"/>
        <v>Rate Not Found in Medicaid Dental</v>
      </c>
    </row>
    <row r="194" ht="15.75" customHeight="1">
      <c r="B194" s="115" t="s">
        <v>683</v>
      </c>
      <c r="C194" s="7" t="s">
        <v>684</v>
      </c>
      <c r="D194" s="116">
        <v>1188.83</v>
      </c>
      <c r="E194" s="117" t="str">
        <f t="array" ref="E194">_xludf.XLOOKUP(B194,'CO Medicaid Dental Rate'!B:B,'CO Medicaid Dental Rate'!F:F,"N/A")</f>
        <v>#NAME?</v>
      </c>
      <c r="F194" s="114" t="str">
        <f t="shared" si="1"/>
        <v>Rate Not Found in Medicaid Dental</v>
      </c>
    </row>
    <row r="195" ht="15.75" customHeight="1">
      <c r="B195" s="115" t="s">
        <v>685</v>
      </c>
      <c r="C195" s="7" t="s">
        <v>686</v>
      </c>
      <c r="D195" s="116">
        <v>1190.93</v>
      </c>
      <c r="E195" s="117" t="str">
        <f t="array" ref="E195">_xludf.XLOOKUP(B195,'CO Medicaid Dental Rate'!B:B,'CO Medicaid Dental Rate'!F:F,"N/A")</f>
        <v>#NAME?</v>
      </c>
      <c r="F195" s="114" t="str">
        <f t="shared" si="1"/>
        <v>Rate Not Found in Medicaid Dental</v>
      </c>
    </row>
    <row r="196" ht="15.75" customHeight="1">
      <c r="B196" s="115" t="s">
        <v>687</v>
      </c>
      <c r="C196" s="7" t="s">
        <v>688</v>
      </c>
      <c r="D196" s="116">
        <v>1591.23</v>
      </c>
      <c r="E196" s="117" t="str">
        <f t="array" ref="E196">_xludf.XLOOKUP(B196,'CO Medicaid Dental Rate'!B:B,'CO Medicaid Dental Rate'!F:F,"N/A")</f>
        <v>#NAME?</v>
      </c>
      <c r="F196" s="114" t="str">
        <f t="shared" si="1"/>
        <v>Rate Not Found in Medicaid Dental</v>
      </c>
    </row>
    <row r="197" ht="15.75" customHeight="1">
      <c r="B197" s="115" t="s">
        <v>689</v>
      </c>
      <c r="C197" s="7" t="s">
        <v>690</v>
      </c>
      <c r="D197" s="116">
        <v>1595.4</v>
      </c>
      <c r="E197" s="117" t="str">
        <f t="array" ref="E197">_xludf.XLOOKUP(B197,'CO Medicaid Dental Rate'!B:B,'CO Medicaid Dental Rate'!F:F,"N/A")</f>
        <v>#NAME?</v>
      </c>
      <c r="F197" s="114" t="str">
        <f t="shared" si="1"/>
        <v>Rate Not Found in Medicaid Dental</v>
      </c>
    </row>
    <row r="198" ht="15.75" customHeight="1">
      <c r="B198" s="115" t="s">
        <v>70</v>
      </c>
      <c r="C198" s="7" t="s">
        <v>881</v>
      </c>
      <c r="D198" s="116">
        <v>1188.83</v>
      </c>
      <c r="E198" s="117" t="str">
        <f t="array" ref="E198">_xludf.XLOOKUP(B198,'CO Medicaid Dental Rate'!B:B,'CO Medicaid Dental Rate'!F:F,"N/A")</f>
        <v>#NAME?</v>
      </c>
      <c r="F198" s="114" t="str">
        <f t="shared" si="1"/>
        <v>Rate Not Found in Medicaid Dental</v>
      </c>
    </row>
    <row r="199" ht="15.75" customHeight="1">
      <c r="B199" s="115" t="s">
        <v>71</v>
      </c>
      <c r="C199" s="7" t="s">
        <v>882</v>
      </c>
      <c r="D199" s="116">
        <v>1190.93</v>
      </c>
      <c r="E199" s="117" t="str">
        <f t="array" ref="E199">_xludf.XLOOKUP(B199,'CO Medicaid Dental Rate'!B:B,'CO Medicaid Dental Rate'!F:F,"N/A")</f>
        <v>#NAME?</v>
      </c>
      <c r="F199" s="114" t="str">
        <f t="shared" si="1"/>
        <v>Rate Not Found in Medicaid Dental</v>
      </c>
    </row>
    <row r="200" ht="15.75" customHeight="1">
      <c r="B200" s="115" t="s">
        <v>72</v>
      </c>
      <c r="C200" s="7" t="s">
        <v>883</v>
      </c>
      <c r="D200" s="116">
        <v>1591.23</v>
      </c>
      <c r="E200" s="117" t="str">
        <f t="array" ref="E200">_xludf.XLOOKUP(B200,'CO Medicaid Dental Rate'!B:B,'CO Medicaid Dental Rate'!F:F,"N/A")</f>
        <v>#NAME?</v>
      </c>
      <c r="F200" s="114" t="str">
        <f t="shared" si="1"/>
        <v>Rate Not Found in Medicaid Dental</v>
      </c>
    </row>
    <row r="201" ht="15.75" customHeight="1">
      <c r="B201" s="115" t="s">
        <v>73</v>
      </c>
      <c r="C201" s="7" t="s">
        <v>884</v>
      </c>
      <c r="D201" s="116">
        <v>1595.4</v>
      </c>
      <c r="E201" s="117" t="str">
        <f t="array" ref="E201">_xludf.XLOOKUP(B201,'CO Medicaid Dental Rate'!B:B,'CO Medicaid Dental Rate'!F:F,"N/A")</f>
        <v>#NAME?</v>
      </c>
      <c r="F201" s="114" t="str">
        <f t="shared" si="1"/>
        <v>Rate Not Found in Medicaid Dental</v>
      </c>
    </row>
    <row r="202" ht="15.75" customHeight="1">
      <c r="B202" s="115" t="s">
        <v>259</v>
      </c>
      <c r="C202" s="7" t="s">
        <v>885</v>
      </c>
      <c r="D202" s="116">
        <v>1416.1</v>
      </c>
      <c r="E202" s="117" t="str">
        <f t="array" ref="E202">_xludf.XLOOKUP(B202,'CO Medicaid Dental Rate'!B:B,'CO Medicaid Dental Rate'!F:F,"N/A")</f>
        <v>#NAME?</v>
      </c>
      <c r="F202" s="114" t="str">
        <f t="shared" si="1"/>
        <v>Rate Not Found in Medicaid Dental</v>
      </c>
    </row>
    <row r="203" ht="15.75" customHeight="1">
      <c r="B203" s="115" t="s">
        <v>260</v>
      </c>
      <c r="C203" s="7" t="s">
        <v>886</v>
      </c>
      <c r="D203" s="116">
        <v>1420.26</v>
      </c>
      <c r="E203" s="117" t="str">
        <f t="array" ref="E203">_xludf.XLOOKUP(B203,'CO Medicaid Dental Rate'!B:B,'CO Medicaid Dental Rate'!F:F,"N/A")</f>
        <v>#NAME?</v>
      </c>
      <c r="F203" s="114" t="str">
        <f t="shared" si="1"/>
        <v>Rate Not Found in Medicaid Dental</v>
      </c>
    </row>
    <row r="204" ht="15.75" customHeight="1">
      <c r="B204" s="115" t="s">
        <v>261</v>
      </c>
      <c r="C204" s="7" t="s">
        <v>887</v>
      </c>
      <c r="D204" s="116">
        <v>819.93</v>
      </c>
      <c r="E204" s="117" t="str">
        <f t="array" ref="E204">_xludf.XLOOKUP(B204,'CO Medicaid Dental Rate'!B:B,'CO Medicaid Dental Rate'!F:F,"N/A")</f>
        <v>#NAME?</v>
      </c>
      <c r="F204" s="114" t="str">
        <f t="shared" si="1"/>
        <v>Rate Not Found in Medicaid Dental</v>
      </c>
    </row>
    <row r="205" ht="15.75" customHeight="1">
      <c r="B205" s="115" t="s">
        <v>262</v>
      </c>
      <c r="C205" s="7" t="s">
        <v>888</v>
      </c>
      <c r="D205" s="116">
        <v>819.93</v>
      </c>
      <c r="E205" s="117" t="str">
        <f t="array" ref="E205">_xludf.XLOOKUP(B205,'CO Medicaid Dental Rate'!B:B,'CO Medicaid Dental Rate'!F:F,"N/A")</f>
        <v>#NAME?</v>
      </c>
      <c r="F205" s="114" t="str">
        <f t="shared" si="1"/>
        <v>Rate Not Found in Medicaid Dental</v>
      </c>
    </row>
    <row r="206" ht="15.75" customHeight="1">
      <c r="B206" s="115" t="s">
        <v>263</v>
      </c>
      <c r="C206" s="7" t="s">
        <v>889</v>
      </c>
      <c r="D206" s="116">
        <v>819.93</v>
      </c>
      <c r="E206" s="117" t="str">
        <f t="array" ref="E206">_xludf.XLOOKUP(B206,'CO Medicaid Dental Rate'!B:B,'CO Medicaid Dental Rate'!F:F,"N/A")</f>
        <v>#NAME?</v>
      </c>
      <c r="F206" s="114" t="str">
        <f t="shared" si="1"/>
        <v>Rate Not Found in Medicaid Dental</v>
      </c>
    </row>
    <row r="207" ht="15.75" customHeight="1">
      <c r="B207" s="115" t="s">
        <v>264</v>
      </c>
      <c r="C207" s="7" t="s">
        <v>890</v>
      </c>
      <c r="D207" s="116">
        <v>819.93</v>
      </c>
      <c r="E207" s="117" t="str">
        <f t="array" ref="E207">_xludf.XLOOKUP(B207,'CO Medicaid Dental Rate'!B:B,'CO Medicaid Dental Rate'!F:F,"N/A")</f>
        <v>#NAME?</v>
      </c>
      <c r="F207" s="114" t="str">
        <f t="shared" si="1"/>
        <v>Rate Not Found in Medicaid Dental</v>
      </c>
    </row>
    <row r="208" ht="15.75" customHeight="1">
      <c r="B208" s="115" t="s">
        <v>173</v>
      </c>
      <c r="C208" s="7" t="s">
        <v>1084</v>
      </c>
      <c r="D208" s="116">
        <v>83.24</v>
      </c>
      <c r="E208" s="117" t="str">
        <f t="array" ref="E208">_xludf.XLOOKUP(B208,'CO Medicaid Dental Rate'!B:B,'CO Medicaid Dental Rate'!F:F,"N/A")</f>
        <v>#NAME?</v>
      </c>
      <c r="F208" s="114" t="str">
        <f t="shared" si="1"/>
        <v>Rate Not Found in Medicaid Dental</v>
      </c>
    </row>
    <row r="209" ht="15.75" customHeight="1">
      <c r="B209" s="115" t="s">
        <v>174</v>
      </c>
      <c r="C209" s="7" t="s">
        <v>1085</v>
      </c>
      <c r="D209" s="116">
        <v>83.24</v>
      </c>
      <c r="E209" s="117" t="str">
        <f t="array" ref="E209">_xludf.XLOOKUP(B209,'CO Medicaid Dental Rate'!B:B,'CO Medicaid Dental Rate'!F:F,"N/A")</f>
        <v>#NAME?</v>
      </c>
      <c r="F209" s="114" t="str">
        <f t="shared" si="1"/>
        <v>Rate Not Found in Medicaid Dental</v>
      </c>
    </row>
    <row r="210" ht="15.75" customHeight="1">
      <c r="B210" s="115" t="s">
        <v>175</v>
      </c>
      <c r="C210" s="7" t="s">
        <v>1086</v>
      </c>
      <c r="D210" s="116">
        <v>83.24</v>
      </c>
      <c r="E210" s="117" t="str">
        <f t="array" ref="E210">_xludf.XLOOKUP(B210,'CO Medicaid Dental Rate'!B:B,'CO Medicaid Dental Rate'!F:F,"N/A")</f>
        <v>#NAME?</v>
      </c>
      <c r="F210" s="114" t="str">
        <f t="shared" si="1"/>
        <v>Rate Not Found in Medicaid Dental</v>
      </c>
    </row>
    <row r="211" ht="15.75" customHeight="1">
      <c r="B211" s="115" t="s">
        <v>176</v>
      </c>
      <c r="C211" s="7" t="s">
        <v>1087</v>
      </c>
      <c r="D211" s="116">
        <v>83.24</v>
      </c>
      <c r="E211" s="117" t="str">
        <f t="array" ref="E211">_xludf.XLOOKUP(B211,'CO Medicaid Dental Rate'!B:B,'CO Medicaid Dental Rate'!F:F,"N/A")</f>
        <v>#NAME?</v>
      </c>
      <c r="F211" s="114" t="str">
        <f t="shared" si="1"/>
        <v>Rate Not Found in Medicaid Dental</v>
      </c>
    </row>
    <row r="212" ht="15.75" customHeight="1">
      <c r="B212" s="115" t="s">
        <v>74</v>
      </c>
      <c r="C212" s="7" t="s">
        <v>891</v>
      </c>
      <c r="D212" s="116">
        <v>234.19</v>
      </c>
      <c r="E212" s="117" t="str">
        <f t="array" ref="E212">_xludf.XLOOKUP(B212,'CO Medicaid Dental Rate'!B:B,'CO Medicaid Dental Rate'!F:F,"N/A")</f>
        <v>#NAME?</v>
      </c>
      <c r="F212" s="114" t="str">
        <f t="shared" si="1"/>
        <v>Rate Not Found in Medicaid Dental</v>
      </c>
    </row>
    <row r="213" ht="15.75" customHeight="1">
      <c r="B213" s="115" t="s">
        <v>691</v>
      </c>
      <c r="C213" s="7" t="s">
        <v>692</v>
      </c>
      <c r="D213" s="116">
        <v>234.19</v>
      </c>
      <c r="E213" s="117" t="str">
        <f t="array" ref="E213">_xludf.XLOOKUP(B213,'CO Medicaid Dental Rate'!B:B,'CO Medicaid Dental Rate'!F:F,"N/A")</f>
        <v>#NAME?</v>
      </c>
      <c r="F213" s="114" t="str">
        <f t="shared" si="1"/>
        <v>Rate Not Found in Medicaid Dental</v>
      </c>
    </row>
    <row r="214" ht="15.75" customHeight="1">
      <c r="B214" s="115" t="s">
        <v>693</v>
      </c>
      <c r="C214" s="7" t="s">
        <v>694</v>
      </c>
      <c r="D214" s="116">
        <v>172.91</v>
      </c>
      <c r="E214" s="117" t="str">
        <f t="array" ref="E214">_xludf.XLOOKUP(B214,'CO Medicaid Dental Rate'!B:B,'CO Medicaid Dental Rate'!F:F,"N/A")</f>
        <v>#NAME?</v>
      </c>
      <c r="F214" s="114" t="str">
        <f t="shared" si="1"/>
        <v>Rate Not Found in Medicaid Dental</v>
      </c>
    </row>
    <row r="215" ht="15.75" customHeight="1">
      <c r="B215" s="115" t="s">
        <v>76</v>
      </c>
      <c r="C215" s="7" t="s">
        <v>892</v>
      </c>
      <c r="D215" s="116">
        <v>172.15</v>
      </c>
      <c r="E215" s="117" t="str">
        <f t="array" ref="E215">_xludf.XLOOKUP(B215,'CO Medicaid Dental Rate'!B:B,'CO Medicaid Dental Rate'!F:F,"N/A")</f>
        <v>#NAME?</v>
      </c>
      <c r="F215" s="114" t="str">
        <f t="shared" si="1"/>
        <v>Rate Not Found in Medicaid Dental</v>
      </c>
    </row>
    <row r="216" ht="15.75" customHeight="1">
      <c r="B216" s="115" t="s">
        <v>695</v>
      </c>
      <c r="C216" s="7" t="s">
        <v>696</v>
      </c>
      <c r="D216" s="116">
        <v>172.15</v>
      </c>
      <c r="E216" s="117" t="str">
        <f t="array" ref="E216">_xludf.XLOOKUP(B216,'CO Medicaid Dental Rate'!B:B,'CO Medicaid Dental Rate'!F:F,"N/A")</f>
        <v>#NAME?</v>
      </c>
      <c r="F216" s="114" t="str">
        <f t="shared" si="1"/>
        <v>Rate Not Found in Medicaid Dental</v>
      </c>
    </row>
    <row r="217" ht="15.75" customHeight="1">
      <c r="B217" s="115" t="s">
        <v>265</v>
      </c>
      <c r="C217" s="7" t="s">
        <v>893</v>
      </c>
      <c r="D217" s="116">
        <v>229.22</v>
      </c>
      <c r="E217" s="117" t="str">
        <f t="array" ref="E217">_xludf.XLOOKUP(B217,'CO Medicaid Dental Rate'!B:B,'CO Medicaid Dental Rate'!F:F,"N/A")</f>
        <v>#NAME?</v>
      </c>
      <c r="F217" s="114" t="str">
        <f t="shared" si="1"/>
        <v>Rate Not Found in Medicaid Dental</v>
      </c>
    </row>
    <row r="218" ht="15.75" customHeight="1">
      <c r="B218" s="115" t="s">
        <v>177</v>
      </c>
      <c r="C218" s="7" t="s">
        <v>1088</v>
      </c>
      <c r="D218" s="116">
        <v>229.22</v>
      </c>
      <c r="E218" s="117" t="str">
        <f t="array" ref="E218">_xludf.XLOOKUP(B218,'CO Medicaid Dental Rate'!B:B,'CO Medicaid Dental Rate'!F:F,"N/A")</f>
        <v>#NAME?</v>
      </c>
      <c r="F218" s="114" t="str">
        <f t="shared" si="1"/>
        <v>Rate Not Found in Medicaid Dental</v>
      </c>
    </row>
    <row r="219" ht="15.75" customHeight="1">
      <c r="B219" s="115" t="s">
        <v>77</v>
      </c>
      <c r="C219" s="7" t="s">
        <v>894</v>
      </c>
      <c r="D219" s="116">
        <v>256.62</v>
      </c>
      <c r="E219" s="117" t="str">
        <f t="array" ref="E219">_xludf.XLOOKUP(B219,'CO Medicaid Dental Rate'!B:B,'CO Medicaid Dental Rate'!F:F,"N/A")</f>
        <v>#NAME?</v>
      </c>
      <c r="F219" s="114" t="str">
        <f t="shared" si="1"/>
        <v>Rate Not Found in Medicaid Dental</v>
      </c>
    </row>
    <row r="220" ht="15.75" customHeight="1">
      <c r="B220" s="115" t="s">
        <v>697</v>
      </c>
      <c r="C220" s="7" t="s">
        <v>698</v>
      </c>
      <c r="D220" s="116">
        <v>169.21</v>
      </c>
      <c r="E220" s="117" t="str">
        <f t="array" ref="E220">_xludf.XLOOKUP(B220,'CO Medicaid Dental Rate'!B:B,'CO Medicaid Dental Rate'!F:F,"N/A")</f>
        <v>#NAME?</v>
      </c>
      <c r="F220" s="114" t="str">
        <f t="shared" si="1"/>
        <v>Rate Not Found in Medicaid Dental</v>
      </c>
    </row>
    <row r="221" ht="15.75" customHeight="1">
      <c r="B221" s="115" t="s">
        <v>699</v>
      </c>
      <c r="C221" s="7" t="s">
        <v>700</v>
      </c>
      <c r="D221" s="116">
        <v>195.0</v>
      </c>
      <c r="E221" s="117" t="str">
        <f t="array" ref="E221">_xludf.XLOOKUP(B221,'CO Medicaid Dental Rate'!B:B,'CO Medicaid Dental Rate'!F:F,"N/A")</f>
        <v>#NAME?</v>
      </c>
      <c r="F221" s="114" t="str">
        <f t="shared" si="1"/>
        <v>Rate Not Found in Medicaid Dental</v>
      </c>
    </row>
    <row r="222" ht="15.75" customHeight="1">
      <c r="B222" s="115" t="s">
        <v>79</v>
      </c>
      <c r="C222" s="7" t="s">
        <v>895</v>
      </c>
      <c r="D222" s="116">
        <v>234.5</v>
      </c>
      <c r="E222" s="117" t="str">
        <f t="array" ref="E222">_xludf.XLOOKUP(B222,'CO Medicaid Dental Rate'!B:B,'CO Medicaid Dental Rate'!F:F,"N/A")</f>
        <v>#NAME?</v>
      </c>
      <c r="F222" s="114" t="str">
        <f t="shared" si="1"/>
        <v>Rate Not Found in Medicaid Dental</v>
      </c>
    </row>
    <row r="223" ht="15.75" customHeight="1">
      <c r="B223" s="115" t="s">
        <v>266</v>
      </c>
      <c r="C223" s="7" t="s">
        <v>896</v>
      </c>
      <c r="D223" s="116">
        <v>651.25</v>
      </c>
      <c r="E223" s="117" t="str">
        <f t="array" ref="E223">_xludf.XLOOKUP(B223,'CO Medicaid Dental Rate'!B:B,'CO Medicaid Dental Rate'!F:F,"N/A")</f>
        <v>#NAME?</v>
      </c>
      <c r="F223" s="114" t="str">
        <f t="shared" si="1"/>
        <v>Rate Not Found in Medicaid Dental</v>
      </c>
    </row>
    <row r="224" ht="15.75" customHeight="1">
      <c r="B224" s="115" t="s">
        <v>267</v>
      </c>
      <c r="C224" s="7" t="s">
        <v>897</v>
      </c>
      <c r="D224" s="116">
        <v>651.25</v>
      </c>
      <c r="E224" s="117" t="str">
        <f t="array" ref="E224">_xludf.XLOOKUP(B224,'CO Medicaid Dental Rate'!B:B,'CO Medicaid Dental Rate'!F:F,"N/A")</f>
        <v>#NAME?</v>
      </c>
      <c r="F224" s="114" t="str">
        <f t="shared" si="1"/>
        <v>Rate Not Found in Medicaid Dental</v>
      </c>
    </row>
    <row r="225" ht="15.75" customHeight="1">
      <c r="B225" s="115" t="s">
        <v>80</v>
      </c>
      <c r="C225" s="7" t="s">
        <v>898</v>
      </c>
      <c r="D225" s="116">
        <v>519.5</v>
      </c>
      <c r="E225" s="117" t="str">
        <f t="array" ref="E225">_xludf.XLOOKUP(B225,'CO Medicaid Dental Rate'!B:B,'CO Medicaid Dental Rate'!F:F,"N/A")</f>
        <v>#NAME?</v>
      </c>
      <c r="F225" s="114" t="str">
        <f t="shared" si="1"/>
        <v>Rate Not Found in Medicaid Dental</v>
      </c>
    </row>
    <row r="226" ht="15.75" customHeight="1">
      <c r="B226" s="115" t="s">
        <v>81</v>
      </c>
      <c r="C226" s="7" t="s">
        <v>899</v>
      </c>
      <c r="D226" s="116">
        <v>533.04</v>
      </c>
      <c r="E226" s="117" t="str">
        <f t="array" ref="E226">_xludf.XLOOKUP(B226,'CO Medicaid Dental Rate'!B:B,'CO Medicaid Dental Rate'!F:F,"N/A")</f>
        <v>#NAME?</v>
      </c>
      <c r="F226" s="114" t="str">
        <f t="shared" si="1"/>
        <v>Rate Not Found in Medicaid Dental</v>
      </c>
    </row>
    <row r="227" ht="15.75" customHeight="1">
      <c r="B227" s="115" t="s">
        <v>82</v>
      </c>
      <c r="C227" s="7" t="s">
        <v>900</v>
      </c>
      <c r="D227" s="116">
        <v>495.75</v>
      </c>
      <c r="E227" s="117" t="str">
        <f t="array" ref="E227">_xludf.XLOOKUP(B227,'CO Medicaid Dental Rate'!B:B,'CO Medicaid Dental Rate'!F:F,"N/A")</f>
        <v>#NAME?</v>
      </c>
      <c r="F227" s="114" t="str">
        <f t="shared" si="1"/>
        <v>Rate Not Found in Medicaid Dental</v>
      </c>
    </row>
    <row r="228" ht="15.75" customHeight="1">
      <c r="B228" s="115" t="s">
        <v>83</v>
      </c>
      <c r="C228" s="7" t="s">
        <v>901</v>
      </c>
      <c r="D228" s="116">
        <v>495.75</v>
      </c>
      <c r="E228" s="117" t="str">
        <f t="array" ref="E228">_xludf.XLOOKUP(B228,'CO Medicaid Dental Rate'!B:B,'CO Medicaid Dental Rate'!F:F,"N/A")</f>
        <v>#NAME?</v>
      </c>
      <c r="F228" s="114" t="str">
        <f t="shared" si="1"/>
        <v>Rate Not Found in Medicaid Dental</v>
      </c>
    </row>
    <row r="229" ht="15.75" customHeight="1">
      <c r="B229" s="115" t="s">
        <v>268</v>
      </c>
      <c r="C229" s="7" t="s">
        <v>1089</v>
      </c>
      <c r="D229" s="116">
        <v>530.87</v>
      </c>
      <c r="E229" s="117" t="str">
        <f t="array" ref="E229">_xludf.XLOOKUP(B229,'CO Medicaid Dental Rate'!B:B,'CO Medicaid Dental Rate'!F:F,"N/A")</f>
        <v>#NAME?</v>
      </c>
      <c r="F229" s="114" t="str">
        <f t="shared" si="1"/>
        <v>Rate Not Found in Medicaid Dental</v>
      </c>
    </row>
    <row r="230" ht="15.75" customHeight="1">
      <c r="B230" s="115" t="s">
        <v>701</v>
      </c>
      <c r="C230" s="7" t="s">
        <v>702</v>
      </c>
      <c r="D230" s="116">
        <v>313.26</v>
      </c>
      <c r="E230" s="117" t="str">
        <f t="array" ref="E230">_xludf.XLOOKUP(B230,'CO Medicaid Dental Rate'!B:B,'CO Medicaid Dental Rate'!F:F,"N/A")</f>
        <v>#NAME?</v>
      </c>
      <c r="F230" s="114" t="str">
        <f t="shared" si="1"/>
        <v>Rate Not Found in Medicaid Dental</v>
      </c>
    </row>
    <row r="231" ht="15.75" customHeight="1">
      <c r="B231" s="115" t="s">
        <v>703</v>
      </c>
      <c r="C231" s="7" t="s">
        <v>704</v>
      </c>
      <c r="D231" s="116">
        <v>313.71</v>
      </c>
      <c r="E231" s="117" t="str">
        <f t="array" ref="E231">_xludf.XLOOKUP(B231,'CO Medicaid Dental Rate'!B:B,'CO Medicaid Dental Rate'!F:F,"N/A")</f>
        <v>#NAME?</v>
      </c>
      <c r="F231" s="114" t="str">
        <f t="shared" si="1"/>
        <v>Rate Not Found in Medicaid Dental</v>
      </c>
    </row>
    <row r="232" ht="15.75" customHeight="1">
      <c r="B232" s="115" t="s">
        <v>178</v>
      </c>
      <c r="C232" s="7" t="s">
        <v>1090</v>
      </c>
      <c r="D232" s="116">
        <v>260.79</v>
      </c>
      <c r="E232" s="117" t="str">
        <f t="array" ref="E232">_xludf.XLOOKUP(B232,'CO Medicaid Dental Rate'!B:B,'CO Medicaid Dental Rate'!F:F,"N/A")</f>
        <v>#NAME?</v>
      </c>
      <c r="F232" s="114" t="str">
        <f t="shared" si="1"/>
        <v>Rate Not Found in Medicaid Dental</v>
      </c>
    </row>
    <row r="233" ht="15.75" customHeight="1">
      <c r="B233" s="115" t="s">
        <v>179</v>
      </c>
      <c r="C233" s="7" t="s">
        <v>1091</v>
      </c>
      <c r="D233" s="116">
        <v>263.43</v>
      </c>
      <c r="E233" s="117" t="str">
        <f t="array" ref="E233">_xludf.XLOOKUP(B233,'CO Medicaid Dental Rate'!B:B,'CO Medicaid Dental Rate'!F:F,"N/A")</f>
        <v>#NAME?</v>
      </c>
      <c r="F233" s="114" t="str">
        <f t="shared" si="1"/>
        <v>Rate Not Found in Medicaid Dental</v>
      </c>
    </row>
    <row r="234" ht="15.75" customHeight="1">
      <c r="B234" s="115" t="s">
        <v>705</v>
      </c>
      <c r="C234" s="7" t="s">
        <v>706</v>
      </c>
      <c r="D234" s="116">
        <v>421.95</v>
      </c>
      <c r="E234" s="117" t="str">
        <f t="array" ref="E234">_xludf.XLOOKUP(B234,'CO Medicaid Dental Rate'!B:B,'CO Medicaid Dental Rate'!F:F,"N/A")</f>
        <v>#NAME?</v>
      </c>
      <c r="F234" s="114" t="str">
        <f t="shared" si="1"/>
        <v>Rate Not Found in Medicaid Dental</v>
      </c>
    </row>
    <row r="235" ht="15.75" customHeight="1">
      <c r="B235" s="115" t="s">
        <v>707</v>
      </c>
      <c r="C235" s="7" t="s">
        <v>708</v>
      </c>
      <c r="D235" s="116">
        <v>422.74</v>
      </c>
      <c r="E235" s="117" t="str">
        <f t="array" ref="E235">_xludf.XLOOKUP(B235,'CO Medicaid Dental Rate'!B:B,'CO Medicaid Dental Rate'!F:F,"N/A")</f>
        <v>#NAME?</v>
      </c>
      <c r="F235" s="114" t="str">
        <f t="shared" si="1"/>
        <v>Rate Not Found in Medicaid Dental</v>
      </c>
    </row>
    <row r="236" ht="15.75" customHeight="1">
      <c r="B236" s="115" t="s">
        <v>84</v>
      </c>
      <c r="C236" s="7" t="s">
        <v>902</v>
      </c>
      <c r="D236" s="116">
        <v>426.44</v>
      </c>
      <c r="E236" s="117" t="str">
        <f t="array" ref="E236">_xludf.XLOOKUP(B236,'CO Medicaid Dental Rate'!B:B,'CO Medicaid Dental Rate'!F:F,"N/A")</f>
        <v>#NAME?</v>
      </c>
      <c r="F236" s="114" t="str">
        <f t="shared" si="1"/>
        <v>Rate Not Found in Medicaid Dental</v>
      </c>
    </row>
    <row r="237" ht="15.75" customHeight="1">
      <c r="B237" s="115" t="s">
        <v>709</v>
      </c>
      <c r="C237" s="7" t="s">
        <v>710</v>
      </c>
      <c r="D237" s="116">
        <v>426.44</v>
      </c>
      <c r="E237" s="117" t="str">
        <f t="array" ref="E237">_xludf.XLOOKUP(B237,'CO Medicaid Dental Rate'!B:B,'CO Medicaid Dental Rate'!F:F,"N/A")</f>
        <v>#NAME?</v>
      </c>
      <c r="F237" s="114" t="str">
        <f t="shared" si="1"/>
        <v>Rate Not Found in Medicaid Dental</v>
      </c>
    </row>
    <row r="238" ht="15.75" customHeight="1">
      <c r="B238" s="115" t="s">
        <v>180</v>
      </c>
      <c r="C238" s="7" t="s">
        <v>1092</v>
      </c>
      <c r="D238" s="116">
        <v>443.79</v>
      </c>
      <c r="E238" s="117" t="str">
        <f t="array" ref="E238">_xludf.XLOOKUP(B238,'CO Medicaid Dental Rate'!B:B,'CO Medicaid Dental Rate'!F:F,"N/A")</f>
        <v>#NAME?</v>
      </c>
      <c r="F238" s="114" t="str">
        <f t="shared" si="1"/>
        <v>Rate Not Found in Medicaid Dental</v>
      </c>
    </row>
    <row r="239" ht="15.75" customHeight="1">
      <c r="B239" s="115" t="s">
        <v>269</v>
      </c>
      <c r="C239" s="7" t="s">
        <v>903</v>
      </c>
      <c r="D239" s="116">
        <v>720.96</v>
      </c>
      <c r="E239" s="117" t="str">
        <f t="array" ref="E239">_xludf.XLOOKUP(B239,'CO Medicaid Dental Rate'!B:B,'CO Medicaid Dental Rate'!F:F,"N/A")</f>
        <v>#NAME?</v>
      </c>
      <c r="F239" s="114" t="str">
        <f t="shared" si="1"/>
        <v>Rate Not Found in Medicaid Dental</v>
      </c>
    </row>
    <row r="240" ht="15.75" customHeight="1">
      <c r="B240" s="115" t="s">
        <v>270</v>
      </c>
      <c r="C240" s="7" t="s">
        <v>904</v>
      </c>
      <c r="D240" s="116">
        <v>704.66</v>
      </c>
      <c r="E240" s="117" t="str">
        <f t="array" ref="E240">_xludf.XLOOKUP(B240,'CO Medicaid Dental Rate'!B:B,'CO Medicaid Dental Rate'!F:F,"N/A")</f>
        <v>#NAME?</v>
      </c>
      <c r="F240" s="114" t="str">
        <f t="shared" si="1"/>
        <v>Rate Not Found in Medicaid Dental</v>
      </c>
    </row>
    <row r="241" ht="15.75" customHeight="1">
      <c r="B241" s="115" t="s">
        <v>85</v>
      </c>
      <c r="C241" s="7" t="s">
        <v>905</v>
      </c>
      <c r="D241" s="116">
        <v>553.36</v>
      </c>
      <c r="E241" s="117" t="str">
        <f t="array" ref="E241">_xludf.XLOOKUP(B241,'CO Medicaid Dental Rate'!B:B,'CO Medicaid Dental Rate'!F:F,"N/A")</f>
        <v>#NAME?</v>
      </c>
      <c r="F241" s="114" t="str">
        <f t="shared" si="1"/>
        <v>Rate Not Found in Medicaid Dental</v>
      </c>
    </row>
    <row r="242" ht="15.75" customHeight="1">
      <c r="B242" s="115" t="s">
        <v>87</v>
      </c>
      <c r="C242" s="7" t="s">
        <v>906</v>
      </c>
      <c r="D242" s="116">
        <v>546.88</v>
      </c>
      <c r="E242" s="117" t="str">
        <f t="array" ref="E242">_xludf.XLOOKUP(B242,'CO Medicaid Dental Rate'!B:B,'CO Medicaid Dental Rate'!F:F,"N/A")</f>
        <v>#NAME?</v>
      </c>
      <c r="F242" s="114" t="str">
        <f t="shared" si="1"/>
        <v>Rate Not Found in Medicaid Dental</v>
      </c>
    </row>
    <row r="243" ht="15.75" customHeight="1">
      <c r="B243" s="115" t="s">
        <v>271</v>
      </c>
      <c r="C243" s="7" t="s">
        <v>907</v>
      </c>
      <c r="D243" s="116">
        <v>175.06</v>
      </c>
      <c r="E243" s="117" t="str">
        <f t="array" ref="E243">_xludf.XLOOKUP(B243,'CO Medicaid Dental Rate'!B:B,'CO Medicaid Dental Rate'!F:F,"N/A")</f>
        <v>#NAME?</v>
      </c>
      <c r="F243" s="114" t="str">
        <f t="shared" si="1"/>
        <v>Rate Not Found in Medicaid Dental</v>
      </c>
    </row>
    <row r="244" ht="15.75" customHeight="1">
      <c r="B244" s="115" t="s">
        <v>272</v>
      </c>
      <c r="C244" s="7" t="s">
        <v>908</v>
      </c>
      <c r="D244" s="116">
        <v>175.06</v>
      </c>
      <c r="E244" s="117" t="str">
        <f t="array" ref="E244">_xludf.XLOOKUP(B244,'CO Medicaid Dental Rate'!B:B,'CO Medicaid Dental Rate'!F:F,"N/A")</f>
        <v>#NAME?</v>
      </c>
      <c r="F244" s="114" t="str">
        <f t="shared" si="1"/>
        <v>Rate Not Found in Medicaid Dental</v>
      </c>
    </row>
    <row r="245" ht="15.75" customHeight="1">
      <c r="B245" s="115" t="s">
        <v>273</v>
      </c>
      <c r="C245" s="7" t="s">
        <v>909</v>
      </c>
      <c r="D245" s="116">
        <v>352.92</v>
      </c>
      <c r="E245" s="117" t="str">
        <f t="array" ref="E245">_xludf.XLOOKUP(B245,'CO Medicaid Dental Rate'!B:B,'CO Medicaid Dental Rate'!F:F,"N/A")</f>
        <v>#NAME?</v>
      </c>
      <c r="F245" s="114" t="str">
        <f t="shared" si="1"/>
        <v>Rate Not Found in Medicaid Dental</v>
      </c>
    </row>
    <row r="246" ht="15.75" customHeight="1">
      <c r="B246" s="115" t="s">
        <v>274</v>
      </c>
      <c r="C246" s="7" t="s">
        <v>910</v>
      </c>
      <c r="D246" s="116">
        <v>1311.83</v>
      </c>
      <c r="E246" s="117" t="str">
        <f t="array" ref="E246">_xludf.XLOOKUP(B246,'CO Medicaid Dental Rate'!B:B,'CO Medicaid Dental Rate'!F:F,"N/A")</f>
        <v>#NAME?</v>
      </c>
      <c r="F246" s="114" t="str">
        <f t="shared" si="1"/>
        <v>Rate Not Found in Medicaid Dental</v>
      </c>
    </row>
    <row r="247" ht="15.75" customHeight="1">
      <c r="B247" s="115" t="s">
        <v>275</v>
      </c>
      <c r="C247" s="7" t="s">
        <v>911</v>
      </c>
      <c r="D247" s="116">
        <v>1194.15</v>
      </c>
      <c r="E247" s="117" t="str">
        <f t="array" ref="E247">_xludf.XLOOKUP(B247,'CO Medicaid Dental Rate'!B:B,'CO Medicaid Dental Rate'!F:F,"N/A")</f>
        <v>#NAME?</v>
      </c>
      <c r="F247" s="114" t="str">
        <f t="shared" si="1"/>
        <v>Rate Not Found in Medicaid Dental</v>
      </c>
    </row>
    <row r="248" ht="15.75" customHeight="1">
      <c r="B248" s="115" t="s">
        <v>276</v>
      </c>
      <c r="C248" s="7" t="s">
        <v>912</v>
      </c>
      <c r="D248" s="116">
        <v>1311.83</v>
      </c>
      <c r="E248" s="117" t="str">
        <f t="array" ref="E248">_xludf.XLOOKUP(B248,'CO Medicaid Dental Rate'!B:B,'CO Medicaid Dental Rate'!F:F,"N/A")</f>
        <v>#NAME?</v>
      </c>
      <c r="F248" s="114" t="str">
        <f t="shared" si="1"/>
        <v>Rate Not Found in Medicaid Dental</v>
      </c>
    </row>
    <row r="249" ht="15.75" customHeight="1">
      <c r="B249" s="115" t="s">
        <v>277</v>
      </c>
      <c r="C249" s="7" t="s">
        <v>913</v>
      </c>
      <c r="D249" s="116">
        <v>1194.15</v>
      </c>
      <c r="E249" s="117" t="str">
        <f t="array" ref="E249">_xludf.XLOOKUP(B249,'CO Medicaid Dental Rate'!B:B,'CO Medicaid Dental Rate'!F:F,"N/A")</f>
        <v>#NAME?</v>
      </c>
      <c r="F249" s="114" t="str">
        <f t="shared" si="1"/>
        <v>Rate Not Found in Medicaid Dental</v>
      </c>
    </row>
    <row r="250" ht="15.75" customHeight="1">
      <c r="B250" s="115" t="s">
        <v>278</v>
      </c>
      <c r="C250" s="7" t="s">
        <v>914</v>
      </c>
      <c r="D250" s="116">
        <v>217.55</v>
      </c>
      <c r="E250" s="117" t="str">
        <f t="array" ref="E250">_xludf.XLOOKUP(B250,'CO Medicaid Dental Rate'!B:B,'CO Medicaid Dental Rate'!F:F,"N/A")</f>
        <v>#NAME?</v>
      </c>
      <c r="F250" s="114" t="str">
        <f t="shared" si="1"/>
        <v>Rate Not Found in Medicaid Dental</v>
      </c>
    </row>
    <row r="251" ht="15.75" customHeight="1">
      <c r="B251" s="115" t="s">
        <v>279</v>
      </c>
      <c r="C251" s="7" t="s">
        <v>915</v>
      </c>
      <c r="D251" s="116">
        <v>331.55</v>
      </c>
      <c r="E251" s="117" t="str">
        <f t="array" ref="E251">_xludf.XLOOKUP(B251,'CO Medicaid Dental Rate'!B:B,'CO Medicaid Dental Rate'!F:F,"N/A")</f>
        <v>#NAME?</v>
      </c>
      <c r="F251" s="114" t="str">
        <f t="shared" si="1"/>
        <v>Rate Not Found in Medicaid Dental</v>
      </c>
    </row>
    <row r="252" ht="15.75" customHeight="1">
      <c r="B252" s="115" t="s">
        <v>280</v>
      </c>
      <c r="C252" s="7" t="s">
        <v>916</v>
      </c>
      <c r="D252" s="116">
        <v>471.46</v>
      </c>
      <c r="E252" s="117" t="str">
        <f t="array" ref="E252">_xludf.XLOOKUP(B252,'CO Medicaid Dental Rate'!B:B,'CO Medicaid Dental Rate'!F:F,"N/A")</f>
        <v>#NAME?</v>
      </c>
      <c r="F252" s="114" t="str">
        <f t="shared" si="1"/>
        <v>Rate Not Found in Medicaid Dental</v>
      </c>
    </row>
    <row r="253" ht="15.75" customHeight="1">
      <c r="B253" s="115" t="s">
        <v>281</v>
      </c>
      <c r="C253" s="7" t="s">
        <v>1093</v>
      </c>
      <c r="D253" s="116">
        <v>410.15</v>
      </c>
      <c r="E253" s="117" t="str">
        <f t="array" ref="E253">_xludf.XLOOKUP(B253,'CO Medicaid Dental Rate'!B:B,'CO Medicaid Dental Rate'!F:F,"N/A")</f>
        <v>#NAME?</v>
      </c>
      <c r="F253" s="114" t="str">
        <f t="shared" si="1"/>
        <v>Rate Not Found in Medicaid Dental</v>
      </c>
    </row>
    <row r="254" ht="15.75" customHeight="1">
      <c r="B254" s="115" t="s">
        <v>282</v>
      </c>
      <c r="C254" s="7" t="s">
        <v>1094</v>
      </c>
      <c r="D254" s="116">
        <v>511.32</v>
      </c>
      <c r="E254" s="117" t="str">
        <f t="array" ref="E254">_xludf.XLOOKUP(B254,'CO Medicaid Dental Rate'!B:B,'CO Medicaid Dental Rate'!F:F,"N/A")</f>
        <v>#NAME?</v>
      </c>
      <c r="F254" s="114" t="str">
        <f t="shared" si="1"/>
        <v>Rate Not Found in Medicaid Dental</v>
      </c>
    </row>
    <row r="255" ht="15.75" customHeight="1">
      <c r="B255" s="115" t="s">
        <v>283</v>
      </c>
      <c r="C255" s="7" t="s">
        <v>1095</v>
      </c>
      <c r="D255" s="116">
        <v>4365.52</v>
      </c>
      <c r="E255" s="117" t="str">
        <f t="array" ref="E255">_xludf.XLOOKUP(B255,'CO Medicaid Dental Rate'!B:B,'CO Medicaid Dental Rate'!F:F,"N/A")</f>
        <v>#NAME?</v>
      </c>
      <c r="F255" s="114" t="str">
        <f t="shared" si="1"/>
        <v>Rate Not Found in Medicaid Dental</v>
      </c>
    </row>
    <row r="256" ht="15.75" customHeight="1">
      <c r="B256" s="115" t="s">
        <v>284</v>
      </c>
      <c r="C256" s="7" t="s">
        <v>1096</v>
      </c>
      <c r="D256" s="116">
        <v>4255.35</v>
      </c>
      <c r="E256" s="117" t="str">
        <f t="array" ref="E256">_xludf.XLOOKUP(B256,'CO Medicaid Dental Rate'!B:B,'CO Medicaid Dental Rate'!F:F,"N/A")</f>
        <v>#NAME?</v>
      </c>
      <c r="F256" s="114" t="str">
        <f t="shared" si="1"/>
        <v>Rate Not Found in Medicaid Dental</v>
      </c>
    </row>
    <row r="257" ht="15.75" customHeight="1">
      <c r="B257" s="115" t="s">
        <v>285</v>
      </c>
      <c r="C257" s="7" t="s">
        <v>1097</v>
      </c>
      <c r="D257" s="116">
        <v>3245.14</v>
      </c>
      <c r="E257" s="117" t="str">
        <f t="array" ref="E257">_xludf.XLOOKUP(B257,'CO Medicaid Dental Rate'!B:B,'CO Medicaid Dental Rate'!F:F,"N/A")</f>
        <v>#NAME?</v>
      </c>
      <c r="F257" s="114" t="str">
        <f t="shared" si="1"/>
        <v>Rate Not Found in Medicaid Dental</v>
      </c>
    </row>
    <row r="258" ht="15.75" customHeight="1">
      <c r="B258" s="115" t="s">
        <v>286</v>
      </c>
      <c r="C258" s="7" t="s">
        <v>1098</v>
      </c>
      <c r="D258" s="116">
        <v>3668.76</v>
      </c>
      <c r="E258" s="117" t="str">
        <f t="array" ref="E258">_xludf.XLOOKUP(B258,'CO Medicaid Dental Rate'!B:B,'CO Medicaid Dental Rate'!F:F,"N/A")</f>
        <v>#NAME?</v>
      </c>
      <c r="F258" s="114" t="str">
        <f t="shared" si="1"/>
        <v>Rate Not Found in Medicaid Dental</v>
      </c>
    </row>
    <row r="259" ht="15.75" customHeight="1">
      <c r="B259" s="115" t="s">
        <v>287</v>
      </c>
      <c r="C259" s="7" t="s">
        <v>1099</v>
      </c>
      <c r="D259" s="116">
        <v>4927.53</v>
      </c>
      <c r="E259" s="117" t="str">
        <f t="array" ref="E259">_xludf.XLOOKUP(B259,'CO Medicaid Dental Rate'!B:B,'CO Medicaid Dental Rate'!F:F,"N/A")</f>
        <v>#NAME?</v>
      </c>
      <c r="F259" s="114" t="str">
        <f t="shared" si="1"/>
        <v>Rate Not Found in Medicaid Dental</v>
      </c>
    </row>
    <row r="260" ht="15.75" customHeight="1">
      <c r="B260" s="115" t="s">
        <v>288</v>
      </c>
      <c r="C260" s="7" t="s">
        <v>1100</v>
      </c>
      <c r="D260" s="116">
        <v>1810.13</v>
      </c>
      <c r="E260" s="117" t="str">
        <f t="array" ref="E260">_xludf.XLOOKUP(B260,'CO Medicaid Dental Rate'!B:B,'CO Medicaid Dental Rate'!F:F,"N/A")</f>
        <v>#NAME?</v>
      </c>
      <c r="F260" s="114" t="str">
        <f t="shared" si="1"/>
        <v>Rate Not Found in Medicaid Dental</v>
      </c>
    </row>
    <row r="261" ht="15.75" customHeight="1">
      <c r="B261" s="115" t="s">
        <v>289</v>
      </c>
      <c r="C261" s="7" t="s">
        <v>1101</v>
      </c>
      <c r="D261" s="116">
        <v>1881.68</v>
      </c>
      <c r="E261" s="117" t="str">
        <f t="array" ref="E261">_xludf.XLOOKUP(B261,'CO Medicaid Dental Rate'!B:B,'CO Medicaid Dental Rate'!F:F,"N/A")</f>
        <v>#NAME?</v>
      </c>
      <c r="F261" s="114" t="str">
        <f t="shared" si="1"/>
        <v>Rate Not Found in Medicaid Dental</v>
      </c>
    </row>
    <row r="262" ht="15.75" customHeight="1">
      <c r="B262" s="115" t="s">
        <v>290</v>
      </c>
      <c r="C262" s="7" t="s">
        <v>1102</v>
      </c>
      <c r="D262" s="116">
        <v>1723.41</v>
      </c>
      <c r="E262" s="117" t="str">
        <f t="array" ref="E262">_xludf.XLOOKUP(B262,'CO Medicaid Dental Rate'!B:B,'CO Medicaid Dental Rate'!F:F,"N/A")</f>
        <v>#NAME?</v>
      </c>
      <c r="F262" s="114" t="str">
        <f t="shared" si="1"/>
        <v>Rate Not Found in Medicaid Dental</v>
      </c>
    </row>
    <row r="263" ht="15.75" customHeight="1">
      <c r="B263" s="115" t="s">
        <v>291</v>
      </c>
      <c r="C263" s="7" t="s">
        <v>1103</v>
      </c>
      <c r="D263" s="116">
        <v>971.26</v>
      </c>
      <c r="E263" s="117" t="str">
        <f t="array" ref="E263">_xludf.XLOOKUP(B263,'CO Medicaid Dental Rate'!B:B,'CO Medicaid Dental Rate'!F:F,"N/A")</f>
        <v>#NAME?</v>
      </c>
      <c r="F263" s="114" t="str">
        <f t="shared" si="1"/>
        <v>Rate Not Found in Medicaid Dental</v>
      </c>
    </row>
    <row r="264" ht="15.75" customHeight="1">
      <c r="B264" s="115" t="s">
        <v>292</v>
      </c>
      <c r="C264" s="7" t="s">
        <v>1104</v>
      </c>
      <c r="D264" s="116">
        <v>639.66</v>
      </c>
      <c r="E264" s="117" t="str">
        <f t="array" ref="E264">_xludf.XLOOKUP(B264,'CO Medicaid Dental Rate'!B:B,'CO Medicaid Dental Rate'!F:F,"N/A")</f>
        <v>#NAME?</v>
      </c>
      <c r="F264" s="114" t="str">
        <f t="shared" si="1"/>
        <v>Rate Not Found in Medicaid Dental</v>
      </c>
    </row>
    <row r="265" ht="15.75" customHeight="1">
      <c r="B265" s="115" t="s">
        <v>293</v>
      </c>
      <c r="C265" s="7" t="s">
        <v>1105</v>
      </c>
      <c r="D265" s="116">
        <v>639.66</v>
      </c>
      <c r="E265" s="117" t="str">
        <f t="array" ref="E265">_xludf.XLOOKUP(B265,'CO Medicaid Dental Rate'!B:B,'CO Medicaid Dental Rate'!F:F,"N/A")</f>
        <v>#NAME?</v>
      </c>
      <c r="F265" s="114" t="str">
        <f t="shared" si="1"/>
        <v>Rate Not Found in Medicaid Dental</v>
      </c>
    </row>
    <row r="266" ht="15.75" customHeight="1">
      <c r="B266" s="115" t="s">
        <v>294</v>
      </c>
      <c r="C266" s="7" t="s">
        <v>1106</v>
      </c>
      <c r="D266" s="116">
        <v>768.49</v>
      </c>
      <c r="E266" s="117" t="str">
        <f t="array" ref="E266">_xludf.XLOOKUP(B266,'CO Medicaid Dental Rate'!B:B,'CO Medicaid Dental Rate'!F:F,"N/A")</f>
        <v>#NAME?</v>
      </c>
      <c r="F266" s="114" t="str">
        <f t="shared" si="1"/>
        <v>Rate Not Found in Medicaid Dental</v>
      </c>
    </row>
    <row r="267" ht="15.75" customHeight="1">
      <c r="B267" s="115" t="s">
        <v>295</v>
      </c>
      <c r="C267" s="7" t="s">
        <v>1107</v>
      </c>
      <c r="D267" s="116">
        <v>639.66</v>
      </c>
      <c r="E267" s="117" t="str">
        <f t="array" ref="E267">_xludf.XLOOKUP(B267,'CO Medicaid Dental Rate'!B:B,'CO Medicaid Dental Rate'!F:F,"N/A")</f>
        <v>#NAME?</v>
      </c>
      <c r="F267" s="114" t="str">
        <f t="shared" si="1"/>
        <v>Rate Not Found in Medicaid Dental</v>
      </c>
    </row>
    <row r="268" ht="15.75" customHeight="1">
      <c r="B268" s="115" t="s">
        <v>296</v>
      </c>
      <c r="C268" s="7" t="s">
        <v>1108</v>
      </c>
      <c r="D268" s="116">
        <v>1827.13</v>
      </c>
      <c r="E268" s="117" t="str">
        <f t="array" ref="E268">_xludf.XLOOKUP(B268,'CO Medicaid Dental Rate'!B:B,'CO Medicaid Dental Rate'!F:F,"N/A")</f>
        <v>#NAME?</v>
      </c>
      <c r="F268" s="114" t="str">
        <f t="shared" si="1"/>
        <v>Rate Not Found in Medicaid Dental</v>
      </c>
    </row>
    <row r="269" ht="15.75" customHeight="1">
      <c r="B269" s="115" t="s">
        <v>297</v>
      </c>
      <c r="C269" s="7" t="s">
        <v>1109</v>
      </c>
      <c r="D269" s="116">
        <v>2853.05</v>
      </c>
      <c r="E269" s="117" t="str">
        <f t="array" ref="E269">_xludf.XLOOKUP(B269,'CO Medicaid Dental Rate'!B:B,'CO Medicaid Dental Rate'!F:F,"N/A")</f>
        <v>#NAME?</v>
      </c>
      <c r="F269" s="114" t="str">
        <f t="shared" si="1"/>
        <v>Rate Not Found in Medicaid Dental</v>
      </c>
    </row>
    <row r="270" ht="15.75" customHeight="1">
      <c r="B270" s="115" t="s">
        <v>298</v>
      </c>
      <c r="C270" s="7" t="s">
        <v>1110</v>
      </c>
      <c r="D270" s="116">
        <v>553.16</v>
      </c>
      <c r="E270" s="117" t="str">
        <f t="array" ref="E270">_xludf.XLOOKUP(B270,'CO Medicaid Dental Rate'!B:B,'CO Medicaid Dental Rate'!F:F,"N/A")</f>
        <v>#NAME?</v>
      </c>
      <c r="F270" s="114" t="str">
        <f t="shared" si="1"/>
        <v>Rate Not Found in Medicaid Dental</v>
      </c>
    </row>
    <row r="271" ht="15.75" customHeight="1">
      <c r="B271" s="115" t="s">
        <v>299</v>
      </c>
      <c r="C271" s="7" t="s">
        <v>1111</v>
      </c>
      <c r="D271" s="116">
        <v>3610.94</v>
      </c>
      <c r="E271" s="117" t="str">
        <f t="array" ref="E271">_xludf.XLOOKUP(B271,'CO Medicaid Dental Rate'!B:B,'CO Medicaid Dental Rate'!F:F,"N/A")</f>
        <v>#NAME?</v>
      </c>
      <c r="F271" s="114" t="str">
        <f t="shared" si="1"/>
        <v>Rate Not Found in Medicaid Dental</v>
      </c>
    </row>
    <row r="272" ht="15.75" customHeight="1">
      <c r="B272" s="115" t="s">
        <v>300</v>
      </c>
      <c r="C272" s="7" t="s">
        <v>1112</v>
      </c>
      <c r="D272" s="116">
        <v>3309.92</v>
      </c>
      <c r="E272" s="117" t="str">
        <f t="array" ref="E272">_xludf.XLOOKUP(B272,'CO Medicaid Dental Rate'!B:B,'CO Medicaid Dental Rate'!F:F,"N/A")</f>
        <v>#NAME?</v>
      </c>
      <c r="F272" s="114" t="str">
        <f t="shared" si="1"/>
        <v>Rate Not Found in Medicaid Dental</v>
      </c>
    </row>
    <row r="273" ht="15.75" customHeight="1">
      <c r="B273" s="115" t="s">
        <v>301</v>
      </c>
      <c r="C273" s="7" t="s">
        <v>1113</v>
      </c>
      <c r="D273" s="116">
        <v>1608.36</v>
      </c>
      <c r="E273" s="117" t="str">
        <f t="array" ref="E273">_xludf.XLOOKUP(B273,'CO Medicaid Dental Rate'!B:B,'CO Medicaid Dental Rate'!F:F,"N/A")</f>
        <v>#NAME?</v>
      </c>
      <c r="F273" s="114" t="str">
        <f t="shared" si="1"/>
        <v>Rate Not Found in Medicaid Dental</v>
      </c>
    </row>
    <row r="274" ht="15.75" customHeight="1">
      <c r="B274" s="115" t="s">
        <v>302</v>
      </c>
      <c r="C274" s="7" t="s">
        <v>1114</v>
      </c>
      <c r="D274" s="116">
        <v>379.86</v>
      </c>
      <c r="E274" s="117" t="str">
        <f t="array" ref="E274">_xludf.XLOOKUP(B274,'CO Medicaid Dental Rate'!B:B,'CO Medicaid Dental Rate'!F:F,"N/A")</f>
        <v>#NAME?</v>
      </c>
      <c r="F274" s="114" t="str">
        <f t="shared" si="1"/>
        <v>Rate Not Found in Medicaid Dental</v>
      </c>
    </row>
    <row r="275" ht="15.75" customHeight="1">
      <c r="B275" s="115" t="s">
        <v>303</v>
      </c>
      <c r="C275" s="7" t="s">
        <v>1115</v>
      </c>
      <c r="D275" s="116">
        <v>1070.98</v>
      </c>
      <c r="E275" s="117" t="str">
        <f t="array" ref="E275">_xludf.XLOOKUP(B275,'CO Medicaid Dental Rate'!B:B,'CO Medicaid Dental Rate'!F:F,"N/A")</f>
        <v>#NAME?</v>
      </c>
      <c r="F275" s="114" t="str">
        <f t="shared" si="1"/>
        <v>Rate Not Found in Medicaid Dental</v>
      </c>
    </row>
    <row r="276" ht="15.75" customHeight="1">
      <c r="B276" s="115" t="s">
        <v>304</v>
      </c>
      <c r="C276" s="7" t="s">
        <v>1116</v>
      </c>
      <c r="D276" s="116">
        <v>3353.37</v>
      </c>
      <c r="E276" s="117" t="str">
        <f t="array" ref="E276">_xludf.XLOOKUP(B276,'CO Medicaid Dental Rate'!B:B,'CO Medicaid Dental Rate'!F:F,"N/A")</f>
        <v>#NAME?</v>
      </c>
      <c r="F276" s="114" t="str">
        <f t="shared" si="1"/>
        <v>Rate Not Found in Medicaid Dental</v>
      </c>
    </row>
    <row r="277" ht="15.75" customHeight="1">
      <c r="B277" s="115" t="s">
        <v>305</v>
      </c>
      <c r="C277" s="7" t="s">
        <v>1117</v>
      </c>
      <c r="D277" s="116">
        <v>1705.34</v>
      </c>
      <c r="E277" s="117" t="str">
        <f t="array" ref="E277">_xludf.XLOOKUP(B277,'CO Medicaid Dental Rate'!B:B,'CO Medicaid Dental Rate'!F:F,"N/A")</f>
        <v>#NAME?</v>
      </c>
      <c r="F277" s="114" t="str">
        <f t="shared" si="1"/>
        <v>Rate Not Found in Medicaid Dental</v>
      </c>
    </row>
    <row r="278" ht="15.75" customHeight="1">
      <c r="B278" s="115" t="s">
        <v>306</v>
      </c>
      <c r="C278" s="7" t="s">
        <v>1118</v>
      </c>
      <c r="D278" s="116">
        <v>3183.83</v>
      </c>
      <c r="E278" s="117" t="str">
        <f t="array" ref="E278">_xludf.XLOOKUP(B278,'CO Medicaid Dental Rate'!B:B,'CO Medicaid Dental Rate'!F:F,"N/A")</f>
        <v>#NAME?</v>
      </c>
      <c r="F278" s="114" t="str">
        <f t="shared" si="1"/>
        <v>Rate Not Found in Medicaid Dental</v>
      </c>
    </row>
    <row r="279" ht="15.75" customHeight="1">
      <c r="B279" s="115" t="s">
        <v>307</v>
      </c>
      <c r="C279" s="7" t="s">
        <v>1119</v>
      </c>
      <c r="D279" s="116">
        <v>1926.02</v>
      </c>
      <c r="E279" s="117" t="str">
        <f t="array" ref="E279">_xludf.XLOOKUP(B279,'CO Medicaid Dental Rate'!B:B,'CO Medicaid Dental Rate'!F:F,"N/A")</f>
        <v>#NAME?</v>
      </c>
      <c r="F279" s="114" t="str">
        <f t="shared" si="1"/>
        <v>Rate Not Found in Medicaid Dental</v>
      </c>
    </row>
    <row r="280" ht="15.75" customHeight="1">
      <c r="B280" s="115" t="s">
        <v>308</v>
      </c>
      <c r="C280" s="7" t="s">
        <v>1120</v>
      </c>
      <c r="D280" s="116">
        <v>606.34</v>
      </c>
      <c r="E280" s="117" t="str">
        <f t="array" ref="E280">_xludf.XLOOKUP(B280,'CO Medicaid Dental Rate'!B:B,'CO Medicaid Dental Rate'!F:F,"N/A")</f>
        <v>#NAME?</v>
      </c>
      <c r="F280" s="114" t="str">
        <f t="shared" si="1"/>
        <v>Rate Not Found in Medicaid Dental</v>
      </c>
    </row>
    <row r="281" ht="15.75" customHeight="1">
      <c r="B281" s="115" t="s">
        <v>309</v>
      </c>
      <c r="C281" s="7" t="s">
        <v>1121</v>
      </c>
      <c r="D281" s="116">
        <v>469.08</v>
      </c>
      <c r="E281" s="117" t="str">
        <f t="array" ref="E281">_xludf.XLOOKUP(B281,'CO Medicaid Dental Rate'!B:B,'CO Medicaid Dental Rate'!F:F,"N/A")</f>
        <v>#NAME?</v>
      </c>
      <c r="F281" s="114" t="str">
        <f t="shared" si="1"/>
        <v>Rate Not Found in Medicaid Dental</v>
      </c>
    </row>
    <row r="282" ht="15.75" customHeight="1">
      <c r="B282" s="115" t="s">
        <v>310</v>
      </c>
      <c r="C282" s="7" t="s">
        <v>1122</v>
      </c>
      <c r="D282" s="116">
        <v>515.68</v>
      </c>
      <c r="E282" s="117" t="str">
        <f t="array" ref="E282">_xludf.XLOOKUP(B282,'CO Medicaid Dental Rate'!B:B,'CO Medicaid Dental Rate'!F:F,"N/A")</f>
        <v>#NAME?</v>
      </c>
      <c r="F282" s="114" t="str">
        <f t="shared" si="1"/>
        <v>Rate Not Found in Medicaid Dental</v>
      </c>
    </row>
    <row r="283" ht="15.75" customHeight="1">
      <c r="B283" s="115" t="s">
        <v>311</v>
      </c>
      <c r="C283" s="7" t="s">
        <v>1123</v>
      </c>
      <c r="D283" s="116">
        <v>170.57</v>
      </c>
      <c r="E283" s="117" t="str">
        <f t="array" ref="E283">_xludf.XLOOKUP(B283,'CO Medicaid Dental Rate'!B:B,'CO Medicaid Dental Rate'!F:F,"N/A")</f>
        <v>#NAME?</v>
      </c>
      <c r="F283" s="114" t="str">
        <f t="shared" si="1"/>
        <v>Rate Not Found in Medicaid Dental</v>
      </c>
    </row>
    <row r="284" ht="15.75" customHeight="1">
      <c r="B284" s="115" t="s">
        <v>312</v>
      </c>
      <c r="C284" s="7" t="s">
        <v>1124</v>
      </c>
      <c r="D284" s="116">
        <v>597.41</v>
      </c>
      <c r="E284" s="117" t="str">
        <f t="array" ref="E284">_xludf.XLOOKUP(B284,'CO Medicaid Dental Rate'!B:B,'CO Medicaid Dental Rate'!F:F,"N/A")</f>
        <v>#NAME?</v>
      </c>
      <c r="F284" s="114" t="str">
        <f t="shared" si="1"/>
        <v>Rate Not Found in Medicaid Dental</v>
      </c>
    </row>
    <row r="285" ht="15.75" customHeight="1">
      <c r="B285" s="115" t="s">
        <v>313</v>
      </c>
      <c r="C285" s="7" t="s">
        <v>1125</v>
      </c>
      <c r="D285" s="116">
        <v>1128.46</v>
      </c>
      <c r="E285" s="117" t="str">
        <f t="array" ref="E285">_xludf.XLOOKUP(B285,'CO Medicaid Dental Rate'!B:B,'CO Medicaid Dental Rate'!F:F,"N/A")</f>
        <v>#NAME?</v>
      </c>
      <c r="F285" s="114" t="str">
        <f t="shared" si="1"/>
        <v>Rate Not Found in Medicaid Dental</v>
      </c>
    </row>
    <row r="286" ht="15.75" customHeight="1">
      <c r="B286" s="115" t="s">
        <v>88</v>
      </c>
      <c r="C286" s="7" t="s">
        <v>1126</v>
      </c>
      <c r="D286" s="116">
        <v>99.5</v>
      </c>
      <c r="E286" s="117" t="str">
        <f t="array" ref="E286">_xludf.XLOOKUP(B286,'CO Medicaid Dental Rate'!B:B,'CO Medicaid Dental Rate'!F:F,"N/A")</f>
        <v>#NAME?</v>
      </c>
      <c r="F286" s="114" t="str">
        <f t="shared" si="1"/>
        <v>Rate Not Found in Medicaid Dental</v>
      </c>
    </row>
    <row r="287" ht="15.75" customHeight="1">
      <c r="B287" s="115" t="s">
        <v>314</v>
      </c>
      <c r="C287" s="7" t="s">
        <v>1127</v>
      </c>
      <c r="D287" s="116">
        <v>266.52</v>
      </c>
      <c r="E287" s="117" t="str">
        <f t="array" ref="E287">_xludf.XLOOKUP(B287,'CO Medicaid Dental Rate'!B:B,'CO Medicaid Dental Rate'!F:F,"N/A")</f>
        <v>#NAME?</v>
      </c>
      <c r="F287" s="114" t="str">
        <f t="shared" si="1"/>
        <v>Rate Not Found in Medicaid Dental</v>
      </c>
    </row>
    <row r="288" ht="15.75" customHeight="1">
      <c r="B288" s="115" t="s">
        <v>315</v>
      </c>
      <c r="C288" s="7" t="s">
        <v>1128</v>
      </c>
      <c r="D288" s="116">
        <v>1038.01</v>
      </c>
      <c r="E288" s="117" t="str">
        <f t="array" ref="E288">_xludf.XLOOKUP(B288,'CO Medicaid Dental Rate'!B:B,'CO Medicaid Dental Rate'!F:F,"N/A")</f>
        <v>#NAME?</v>
      </c>
      <c r="F288" s="114" t="str">
        <f t="shared" si="1"/>
        <v>Rate Not Found in Medicaid Dental</v>
      </c>
    </row>
    <row r="289" ht="15.75" customHeight="1">
      <c r="B289" s="115" t="s">
        <v>89</v>
      </c>
      <c r="C289" s="7" t="s">
        <v>1129</v>
      </c>
      <c r="D289" s="116">
        <v>245.24</v>
      </c>
      <c r="E289" s="117" t="str">
        <f t="array" ref="E289">_xludf.XLOOKUP(B289,'CO Medicaid Dental Rate'!B:B,'CO Medicaid Dental Rate'!F:F,"N/A")</f>
        <v>#NAME?</v>
      </c>
      <c r="F289" s="114" t="str">
        <f t="shared" si="1"/>
        <v>Rate Not Found in Medicaid Dental</v>
      </c>
    </row>
    <row r="290" ht="15.75" customHeight="1">
      <c r="B290" s="115" t="s">
        <v>316</v>
      </c>
      <c r="C290" s="7" t="s">
        <v>1130</v>
      </c>
      <c r="D290" s="116">
        <v>126.01</v>
      </c>
      <c r="E290" s="117" t="str">
        <f t="array" ref="E290">_xludf.XLOOKUP(B290,'CO Medicaid Dental Rate'!B:B,'CO Medicaid Dental Rate'!F:F,"N/A")</f>
        <v>#NAME?</v>
      </c>
      <c r="F290" s="114" t="str">
        <f t="shared" si="1"/>
        <v>Rate Not Found in Medicaid Dental</v>
      </c>
    </row>
    <row r="291" ht="15.75" customHeight="1">
      <c r="B291" s="115" t="s">
        <v>317</v>
      </c>
      <c r="C291" s="7" t="s">
        <v>1131</v>
      </c>
      <c r="D291" s="116">
        <v>174.83</v>
      </c>
      <c r="E291" s="117" t="str">
        <f t="array" ref="E291">_xludf.XLOOKUP(B291,'CO Medicaid Dental Rate'!B:B,'CO Medicaid Dental Rate'!F:F,"N/A")</f>
        <v>#NAME?</v>
      </c>
      <c r="F291" s="114" t="str">
        <f t="shared" si="1"/>
        <v>Rate Not Found in Medicaid Dental</v>
      </c>
    </row>
    <row r="292" ht="15.75" customHeight="1">
      <c r="B292" s="115" t="s">
        <v>90</v>
      </c>
      <c r="C292" s="7" t="s">
        <v>917</v>
      </c>
      <c r="D292" s="116">
        <v>1906.15</v>
      </c>
      <c r="E292" s="117" t="str">
        <f t="array" ref="E292">_xludf.XLOOKUP(B292,'CO Medicaid Dental Rate'!B:B,'CO Medicaid Dental Rate'!F:F,"N/A")</f>
        <v>#NAME?</v>
      </c>
      <c r="F292" s="114" t="str">
        <f t="shared" si="1"/>
        <v>Rate Not Found in Medicaid Dental</v>
      </c>
    </row>
    <row r="293" ht="15.75" customHeight="1">
      <c r="B293" s="115" t="s">
        <v>91</v>
      </c>
      <c r="C293" s="7" t="s">
        <v>918</v>
      </c>
      <c r="D293" s="116">
        <v>640.19</v>
      </c>
      <c r="E293" s="117" t="str">
        <f t="array" ref="E293">_xludf.XLOOKUP(B293,'CO Medicaid Dental Rate'!B:B,'CO Medicaid Dental Rate'!F:F,"N/A")</f>
        <v>#NAME?</v>
      </c>
      <c r="F293" s="114" t="str">
        <f t="shared" si="1"/>
        <v>Rate Not Found in Medicaid Dental</v>
      </c>
    </row>
    <row r="294" ht="15.75" customHeight="1">
      <c r="B294" s="115" t="s">
        <v>92</v>
      </c>
      <c r="C294" s="7" t="s">
        <v>919</v>
      </c>
      <c r="D294" s="116">
        <v>1563.05</v>
      </c>
      <c r="E294" s="117" t="str">
        <f t="array" ref="E294">_xludf.XLOOKUP(B294,'CO Medicaid Dental Rate'!B:B,'CO Medicaid Dental Rate'!F:F,"N/A")</f>
        <v>#NAME?</v>
      </c>
      <c r="F294" s="114" t="str">
        <f t="shared" si="1"/>
        <v>Rate Not Found in Medicaid Dental</v>
      </c>
    </row>
    <row r="295" ht="15.75" customHeight="1">
      <c r="B295" s="115" t="s">
        <v>93</v>
      </c>
      <c r="C295" s="7" t="s">
        <v>920</v>
      </c>
      <c r="D295" s="116">
        <v>2147.88</v>
      </c>
      <c r="E295" s="117" t="str">
        <f t="array" ref="E295">_xludf.XLOOKUP(B295,'CO Medicaid Dental Rate'!B:B,'CO Medicaid Dental Rate'!F:F,"N/A")</f>
        <v>#NAME?</v>
      </c>
      <c r="F295" s="114" t="str">
        <f t="shared" si="1"/>
        <v>Rate Not Found in Medicaid Dental</v>
      </c>
    </row>
    <row r="296" ht="15.75" customHeight="1">
      <c r="B296" s="115" t="s">
        <v>94</v>
      </c>
      <c r="C296" s="7" t="s">
        <v>921</v>
      </c>
      <c r="D296" s="116">
        <v>671.48</v>
      </c>
      <c r="E296" s="117" t="str">
        <f t="array" ref="E296">_xludf.XLOOKUP(B296,'CO Medicaid Dental Rate'!B:B,'CO Medicaid Dental Rate'!F:F,"N/A")</f>
        <v>#NAME?</v>
      </c>
      <c r="F296" s="114" t="str">
        <f t="shared" si="1"/>
        <v>Rate Not Found in Medicaid Dental</v>
      </c>
    </row>
    <row r="297" ht="15.75" customHeight="1">
      <c r="B297" s="115" t="s">
        <v>95</v>
      </c>
      <c r="C297" s="7" t="s">
        <v>922</v>
      </c>
      <c r="D297" s="116">
        <v>827.82</v>
      </c>
      <c r="E297" s="117" t="str">
        <f t="array" ref="E297">_xludf.XLOOKUP(B297,'CO Medicaid Dental Rate'!B:B,'CO Medicaid Dental Rate'!F:F,"N/A")</f>
        <v>#NAME?</v>
      </c>
      <c r="F297" s="114" t="str">
        <f t="shared" si="1"/>
        <v>Rate Not Found in Medicaid Dental</v>
      </c>
    </row>
    <row r="298" ht="15.75" customHeight="1">
      <c r="B298" s="115" t="s">
        <v>181</v>
      </c>
      <c r="C298" s="7" t="s">
        <v>1132</v>
      </c>
      <c r="D298" s="116">
        <v>1047.44</v>
      </c>
      <c r="E298" s="117" t="str">
        <f t="array" ref="E298">_xludf.XLOOKUP(B298,'CO Medicaid Dental Rate'!B:B,'CO Medicaid Dental Rate'!F:F,"N/A")</f>
        <v>#NAME?</v>
      </c>
      <c r="F298" s="114" t="str">
        <f t="shared" si="1"/>
        <v>Rate Not Found in Medicaid Dental</v>
      </c>
    </row>
    <row r="299" ht="15.75" customHeight="1">
      <c r="B299" s="115" t="s">
        <v>96</v>
      </c>
      <c r="C299" s="7" t="s">
        <v>923</v>
      </c>
      <c r="D299" s="116">
        <v>1377.26</v>
      </c>
      <c r="E299" s="117" t="str">
        <f t="array" ref="E299">_xludf.XLOOKUP(B299,'CO Medicaid Dental Rate'!B:B,'CO Medicaid Dental Rate'!F:F,"N/A")</f>
        <v>#NAME?</v>
      </c>
      <c r="F299" s="114" t="str">
        <f t="shared" si="1"/>
        <v>Rate Not Found in Medicaid Dental</v>
      </c>
    </row>
    <row r="300" ht="15.75" customHeight="1">
      <c r="B300" s="115" t="s">
        <v>318</v>
      </c>
      <c r="C300" s="7" t="s">
        <v>924</v>
      </c>
      <c r="D300" s="116">
        <v>1439.23</v>
      </c>
      <c r="E300" s="117" t="str">
        <f t="array" ref="E300">_xludf.XLOOKUP(B300,'CO Medicaid Dental Rate'!B:B,'CO Medicaid Dental Rate'!F:F,"N/A")</f>
        <v>#NAME?</v>
      </c>
      <c r="F300" s="114" t="str">
        <f t="shared" si="1"/>
        <v>Rate Not Found in Medicaid Dental</v>
      </c>
    </row>
    <row r="301" ht="15.75" customHeight="1">
      <c r="B301" s="115" t="s">
        <v>319</v>
      </c>
      <c r="C301" s="7" t="s">
        <v>925</v>
      </c>
      <c r="D301" s="116">
        <v>1439.23</v>
      </c>
      <c r="E301" s="117" t="str">
        <f t="array" ref="E301">_xludf.XLOOKUP(B301,'CO Medicaid Dental Rate'!B:B,'CO Medicaid Dental Rate'!F:F,"N/A")</f>
        <v>#NAME?</v>
      </c>
      <c r="F301" s="114" t="str">
        <f t="shared" si="1"/>
        <v>Rate Not Found in Medicaid Dental</v>
      </c>
    </row>
    <row r="302" ht="15.75" customHeight="1">
      <c r="B302" s="115" t="s">
        <v>320</v>
      </c>
      <c r="C302" s="7" t="s">
        <v>926</v>
      </c>
      <c r="D302" s="116">
        <v>1439.23</v>
      </c>
      <c r="E302" s="117" t="str">
        <f t="array" ref="E302">_xludf.XLOOKUP(B302,'CO Medicaid Dental Rate'!B:B,'CO Medicaid Dental Rate'!F:F,"N/A")</f>
        <v>#NAME?</v>
      </c>
      <c r="F302" s="114" t="str">
        <f t="shared" si="1"/>
        <v>Rate Not Found in Medicaid Dental</v>
      </c>
    </row>
    <row r="303" ht="15.75" customHeight="1">
      <c r="B303" s="115" t="s">
        <v>321</v>
      </c>
      <c r="C303" s="7" t="s">
        <v>927</v>
      </c>
      <c r="D303" s="116">
        <v>1439.23</v>
      </c>
      <c r="E303" s="117" t="str">
        <f t="array" ref="E303">_xludf.XLOOKUP(B303,'CO Medicaid Dental Rate'!B:B,'CO Medicaid Dental Rate'!F:F,"N/A")</f>
        <v>#NAME?</v>
      </c>
      <c r="F303" s="114" t="str">
        <f t="shared" si="1"/>
        <v>Rate Not Found in Medicaid Dental</v>
      </c>
    </row>
    <row r="304" ht="15.75" customHeight="1">
      <c r="B304" s="115" t="s">
        <v>322</v>
      </c>
      <c r="C304" s="7" t="s">
        <v>928</v>
      </c>
      <c r="D304" s="116">
        <v>1439.23</v>
      </c>
      <c r="E304" s="117" t="str">
        <f t="array" ref="E304">_xludf.XLOOKUP(B304,'CO Medicaid Dental Rate'!B:B,'CO Medicaid Dental Rate'!F:F,"N/A")</f>
        <v>#NAME?</v>
      </c>
      <c r="F304" s="114" t="str">
        <f t="shared" si="1"/>
        <v>Rate Not Found in Medicaid Dental</v>
      </c>
    </row>
    <row r="305" ht="15.75" customHeight="1">
      <c r="B305" s="115" t="s">
        <v>323</v>
      </c>
      <c r="C305" s="7" t="s">
        <v>929</v>
      </c>
      <c r="D305" s="116">
        <v>1524.58</v>
      </c>
      <c r="E305" s="117" t="str">
        <f t="array" ref="E305">_xludf.XLOOKUP(B305,'CO Medicaid Dental Rate'!B:B,'CO Medicaid Dental Rate'!F:F,"N/A")</f>
        <v>#NAME?</v>
      </c>
      <c r="F305" s="114" t="str">
        <f t="shared" si="1"/>
        <v>Rate Not Found in Medicaid Dental</v>
      </c>
    </row>
    <row r="306" ht="15.75" customHeight="1">
      <c r="B306" s="115" t="s">
        <v>324</v>
      </c>
      <c r="C306" s="7" t="s">
        <v>930</v>
      </c>
      <c r="D306" s="116">
        <v>1478.92</v>
      </c>
      <c r="E306" s="117" t="str">
        <f t="array" ref="E306">_xludf.XLOOKUP(B306,'CO Medicaid Dental Rate'!B:B,'CO Medicaid Dental Rate'!F:F,"N/A")</f>
        <v>#NAME?</v>
      </c>
      <c r="F306" s="114" t="str">
        <f t="shared" si="1"/>
        <v>Rate Not Found in Medicaid Dental</v>
      </c>
    </row>
    <row r="307" ht="15.75" customHeight="1">
      <c r="B307" s="115" t="s">
        <v>97</v>
      </c>
      <c r="C307" s="7" t="s">
        <v>931</v>
      </c>
      <c r="D307" s="116">
        <v>182.24</v>
      </c>
      <c r="E307" s="117" t="str">
        <f t="array" ref="E307">_xludf.XLOOKUP(B307,'CO Medicaid Dental Rate'!B:B,'CO Medicaid Dental Rate'!F:F,"N/A")</f>
        <v>#NAME?</v>
      </c>
      <c r="F307" s="114" t="str">
        <f t="shared" si="1"/>
        <v>Rate Not Found in Medicaid Dental</v>
      </c>
    </row>
    <row r="308" ht="15.75" customHeight="1">
      <c r="B308" s="115" t="s">
        <v>182</v>
      </c>
      <c r="C308" s="7" t="s">
        <v>668</v>
      </c>
      <c r="D308" s="116">
        <v>172.78</v>
      </c>
      <c r="E308" s="117" t="str">
        <f t="array" ref="E308">_xludf.XLOOKUP(B308,'CO Medicaid Dental Rate'!B:B,'CO Medicaid Dental Rate'!F:F,"N/A")</f>
        <v>#NAME?</v>
      </c>
      <c r="F308" s="114" t="str">
        <f t="shared" si="1"/>
        <v>Rate Not Found in Medicaid Dental</v>
      </c>
    </row>
    <row r="309" ht="15.75" customHeight="1">
      <c r="B309" s="115" t="s">
        <v>325</v>
      </c>
      <c r="C309" s="7" t="s">
        <v>932</v>
      </c>
      <c r="D309" s="116">
        <v>1439.23</v>
      </c>
      <c r="E309" s="117" t="str">
        <f t="array" ref="E309">_xludf.XLOOKUP(B309,'CO Medicaid Dental Rate'!B:B,'CO Medicaid Dental Rate'!F:F,"N/A")</f>
        <v>#NAME?</v>
      </c>
      <c r="F309" s="114" t="str">
        <f t="shared" si="1"/>
        <v>Rate Not Found in Medicaid Dental</v>
      </c>
    </row>
    <row r="310" ht="15.75" customHeight="1">
      <c r="B310" s="115" t="s">
        <v>326</v>
      </c>
      <c r="C310" s="7" t="s">
        <v>933</v>
      </c>
      <c r="D310" s="116">
        <v>1439.23</v>
      </c>
      <c r="E310" s="117" t="str">
        <f t="array" ref="E310">_xludf.XLOOKUP(B310,'CO Medicaid Dental Rate'!B:B,'CO Medicaid Dental Rate'!F:F,"N/A")</f>
        <v>#NAME?</v>
      </c>
      <c r="F310" s="114" t="str">
        <f t="shared" si="1"/>
        <v>Rate Not Found in Medicaid Dental</v>
      </c>
    </row>
    <row r="311" ht="15.75" customHeight="1">
      <c r="B311" s="115" t="s">
        <v>327</v>
      </c>
      <c r="C311" s="7" t="s">
        <v>934</v>
      </c>
      <c r="D311" s="116">
        <v>1439.23</v>
      </c>
      <c r="E311" s="117" t="str">
        <f t="array" ref="E311">_xludf.XLOOKUP(B311,'CO Medicaid Dental Rate'!B:B,'CO Medicaid Dental Rate'!F:F,"N/A")</f>
        <v>#NAME?</v>
      </c>
      <c r="F311" s="114" t="str">
        <f t="shared" si="1"/>
        <v>Rate Not Found in Medicaid Dental</v>
      </c>
    </row>
    <row r="312" ht="15.75" customHeight="1">
      <c r="B312" s="115" t="s">
        <v>328</v>
      </c>
      <c r="C312" s="7" t="s">
        <v>935</v>
      </c>
      <c r="D312" s="116">
        <v>1439.23</v>
      </c>
      <c r="E312" s="117" t="str">
        <f t="array" ref="E312">_xludf.XLOOKUP(B312,'CO Medicaid Dental Rate'!B:B,'CO Medicaid Dental Rate'!F:F,"N/A")</f>
        <v>#NAME?</v>
      </c>
      <c r="F312" s="114" t="str">
        <f t="shared" si="1"/>
        <v>Rate Not Found in Medicaid Dental</v>
      </c>
    </row>
    <row r="313" ht="15.75" customHeight="1">
      <c r="B313" s="115" t="s">
        <v>329</v>
      </c>
      <c r="C313" s="7" t="s">
        <v>936</v>
      </c>
      <c r="D313" s="116">
        <v>165.03</v>
      </c>
      <c r="E313" s="117" t="str">
        <f t="array" ref="E313">_xludf.XLOOKUP(B313,'CO Medicaid Dental Rate'!B:B,'CO Medicaid Dental Rate'!F:F,"N/A")</f>
        <v>#NAME?</v>
      </c>
      <c r="F313" s="114" t="str">
        <f t="shared" si="1"/>
        <v>Rate Not Found in Medicaid Dental</v>
      </c>
    </row>
    <row r="314" ht="15.75" customHeight="1">
      <c r="B314" s="122" t="s">
        <v>330</v>
      </c>
      <c r="C314" s="123" t="s">
        <v>937</v>
      </c>
      <c r="D314" s="124">
        <v>277.17</v>
      </c>
      <c r="E314" s="125" t="str">
        <f t="array" ref="E314">_xludf.XLOOKUP(B314,'CO Medicaid Dental Rate'!B:B,'CO Medicaid Dental Rate'!F:F,"N/A")</f>
        <v>#NAME?</v>
      </c>
      <c r="F314" s="114" t="str">
        <f t="shared" si="1"/>
        <v>Rate Not Found in Medicaid Dental</v>
      </c>
    </row>
    <row r="315" ht="15.75" customHeight="1">
      <c r="B315" s="115" t="s">
        <v>183</v>
      </c>
      <c r="C315" s="7" t="s">
        <v>1133</v>
      </c>
      <c r="D315" s="116">
        <v>101.28</v>
      </c>
      <c r="E315" s="117" t="str">
        <f t="array" ref="E315">_xludf.XLOOKUP(B315,'CO Medicaid Dental Rate'!B:B,'CO Medicaid Dental Rate'!F:F,"N/A")</f>
        <v>#NAME?</v>
      </c>
      <c r="F315" s="114" t="str">
        <f t="shared" si="1"/>
        <v>Rate Not Found in Medicaid Dental</v>
      </c>
    </row>
    <row r="316" ht="15.75" customHeight="1">
      <c r="B316" s="115" t="s">
        <v>331</v>
      </c>
      <c r="C316" s="7" t="s">
        <v>938</v>
      </c>
      <c r="D316" s="116">
        <v>106.6</v>
      </c>
      <c r="E316" s="117" t="str">
        <f t="array" ref="E316">_xludf.XLOOKUP(B316,'CO Medicaid Dental Rate'!B:B,'CO Medicaid Dental Rate'!F:F,"N/A")</f>
        <v>#NAME?</v>
      </c>
      <c r="F316" s="114" t="str">
        <f t="shared" si="1"/>
        <v>Rate Not Found in Medicaid Dental</v>
      </c>
    </row>
    <row r="317" ht="15.75" customHeight="1">
      <c r="B317" s="115" t="s">
        <v>332</v>
      </c>
      <c r="C317" s="7" t="s">
        <v>1134</v>
      </c>
      <c r="D317" s="116">
        <v>415.77</v>
      </c>
      <c r="E317" s="117" t="str">
        <f t="array" ref="E317">_xludf.XLOOKUP(B317,'CO Medicaid Dental Rate'!B:B,'CO Medicaid Dental Rate'!F:F,"N/A")</f>
        <v>#NAME?</v>
      </c>
      <c r="F317" s="114" t="str">
        <f t="shared" si="1"/>
        <v>Rate Not Found in Medicaid Dental</v>
      </c>
    </row>
    <row r="318" ht="15.75" customHeight="1">
      <c r="B318" s="115" t="s">
        <v>333</v>
      </c>
      <c r="C318" s="7" t="s">
        <v>939</v>
      </c>
      <c r="D318" s="116">
        <v>319.82</v>
      </c>
      <c r="E318" s="117" t="str">
        <f t="array" ref="E318">_xludf.XLOOKUP(B318,'CO Medicaid Dental Rate'!B:B,'CO Medicaid Dental Rate'!F:F,"N/A")</f>
        <v>#NAME?</v>
      </c>
      <c r="F318" s="114" t="str">
        <f t="shared" si="1"/>
        <v>Rate Not Found in Medicaid Dental</v>
      </c>
    </row>
    <row r="319" ht="15.75" customHeight="1">
      <c r="B319" s="115" t="s">
        <v>334</v>
      </c>
      <c r="C319" s="7" t="s">
        <v>940</v>
      </c>
      <c r="D319" s="116">
        <v>1439.23</v>
      </c>
      <c r="E319" s="117" t="str">
        <f t="array" ref="E319">_xludf.XLOOKUP(B319,'CO Medicaid Dental Rate'!B:B,'CO Medicaid Dental Rate'!F:F,"N/A")</f>
        <v>#NAME?</v>
      </c>
      <c r="F319" s="114" t="str">
        <f t="shared" si="1"/>
        <v>Rate Not Found in Medicaid Dental</v>
      </c>
    </row>
    <row r="320" ht="15.75" customHeight="1">
      <c r="B320" s="115" t="s">
        <v>335</v>
      </c>
      <c r="C320" s="7" t="s">
        <v>941</v>
      </c>
      <c r="D320" s="116">
        <v>1439.23</v>
      </c>
      <c r="E320" s="117" t="str">
        <f t="array" ref="E320">_xludf.XLOOKUP(B320,'CO Medicaid Dental Rate'!B:B,'CO Medicaid Dental Rate'!F:F,"N/A")</f>
        <v>#NAME?</v>
      </c>
      <c r="F320" s="114" t="str">
        <f t="shared" si="1"/>
        <v>Rate Not Found in Medicaid Dental</v>
      </c>
    </row>
    <row r="321" ht="15.75" customHeight="1">
      <c r="B321" s="122" t="s">
        <v>98</v>
      </c>
      <c r="C321" s="123" t="s">
        <v>942</v>
      </c>
      <c r="D321" s="124">
        <v>135.93</v>
      </c>
      <c r="E321" s="125" t="str">
        <f t="array" ref="E321">_xludf.XLOOKUP(B321,'CO Medicaid Dental Rate'!B:B,'CO Medicaid Dental Rate'!F:F,"N/A")</f>
        <v>#NAME?</v>
      </c>
      <c r="F321" s="114" t="str">
        <f t="shared" si="1"/>
        <v>Rate Not Found in Medicaid Dental</v>
      </c>
    </row>
    <row r="322" ht="15.75" customHeight="1">
      <c r="B322" s="115" t="s">
        <v>336</v>
      </c>
      <c r="C322" s="7" t="s">
        <v>943</v>
      </c>
      <c r="D322" s="116">
        <v>405.42</v>
      </c>
      <c r="E322" s="117" t="str">
        <f t="array" ref="E322">_xludf.XLOOKUP(B322,'CO Medicaid Dental Rate'!B:B,'CO Medicaid Dental Rate'!F:F,"N/A")</f>
        <v>#NAME?</v>
      </c>
      <c r="F322" s="114" t="str">
        <f t="shared" si="1"/>
        <v>Rate Not Found in Medicaid Dental</v>
      </c>
    </row>
    <row r="323" ht="15.75" customHeight="1">
      <c r="B323" s="115" t="s">
        <v>337</v>
      </c>
      <c r="C323" s="7" t="s">
        <v>944</v>
      </c>
      <c r="D323" s="116">
        <v>481.59</v>
      </c>
      <c r="E323" s="117" t="str">
        <f t="array" ref="E323">_xludf.XLOOKUP(B323,'CO Medicaid Dental Rate'!B:B,'CO Medicaid Dental Rate'!F:F,"N/A")</f>
        <v>#NAME?</v>
      </c>
      <c r="F323" s="114" t="str">
        <f t="shared" si="1"/>
        <v>Rate Not Found in Medicaid Dental</v>
      </c>
    </row>
    <row r="324" ht="15.75" customHeight="1">
      <c r="B324" s="115" t="s">
        <v>338</v>
      </c>
      <c r="C324" s="7" t="s">
        <v>945</v>
      </c>
      <c r="D324" s="116">
        <v>1012.79</v>
      </c>
      <c r="E324" s="117" t="str">
        <f t="array" ref="E324">_xludf.XLOOKUP(B324,'CO Medicaid Dental Rate'!B:B,'CO Medicaid Dental Rate'!F:F,"N/A")</f>
        <v>#NAME?</v>
      </c>
      <c r="F324" s="114" t="str">
        <f t="shared" si="1"/>
        <v>Rate Not Found in Medicaid Dental</v>
      </c>
    </row>
    <row r="325" ht="15.75" customHeight="1">
      <c r="B325" s="115" t="s">
        <v>339</v>
      </c>
      <c r="C325" s="7" t="s">
        <v>946</v>
      </c>
      <c r="D325" s="116">
        <v>185.17</v>
      </c>
      <c r="E325" s="117" t="str">
        <f t="array" ref="E325">_xludf.XLOOKUP(B325,'CO Medicaid Dental Rate'!B:B,'CO Medicaid Dental Rate'!F:F,"N/A")</f>
        <v>#NAME?</v>
      </c>
      <c r="F325" s="114" t="str">
        <f t="shared" si="1"/>
        <v>Rate Not Found in Medicaid Dental</v>
      </c>
    </row>
    <row r="326" ht="15.75" customHeight="1">
      <c r="B326" s="115" t="s">
        <v>340</v>
      </c>
      <c r="C326" s="7" t="s">
        <v>947</v>
      </c>
      <c r="D326" s="116">
        <v>628.55</v>
      </c>
      <c r="E326" s="117" t="str">
        <f t="array" ref="E326">_xludf.XLOOKUP(B326,'CO Medicaid Dental Rate'!B:B,'CO Medicaid Dental Rate'!F:F,"N/A")</f>
        <v>#NAME?</v>
      </c>
      <c r="F326" s="114" t="str">
        <f t="shared" si="1"/>
        <v>Rate Not Found in Medicaid Dental</v>
      </c>
    </row>
    <row r="327" ht="15.75" customHeight="1">
      <c r="B327" s="115" t="s">
        <v>341</v>
      </c>
      <c r="C327" s="7" t="s">
        <v>948</v>
      </c>
      <c r="D327" s="116">
        <v>734.83</v>
      </c>
      <c r="E327" s="117" t="str">
        <f t="array" ref="E327">_xludf.XLOOKUP(B327,'CO Medicaid Dental Rate'!B:B,'CO Medicaid Dental Rate'!F:F,"N/A")</f>
        <v>#NAME?</v>
      </c>
      <c r="F327" s="114" t="str">
        <f t="shared" si="1"/>
        <v>Rate Not Found in Medicaid Dental</v>
      </c>
    </row>
    <row r="328" ht="15.75" customHeight="1">
      <c r="B328" s="115" t="s">
        <v>342</v>
      </c>
      <c r="C328" s="7" t="s">
        <v>949</v>
      </c>
      <c r="D328" s="116">
        <v>1584.49</v>
      </c>
      <c r="E328" s="117" t="str">
        <f t="array" ref="E328">_xludf.XLOOKUP(B328,'CO Medicaid Dental Rate'!B:B,'CO Medicaid Dental Rate'!F:F,"N/A")</f>
        <v>#NAME?</v>
      </c>
      <c r="F328" s="114" t="str">
        <f t="shared" si="1"/>
        <v>Rate Not Found in Medicaid Dental</v>
      </c>
    </row>
    <row r="329" ht="15.75" customHeight="1">
      <c r="B329" s="115" t="s">
        <v>343</v>
      </c>
      <c r="C329" s="7" t="s">
        <v>950</v>
      </c>
      <c r="D329" s="116">
        <v>1584.49</v>
      </c>
      <c r="E329" s="117" t="str">
        <f t="array" ref="E329">_xludf.XLOOKUP(B329,'CO Medicaid Dental Rate'!B:B,'CO Medicaid Dental Rate'!F:F,"N/A")</f>
        <v>#NAME?</v>
      </c>
      <c r="F329" s="114" t="str">
        <f t="shared" si="1"/>
        <v>Rate Not Found in Medicaid Dental</v>
      </c>
    </row>
    <row r="330" ht="15.75" customHeight="1">
      <c r="B330" s="115" t="s">
        <v>344</v>
      </c>
      <c r="C330" s="7" t="s">
        <v>951</v>
      </c>
      <c r="D330" s="116">
        <v>1584.49</v>
      </c>
      <c r="E330" s="117" t="str">
        <f t="array" ref="E330">_xludf.XLOOKUP(B330,'CO Medicaid Dental Rate'!B:B,'CO Medicaid Dental Rate'!F:F,"N/A")</f>
        <v>#NAME?</v>
      </c>
      <c r="F330" s="114" t="str">
        <f t="shared" si="1"/>
        <v>Rate Not Found in Medicaid Dental</v>
      </c>
    </row>
    <row r="331" ht="15.75" customHeight="1">
      <c r="B331" s="115" t="s">
        <v>345</v>
      </c>
      <c r="C331" s="7" t="s">
        <v>952</v>
      </c>
      <c r="D331" s="116">
        <v>1584.49</v>
      </c>
      <c r="E331" s="117" t="str">
        <f t="array" ref="E331">_xludf.XLOOKUP(B331,'CO Medicaid Dental Rate'!B:B,'CO Medicaid Dental Rate'!F:F,"N/A")</f>
        <v>#NAME?</v>
      </c>
      <c r="F331" s="114" t="str">
        <f t="shared" si="1"/>
        <v>Rate Not Found in Medicaid Dental</v>
      </c>
    </row>
    <row r="332" ht="15.75" customHeight="1">
      <c r="B332" s="115" t="s">
        <v>346</v>
      </c>
      <c r="C332" s="7" t="s">
        <v>953</v>
      </c>
      <c r="D332" s="116">
        <v>1584.49</v>
      </c>
      <c r="E332" s="117" t="str">
        <f t="array" ref="E332">_xludf.XLOOKUP(B332,'CO Medicaid Dental Rate'!B:B,'CO Medicaid Dental Rate'!F:F,"N/A")</f>
        <v>#NAME?</v>
      </c>
      <c r="F332" s="114" t="str">
        <f t="shared" si="1"/>
        <v>Rate Not Found in Medicaid Dental</v>
      </c>
    </row>
    <row r="333" ht="15.75" customHeight="1">
      <c r="B333" s="115" t="s">
        <v>347</v>
      </c>
      <c r="C333" s="7" t="s">
        <v>954</v>
      </c>
      <c r="D333" s="116">
        <v>1584.49</v>
      </c>
      <c r="E333" s="117" t="str">
        <f t="array" ref="E333">_xludf.XLOOKUP(B333,'CO Medicaid Dental Rate'!B:B,'CO Medicaid Dental Rate'!F:F,"N/A")</f>
        <v>#NAME?</v>
      </c>
      <c r="F333" s="114" t="str">
        <f t="shared" si="1"/>
        <v>Rate Not Found in Medicaid Dental</v>
      </c>
    </row>
    <row r="334" ht="15.75" customHeight="1">
      <c r="B334" s="115" t="s">
        <v>348</v>
      </c>
      <c r="C334" s="7" t="s">
        <v>955</v>
      </c>
      <c r="D334" s="116">
        <v>1584.49</v>
      </c>
      <c r="E334" s="117" t="str">
        <f t="array" ref="E334">_xludf.XLOOKUP(B334,'CO Medicaid Dental Rate'!B:B,'CO Medicaid Dental Rate'!F:F,"N/A")</f>
        <v>#NAME?</v>
      </c>
      <c r="F334" s="114" t="str">
        <f t="shared" si="1"/>
        <v>Rate Not Found in Medicaid Dental</v>
      </c>
    </row>
    <row r="335" ht="15.75" customHeight="1">
      <c r="B335" s="115" t="s">
        <v>349</v>
      </c>
      <c r="C335" s="7" t="s">
        <v>956</v>
      </c>
      <c r="D335" s="116">
        <v>1584.49</v>
      </c>
      <c r="E335" s="117" t="str">
        <f t="array" ref="E335">_xludf.XLOOKUP(B335,'CO Medicaid Dental Rate'!B:B,'CO Medicaid Dental Rate'!F:F,"N/A")</f>
        <v>#NAME?</v>
      </c>
      <c r="F335" s="114" t="str">
        <f t="shared" si="1"/>
        <v>Rate Not Found in Medicaid Dental</v>
      </c>
    </row>
    <row r="336" ht="15.75" customHeight="1">
      <c r="B336" s="115" t="s">
        <v>350</v>
      </c>
      <c r="C336" s="7" t="s">
        <v>957</v>
      </c>
      <c r="D336" s="116">
        <v>3111.93</v>
      </c>
      <c r="E336" s="117" t="str">
        <f t="array" ref="E336">_xludf.XLOOKUP(B336,'CO Medicaid Dental Rate'!B:B,'CO Medicaid Dental Rate'!F:F,"N/A")</f>
        <v>#NAME?</v>
      </c>
      <c r="F336" s="114" t="str">
        <f t="shared" si="1"/>
        <v>Rate Not Found in Medicaid Dental</v>
      </c>
    </row>
    <row r="337" ht="15.75" customHeight="1">
      <c r="B337" s="115" t="s">
        <v>351</v>
      </c>
      <c r="C337" s="7" t="s">
        <v>958</v>
      </c>
      <c r="D337" s="116">
        <v>3111.93</v>
      </c>
      <c r="E337" s="117" t="str">
        <f t="array" ref="E337">_xludf.XLOOKUP(B337,'CO Medicaid Dental Rate'!B:B,'CO Medicaid Dental Rate'!F:F,"N/A")</f>
        <v>#NAME?</v>
      </c>
      <c r="F337" s="114" t="str">
        <f t="shared" si="1"/>
        <v>Rate Not Found in Medicaid Dental</v>
      </c>
    </row>
    <row r="338" ht="15.75" customHeight="1">
      <c r="B338" s="115" t="s">
        <v>352</v>
      </c>
      <c r="C338" s="7" t="s">
        <v>959</v>
      </c>
      <c r="D338" s="116">
        <v>1439.23</v>
      </c>
      <c r="E338" s="117" t="str">
        <f t="array" ref="E338">_xludf.XLOOKUP(B338,'CO Medicaid Dental Rate'!B:B,'CO Medicaid Dental Rate'!F:F,"N/A")</f>
        <v>#NAME?</v>
      </c>
      <c r="F338" s="114" t="str">
        <f t="shared" si="1"/>
        <v>Rate Not Found in Medicaid Dental</v>
      </c>
    </row>
    <row r="339" ht="15.75" customHeight="1">
      <c r="B339" s="115" t="s">
        <v>353</v>
      </c>
      <c r="C339" s="7" t="s">
        <v>960</v>
      </c>
      <c r="D339" s="116">
        <v>1439.23</v>
      </c>
      <c r="E339" s="117" t="str">
        <f t="array" ref="E339">_xludf.XLOOKUP(B339,'CO Medicaid Dental Rate'!B:B,'CO Medicaid Dental Rate'!F:F,"N/A")</f>
        <v>#NAME?</v>
      </c>
      <c r="F339" s="114" t="str">
        <f t="shared" si="1"/>
        <v>Rate Not Found in Medicaid Dental</v>
      </c>
    </row>
    <row r="340" ht="15.75" customHeight="1">
      <c r="B340" s="115" t="s">
        <v>354</v>
      </c>
      <c r="C340" s="7" t="s">
        <v>961</v>
      </c>
      <c r="D340" s="116">
        <v>132.5</v>
      </c>
      <c r="E340" s="117" t="str">
        <f t="array" ref="E340">_xludf.XLOOKUP(B340,'CO Medicaid Dental Rate'!B:B,'CO Medicaid Dental Rate'!F:F,"N/A")</f>
        <v>#NAME?</v>
      </c>
      <c r="F340" s="114" t="str">
        <f t="shared" si="1"/>
        <v>Rate Not Found in Medicaid Dental</v>
      </c>
    </row>
    <row r="341" ht="15.75" customHeight="1">
      <c r="B341" s="115" t="s">
        <v>355</v>
      </c>
      <c r="C341" s="7" t="s">
        <v>962</v>
      </c>
      <c r="D341" s="116">
        <v>522.64</v>
      </c>
      <c r="E341" s="117" t="str">
        <f t="array" ref="E341">_xludf.XLOOKUP(B341,'CO Medicaid Dental Rate'!B:B,'CO Medicaid Dental Rate'!F:F,"N/A")</f>
        <v>#NAME?</v>
      </c>
      <c r="F341" s="114" t="str">
        <f t="shared" si="1"/>
        <v>Rate Not Found in Medicaid Dental</v>
      </c>
    </row>
    <row r="342" ht="15.75" customHeight="1">
      <c r="B342" s="115" t="s">
        <v>99</v>
      </c>
      <c r="C342" s="7" t="s">
        <v>963</v>
      </c>
      <c r="D342" s="116">
        <v>1101.21</v>
      </c>
      <c r="E342" s="117" t="str">
        <f t="array" ref="E342">_xludf.XLOOKUP(B342,'CO Medicaid Dental Rate'!B:B,'CO Medicaid Dental Rate'!F:F,"N/A")</f>
        <v>#NAME?</v>
      </c>
      <c r="F342" s="114" t="str">
        <f t="shared" si="1"/>
        <v>Rate Not Found in Medicaid Dental</v>
      </c>
    </row>
    <row r="343" ht="15.75" customHeight="1">
      <c r="B343" s="115" t="s">
        <v>356</v>
      </c>
      <c r="C343" s="7" t="s">
        <v>964</v>
      </c>
      <c r="D343" s="116">
        <v>1101.21</v>
      </c>
      <c r="E343" s="117" t="str">
        <f t="array" ref="E343">_xludf.XLOOKUP(B343,'CO Medicaid Dental Rate'!B:B,'CO Medicaid Dental Rate'!F:F,"N/A")</f>
        <v>#NAME?</v>
      </c>
      <c r="F343" s="114" t="str">
        <f t="shared" si="1"/>
        <v>Rate Not Found in Medicaid Dental</v>
      </c>
    </row>
    <row r="344" ht="15.75" customHeight="1">
      <c r="B344" s="115" t="s">
        <v>711</v>
      </c>
      <c r="C344" s="7" t="s">
        <v>712</v>
      </c>
      <c r="D344" s="116">
        <v>1101.21</v>
      </c>
      <c r="E344" s="117" t="str">
        <f t="array" ref="E344">_xludf.XLOOKUP(B344,'CO Medicaid Dental Rate'!B:B,'CO Medicaid Dental Rate'!F:F,"N/A")</f>
        <v>#NAME?</v>
      </c>
      <c r="F344" s="114" t="str">
        <f t="shared" si="1"/>
        <v>Rate Not Found in Medicaid Dental</v>
      </c>
    </row>
    <row r="345" ht="15.75" customHeight="1">
      <c r="B345" s="115" t="s">
        <v>100</v>
      </c>
      <c r="C345" s="7" t="s">
        <v>965</v>
      </c>
      <c r="D345" s="116">
        <v>1101.21</v>
      </c>
      <c r="E345" s="117" t="str">
        <f t="array" ref="E345">_xludf.XLOOKUP(B345,'CO Medicaid Dental Rate'!B:B,'CO Medicaid Dental Rate'!F:F,"N/A")</f>
        <v>#NAME?</v>
      </c>
      <c r="F345" s="114" t="str">
        <f t="shared" si="1"/>
        <v>Rate Not Found in Medicaid Dental</v>
      </c>
    </row>
    <row r="346" ht="15.75" customHeight="1">
      <c r="B346" s="115" t="s">
        <v>713</v>
      </c>
      <c r="C346" s="7" t="s">
        <v>714</v>
      </c>
      <c r="D346" s="116">
        <v>634.24</v>
      </c>
      <c r="E346" s="117" t="str">
        <f t="array" ref="E346">_xludf.XLOOKUP(B346,'CO Medicaid Dental Rate'!B:B,'CO Medicaid Dental Rate'!F:F,"N/A")</f>
        <v>#NAME?</v>
      </c>
      <c r="F346" s="114" t="str">
        <f t="shared" si="1"/>
        <v>Rate Not Found in Medicaid Dental</v>
      </c>
    </row>
    <row r="347" ht="15.75" customHeight="1">
      <c r="B347" s="115" t="s">
        <v>101</v>
      </c>
      <c r="C347" s="7" t="s">
        <v>966</v>
      </c>
      <c r="D347" s="116">
        <v>668.06</v>
      </c>
      <c r="E347" s="117" t="str">
        <f t="array" ref="E347">_xludf.XLOOKUP(B347,'CO Medicaid Dental Rate'!B:B,'CO Medicaid Dental Rate'!F:F,"N/A")</f>
        <v>#NAME?</v>
      </c>
      <c r="F347" s="114" t="str">
        <f t="shared" si="1"/>
        <v>Rate Not Found in Medicaid Dental</v>
      </c>
    </row>
    <row r="348" ht="15.75" customHeight="1">
      <c r="B348" s="115" t="s">
        <v>357</v>
      </c>
      <c r="C348" s="7" t="s">
        <v>967</v>
      </c>
      <c r="D348" s="116">
        <v>637.26</v>
      </c>
      <c r="E348" s="117" t="str">
        <f t="array" ref="E348">_xludf.XLOOKUP(B348,'CO Medicaid Dental Rate'!B:B,'CO Medicaid Dental Rate'!F:F,"N/A")</f>
        <v>#NAME?</v>
      </c>
      <c r="F348" s="114" t="str">
        <f t="shared" si="1"/>
        <v>Rate Not Found in Medicaid Dental</v>
      </c>
    </row>
    <row r="349" ht="15.75" customHeight="1">
      <c r="B349" s="115" t="s">
        <v>102</v>
      </c>
      <c r="C349" s="7" t="s">
        <v>968</v>
      </c>
      <c r="D349" s="116">
        <v>668.06</v>
      </c>
      <c r="E349" s="117" t="str">
        <f t="array" ref="E349">_xludf.XLOOKUP(B349,'CO Medicaid Dental Rate'!B:B,'CO Medicaid Dental Rate'!F:F,"N/A")</f>
        <v>#NAME?</v>
      </c>
      <c r="F349" s="114" t="str">
        <f t="shared" si="1"/>
        <v>Rate Not Found in Medicaid Dental</v>
      </c>
    </row>
    <row r="350" ht="15.75" customHeight="1">
      <c r="B350" s="115" t="s">
        <v>184</v>
      </c>
      <c r="C350" s="7" t="s">
        <v>1135</v>
      </c>
      <c r="D350" s="116">
        <v>637.26</v>
      </c>
      <c r="E350" s="117" t="str">
        <f t="array" ref="E350">_xludf.XLOOKUP(B350,'CO Medicaid Dental Rate'!B:B,'CO Medicaid Dental Rate'!F:F,"N/A")</f>
        <v>#NAME?</v>
      </c>
      <c r="F350" s="114" t="str">
        <f t="shared" si="1"/>
        <v>Rate Not Found in Medicaid Dental</v>
      </c>
    </row>
    <row r="351" ht="15.75" customHeight="1">
      <c r="B351" s="115" t="s">
        <v>103</v>
      </c>
      <c r="C351" s="7" t="s">
        <v>969</v>
      </c>
      <c r="D351" s="116">
        <v>668.06</v>
      </c>
      <c r="E351" s="117" t="str">
        <f t="array" ref="E351">_xludf.XLOOKUP(B351,'CO Medicaid Dental Rate'!B:B,'CO Medicaid Dental Rate'!F:F,"N/A")</f>
        <v>#NAME?</v>
      </c>
      <c r="F351" s="114" t="str">
        <f t="shared" si="1"/>
        <v>Rate Not Found in Medicaid Dental</v>
      </c>
    </row>
    <row r="352" ht="15.75" customHeight="1">
      <c r="B352" s="115" t="s">
        <v>104</v>
      </c>
      <c r="C352" s="7" t="s">
        <v>970</v>
      </c>
      <c r="D352" s="116">
        <v>1021.05</v>
      </c>
      <c r="E352" s="117" t="str">
        <f t="array" ref="E352">_xludf.XLOOKUP(B352,'CO Medicaid Dental Rate'!B:B,'CO Medicaid Dental Rate'!F:F,"N/A")</f>
        <v>#NAME?</v>
      </c>
      <c r="F352" s="114" t="str">
        <f t="shared" si="1"/>
        <v>Rate Not Found in Medicaid Dental</v>
      </c>
    </row>
    <row r="353" ht="15.75" customHeight="1">
      <c r="B353" s="115" t="s">
        <v>358</v>
      </c>
      <c r="C353" s="7" t="s">
        <v>971</v>
      </c>
      <c r="D353" s="116">
        <v>1226.64</v>
      </c>
      <c r="E353" s="117" t="str">
        <f t="array" ref="E353">_xludf.XLOOKUP(B353,'CO Medicaid Dental Rate'!B:B,'CO Medicaid Dental Rate'!F:F,"N/A")</f>
        <v>#NAME?</v>
      </c>
      <c r="F353" s="114" t="str">
        <f t="shared" si="1"/>
        <v>Rate Not Found in Medicaid Dental</v>
      </c>
    </row>
    <row r="354" ht="15.75" customHeight="1">
      <c r="B354" s="115" t="s">
        <v>359</v>
      </c>
      <c r="C354" s="7" t="s">
        <v>972</v>
      </c>
      <c r="D354" s="116">
        <v>969.87</v>
      </c>
      <c r="E354" s="117" t="str">
        <f t="array" ref="E354">_xludf.XLOOKUP(B354,'CO Medicaid Dental Rate'!B:B,'CO Medicaid Dental Rate'!F:F,"N/A")</f>
        <v>#NAME?</v>
      </c>
      <c r="F354" s="114" t="str">
        <f t="shared" si="1"/>
        <v>Rate Not Found in Medicaid Dental</v>
      </c>
    </row>
    <row r="355" ht="15.75" customHeight="1">
      <c r="B355" s="115" t="s">
        <v>360</v>
      </c>
      <c r="C355" s="7" t="s">
        <v>973</v>
      </c>
      <c r="D355" s="116">
        <v>969.87</v>
      </c>
      <c r="E355" s="117" t="str">
        <f t="array" ref="E355">_xludf.XLOOKUP(B355,'CO Medicaid Dental Rate'!B:B,'CO Medicaid Dental Rate'!F:F,"N/A")</f>
        <v>#NAME?</v>
      </c>
      <c r="F355" s="114" t="str">
        <f t="shared" si="1"/>
        <v>Rate Not Found in Medicaid Dental</v>
      </c>
    </row>
    <row r="356" ht="15.75" customHeight="1">
      <c r="B356" s="115" t="s">
        <v>361</v>
      </c>
      <c r="C356" s="7" t="s">
        <v>974</v>
      </c>
      <c r="D356" s="116">
        <v>969.87</v>
      </c>
      <c r="E356" s="117" t="str">
        <f t="array" ref="E356">_xludf.XLOOKUP(B356,'CO Medicaid Dental Rate'!B:B,'CO Medicaid Dental Rate'!F:F,"N/A")</f>
        <v>#NAME?</v>
      </c>
      <c r="F356" s="114" t="str">
        <f t="shared" si="1"/>
        <v>Rate Not Found in Medicaid Dental</v>
      </c>
    </row>
    <row r="357" ht="15.75" customHeight="1">
      <c r="B357" s="115" t="s">
        <v>105</v>
      </c>
      <c r="C357" s="7" t="s">
        <v>975</v>
      </c>
      <c r="D357" s="116">
        <v>1115.17</v>
      </c>
      <c r="E357" s="117" t="str">
        <f t="array" ref="E357">_xludf.XLOOKUP(B357,'CO Medicaid Dental Rate'!B:B,'CO Medicaid Dental Rate'!F:F,"N/A")</f>
        <v>#NAME?</v>
      </c>
      <c r="F357" s="114" t="str">
        <f t="shared" si="1"/>
        <v>Rate Not Found in Medicaid Dental</v>
      </c>
    </row>
    <row r="358" ht="15.75" customHeight="1">
      <c r="B358" s="115" t="s">
        <v>362</v>
      </c>
      <c r="C358" s="7" t="s">
        <v>976</v>
      </c>
      <c r="D358" s="116">
        <v>1021.05</v>
      </c>
      <c r="E358" s="117" t="str">
        <f t="array" ref="E358">_xludf.XLOOKUP(B358,'CO Medicaid Dental Rate'!B:B,'CO Medicaid Dental Rate'!F:F,"N/A")</f>
        <v>#NAME?</v>
      </c>
      <c r="F358" s="114" t="str">
        <f t="shared" si="1"/>
        <v>Rate Not Found in Medicaid Dental</v>
      </c>
    </row>
    <row r="359" ht="15.75" customHeight="1">
      <c r="B359" s="115" t="s">
        <v>363</v>
      </c>
      <c r="C359" s="7" t="s">
        <v>977</v>
      </c>
      <c r="D359" s="116">
        <v>1115.17</v>
      </c>
      <c r="E359" s="117" t="str">
        <f t="array" ref="E359">_xludf.XLOOKUP(B359,'CO Medicaid Dental Rate'!B:B,'CO Medicaid Dental Rate'!F:F,"N/A")</f>
        <v>#NAME?</v>
      </c>
      <c r="F359" s="114" t="str">
        <f t="shared" si="1"/>
        <v>Rate Not Found in Medicaid Dental</v>
      </c>
    </row>
    <row r="360" ht="15.75" customHeight="1">
      <c r="B360" s="115" t="s">
        <v>106</v>
      </c>
      <c r="C360" s="7" t="s">
        <v>978</v>
      </c>
      <c r="D360" s="116">
        <v>457.24</v>
      </c>
      <c r="E360" s="117" t="str">
        <f t="array" ref="E360">_xludf.XLOOKUP(B360,'CO Medicaid Dental Rate'!B:B,'CO Medicaid Dental Rate'!F:F,"N/A")</f>
        <v>#NAME?</v>
      </c>
      <c r="F360" s="114" t="str">
        <f t="shared" si="1"/>
        <v>Rate Not Found in Medicaid Dental</v>
      </c>
    </row>
    <row r="361" ht="15.75" customHeight="1">
      <c r="B361" s="115" t="s">
        <v>364</v>
      </c>
      <c r="C361" s="7" t="s">
        <v>979</v>
      </c>
      <c r="D361" s="116">
        <v>920.82</v>
      </c>
      <c r="E361" s="117" t="str">
        <f t="array" ref="E361">_xludf.XLOOKUP(B361,'CO Medicaid Dental Rate'!B:B,'CO Medicaid Dental Rate'!F:F,"N/A")</f>
        <v>#NAME?</v>
      </c>
      <c r="F361" s="114" t="str">
        <f t="shared" si="1"/>
        <v>Rate Not Found in Medicaid Dental</v>
      </c>
    </row>
    <row r="362" ht="15.75" customHeight="1">
      <c r="B362" s="115" t="s">
        <v>365</v>
      </c>
      <c r="C362" s="7" t="s">
        <v>980</v>
      </c>
      <c r="D362" s="116">
        <v>493.78</v>
      </c>
      <c r="E362" s="117" t="str">
        <f t="array" ref="E362">_xludf.XLOOKUP(B362,'CO Medicaid Dental Rate'!B:B,'CO Medicaid Dental Rate'!F:F,"N/A")</f>
        <v>#NAME?</v>
      </c>
      <c r="F362" s="114" t="str">
        <f t="shared" si="1"/>
        <v>Rate Not Found in Medicaid Dental</v>
      </c>
    </row>
    <row r="363" ht="15.75" customHeight="1">
      <c r="B363" s="115" t="s">
        <v>715</v>
      </c>
      <c r="C363" s="7" t="s">
        <v>716</v>
      </c>
      <c r="D363" s="116">
        <v>151.44</v>
      </c>
      <c r="E363" s="117" t="str">
        <f t="array" ref="E363">_xludf.XLOOKUP(B363,'CO Medicaid Dental Rate'!B:B,'CO Medicaid Dental Rate'!F:F,"N/A")</f>
        <v>#NAME?</v>
      </c>
      <c r="F363" s="114" t="str">
        <f t="shared" si="1"/>
        <v>Rate Not Found in Medicaid Dental</v>
      </c>
    </row>
    <row r="364" ht="15.75" customHeight="1">
      <c r="B364" s="115" t="s">
        <v>366</v>
      </c>
      <c r="C364" s="7" t="s">
        <v>981</v>
      </c>
      <c r="D364" s="116">
        <v>368.82</v>
      </c>
      <c r="E364" s="117" t="str">
        <f t="array" ref="E364">_xludf.XLOOKUP(B364,'CO Medicaid Dental Rate'!B:B,'CO Medicaid Dental Rate'!F:F,"N/A")</f>
        <v>#NAME?</v>
      </c>
      <c r="F364" s="114" t="str">
        <f t="shared" si="1"/>
        <v>Rate Not Found in Medicaid Dental</v>
      </c>
    </row>
    <row r="365" ht="15.75" customHeight="1">
      <c r="B365" s="115" t="s">
        <v>367</v>
      </c>
      <c r="C365" s="7" t="s">
        <v>982</v>
      </c>
      <c r="D365" s="116">
        <v>645.35</v>
      </c>
      <c r="E365" s="117" t="str">
        <f t="array" ref="E365">_xludf.XLOOKUP(B365,'CO Medicaid Dental Rate'!B:B,'CO Medicaid Dental Rate'!F:F,"N/A")</f>
        <v>#NAME?</v>
      </c>
      <c r="F365" s="114" t="str">
        <f t="shared" si="1"/>
        <v>Rate Not Found in Medicaid Dental</v>
      </c>
    </row>
    <row r="366" ht="15.75" customHeight="1">
      <c r="B366" s="115" t="s">
        <v>368</v>
      </c>
      <c r="C366" s="7" t="s">
        <v>1136</v>
      </c>
      <c r="D366" s="116">
        <v>475.8</v>
      </c>
      <c r="E366" s="117" t="str">
        <f t="array" ref="E366">_xludf.XLOOKUP(B366,'CO Medicaid Dental Rate'!B:B,'CO Medicaid Dental Rate'!F:F,"N/A")</f>
        <v>#NAME?</v>
      </c>
      <c r="F366" s="114" t="str">
        <f t="shared" si="1"/>
        <v>Rate Not Found in Medicaid Dental</v>
      </c>
    </row>
    <row r="367" ht="15.75" customHeight="1">
      <c r="B367" s="115" t="s">
        <v>369</v>
      </c>
      <c r="C367" s="7" t="s">
        <v>983</v>
      </c>
      <c r="D367" s="116">
        <v>234.43</v>
      </c>
      <c r="E367" s="117" t="str">
        <f t="array" ref="E367">_xludf.XLOOKUP(B367,'CO Medicaid Dental Rate'!B:B,'CO Medicaid Dental Rate'!F:F,"N/A")</f>
        <v>#NAME?</v>
      </c>
      <c r="F367" s="114" t="str">
        <f t="shared" si="1"/>
        <v>Rate Not Found in Medicaid Dental</v>
      </c>
    </row>
    <row r="368" ht="15.75" customHeight="1">
      <c r="B368" s="115" t="s">
        <v>717</v>
      </c>
      <c r="C368" s="7" t="s">
        <v>718</v>
      </c>
      <c r="D368" s="116">
        <v>119.46</v>
      </c>
      <c r="E368" s="117" t="str">
        <f t="array" ref="E368">_xludf.XLOOKUP(B368,'CO Medicaid Dental Rate'!B:B,'CO Medicaid Dental Rate'!F:F,"N/A")</f>
        <v>#NAME?</v>
      </c>
      <c r="F368" s="114" t="str">
        <f t="shared" si="1"/>
        <v>Rate Not Found in Medicaid Dental</v>
      </c>
    </row>
    <row r="369" ht="15.75" customHeight="1">
      <c r="B369" s="115" t="s">
        <v>719</v>
      </c>
      <c r="C369" s="7" t="s">
        <v>720</v>
      </c>
      <c r="D369" s="116">
        <v>158.26</v>
      </c>
      <c r="E369" s="117" t="str">
        <f t="array" ref="E369">_xludf.XLOOKUP(B369,'CO Medicaid Dental Rate'!B:B,'CO Medicaid Dental Rate'!F:F,"N/A")</f>
        <v>#NAME?</v>
      </c>
      <c r="F369" s="114" t="str">
        <f t="shared" si="1"/>
        <v>Rate Not Found in Medicaid Dental</v>
      </c>
    </row>
    <row r="370" ht="15.75" customHeight="1">
      <c r="B370" s="115" t="s">
        <v>721</v>
      </c>
      <c r="C370" s="7" t="s">
        <v>722</v>
      </c>
      <c r="D370" s="116">
        <v>253.26</v>
      </c>
      <c r="E370" s="117" t="str">
        <f t="array" ref="E370">_xludf.XLOOKUP(B370,'CO Medicaid Dental Rate'!B:B,'CO Medicaid Dental Rate'!F:F,"N/A")</f>
        <v>#NAME?</v>
      </c>
      <c r="F370" s="114" t="str">
        <f t="shared" si="1"/>
        <v>Rate Not Found in Medicaid Dental</v>
      </c>
    </row>
    <row r="371" ht="15.75" customHeight="1">
      <c r="B371" s="115" t="s">
        <v>723</v>
      </c>
      <c r="C371" s="7" t="s">
        <v>724</v>
      </c>
      <c r="D371" s="116">
        <v>291.14</v>
      </c>
      <c r="E371" s="117" t="str">
        <f t="array" ref="E371">_xludf.XLOOKUP(B371,'CO Medicaid Dental Rate'!B:B,'CO Medicaid Dental Rate'!F:F,"N/A")</f>
        <v>#NAME?</v>
      </c>
      <c r="F371" s="114" t="str">
        <f t="shared" si="1"/>
        <v>Rate Not Found in Medicaid Dental</v>
      </c>
    </row>
    <row r="372" ht="15.75" customHeight="1">
      <c r="B372" s="115" t="s">
        <v>725</v>
      </c>
      <c r="C372" s="7" t="s">
        <v>726</v>
      </c>
      <c r="D372" s="116">
        <v>366.21</v>
      </c>
      <c r="E372" s="117" t="str">
        <f t="array" ref="E372">_xludf.XLOOKUP(B372,'CO Medicaid Dental Rate'!B:B,'CO Medicaid Dental Rate'!F:F,"N/A")</f>
        <v>#NAME?</v>
      </c>
      <c r="F372" s="114" t="str">
        <f t="shared" si="1"/>
        <v>Rate Not Found in Medicaid Dental</v>
      </c>
    </row>
    <row r="373" ht="15.75" customHeight="1">
      <c r="B373" s="115" t="s">
        <v>727</v>
      </c>
      <c r="C373" s="7" t="s">
        <v>728</v>
      </c>
      <c r="D373" s="116">
        <v>429.72</v>
      </c>
      <c r="E373" s="117" t="str">
        <f t="array" ref="E373">_xludf.XLOOKUP(B373,'CO Medicaid Dental Rate'!B:B,'CO Medicaid Dental Rate'!F:F,"N/A")</f>
        <v>#NAME?</v>
      </c>
      <c r="F373" s="114" t="str">
        <f t="shared" si="1"/>
        <v>Rate Not Found in Medicaid Dental</v>
      </c>
    </row>
    <row r="374" ht="15.75" customHeight="1">
      <c r="B374" s="115" t="s">
        <v>729</v>
      </c>
      <c r="C374" s="7" t="s">
        <v>730</v>
      </c>
      <c r="D374" s="116">
        <v>470.82</v>
      </c>
      <c r="E374" s="117" t="str">
        <f t="array" ref="E374">_xludf.XLOOKUP(B374,'CO Medicaid Dental Rate'!B:B,'CO Medicaid Dental Rate'!F:F,"N/A")</f>
        <v>#NAME?</v>
      </c>
      <c r="F374" s="114" t="str">
        <f t="shared" si="1"/>
        <v>Rate Not Found in Medicaid Dental</v>
      </c>
    </row>
    <row r="375" ht="15.75" customHeight="1">
      <c r="B375" s="115" t="s">
        <v>731</v>
      </c>
      <c r="C375" s="7" t="s">
        <v>732</v>
      </c>
      <c r="D375" s="116">
        <v>267.89</v>
      </c>
      <c r="E375" s="117" t="str">
        <f t="array" ref="E375">_xludf.XLOOKUP(B375,'CO Medicaid Dental Rate'!B:B,'CO Medicaid Dental Rate'!F:F,"N/A")</f>
        <v>#NAME?</v>
      </c>
      <c r="F375" s="114" t="str">
        <f t="shared" si="1"/>
        <v>Rate Not Found in Medicaid Dental</v>
      </c>
    </row>
    <row r="376" ht="15.75" customHeight="1">
      <c r="B376" s="122" t="s">
        <v>733</v>
      </c>
      <c r="C376" s="123" t="s">
        <v>734</v>
      </c>
      <c r="D376" s="124">
        <v>350.51</v>
      </c>
      <c r="E376" s="125" t="str">
        <f t="array" ref="E376">_xludf.XLOOKUP(B376,'CO Medicaid Dental Rate'!B:B,'CO Medicaid Dental Rate'!F:F,"N/A")</f>
        <v>#NAME?</v>
      </c>
      <c r="F376" s="114" t="str">
        <f t="shared" si="1"/>
        <v>Rate Not Found in Medicaid Dental</v>
      </c>
    </row>
    <row r="377" ht="15.75" customHeight="1">
      <c r="B377" s="115" t="s">
        <v>370</v>
      </c>
      <c r="C377" s="7" t="s">
        <v>984</v>
      </c>
      <c r="D377" s="116">
        <v>650.42</v>
      </c>
      <c r="E377" s="117" t="str">
        <f t="array" ref="E377">_xludf.XLOOKUP(B377,'CO Medicaid Dental Rate'!B:B,'CO Medicaid Dental Rate'!F:F,"N/A")</f>
        <v>#NAME?</v>
      </c>
      <c r="F377" s="114" t="str">
        <f t="shared" si="1"/>
        <v>Rate Not Found in Medicaid Dental</v>
      </c>
    </row>
    <row r="378" ht="15.75" customHeight="1">
      <c r="B378" s="115" t="s">
        <v>735</v>
      </c>
      <c r="C378" s="7" t="s">
        <v>736</v>
      </c>
      <c r="D378" s="116">
        <v>636.27</v>
      </c>
      <c r="E378" s="117" t="str">
        <f t="array" ref="E378">_xludf.XLOOKUP(B378,'CO Medicaid Dental Rate'!B:B,'CO Medicaid Dental Rate'!F:F,"N/A")</f>
        <v>#NAME?</v>
      </c>
      <c r="F378" s="114" t="str">
        <f t="shared" si="1"/>
        <v>Rate Not Found in Medicaid Dental</v>
      </c>
    </row>
    <row r="379" ht="15.75" customHeight="1">
      <c r="B379" s="115" t="s">
        <v>185</v>
      </c>
      <c r="C379" s="7" t="s">
        <v>1137</v>
      </c>
      <c r="D379" s="116">
        <v>413.74</v>
      </c>
      <c r="E379" s="117" t="str">
        <f t="array" ref="E379">_xludf.XLOOKUP(B379,'CO Medicaid Dental Rate'!B:B,'CO Medicaid Dental Rate'!F:F,"N/A")</f>
        <v>#NAME?</v>
      </c>
      <c r="F379" s="114" t="str">
        <f t="shared" si="1"/>
        <v>Rate Not Found in Medicaid Dental</v>
      </c>
    </row>
    <row r="380" ht="15.75" customHeight="1">
      <c r="B380" s="115" t="s">
        <v>371</v>
      </c>
      <c r="C380" s="7" t="s">
        <v>985</v>
      </c>
      <c r="D380" s="116">
        <v>554.43</v>
      </c>
      <c r="E380" s="117" t="str">
        <f t="array" ref="E380">_xludf.XLOOKUP(B380,'CO Medicaid Dental Rate'!B:B,'CO Medicaid Dental Rate'!F:F,"N/A")</f>
        <v>#NAME?</v>
      </c>
      <c r="F380" s="114" t="str">
        <f t="shared" si="1"/>
        <v>Rate Not Found in Medicaid Dental</v>
      </c>
    </row>
    <row r="381" ht="15.75" customHeight="1">
      <c r="B381" s="115" t="s">
        <v>107</v>
      </c>
      <c r="C381" s="7" t="s">
        <v>986</v>
      </c>
      <c r="D381" s="116">
        <v>390.53</v>
      </c>
      <c r="E381" s="117" t="str">
        <f t="array" ref="E381">_xludf.XLOOKUP(B381,'CO Medicaid Dental Rate'!B:B,'CO Medicaid Dental Rate'!F:F,"N/A")</f>
        <v>#NAME?</v>
      </c>
      <c r="F381" s="114" t="str">
        <f t="shared" si="1"/>
        <v>Rate Not Found in Medicaid Dental</v>
      </c>
    </row>
    <row r="382" ht="15.75" customHeight="1">
      <c r="B382" s="115" t="s">
        <v>372</v>
      </c>
      <c r="C382" s="7" t="s">
        <v>987</v>
      </c>
      <c r="D382" s="116">
        <v>407.87</v>
      </c>
      <c r="E382" s="117" t="str">
        <f t="array" ref="E382">_xludf.XLOOKUP(B382,'CO Medicaid Dental Rate'!B:B,'CO Medicaid Dental Rate'!F:F,"N/A")</f>
        <v>#NAME?</v>
      </c>
      <c r="F382" s="114" t="str">
        <f t="shared" si="1"/>
        <v>Rate Not Found in Medicaid Dental</v>
      </c>
    </row>
    <row r="383" ht="15.75" customHeight="1">
      <c r="B383" s="122" t="s">
        <v>373</v>
      </c>
      <c r="C383" s="123" t="s">
        <v>988</v>
      </c>
      <c r="D383" s="124">
        <v>227.16</v>
      </c>
      <c r="E383" s="125" t="str">
        <f t="array" ref="E383">_xludf.XLOOKUP(B383,'CO Medicaid Dental Rate'!B:B,'CO Medicaid Dental Rate'!F:F,"N/A")</f>
        <v>#NAME?</v>
      </c>
      <c r="F383" s="114" t="str">
        <f t="shared" si="1"/>
        <v>Rate Not Found in Medicaid Dental</v>
      </c>
    </row>
    <row r="384" ht="15.75" customHeight="1">
      <c r="B384" s="115" t="s">
        <v>186</v>
      </c>
      <c r="C384" s="7" t="s">
        <v>1138</v>
      </c>
      <c r="D384" s="116">
        <v>338.48</v>
      </c>
      <c r="E384" s="117" t="str">
        <f t="array" ref="E384">_xludf.XLOOKUP(B384,'CO Medicaid Dental Rate'!B:B,'CO Medicaid Dental Rate'!F:F,"N/A")</f>
        <v>#NAME?</v>
      </c>
      <c r="F384" s="114" t="str">
        <f t="shared" si="1"/>
        <v>Rate Not Found in Medicaid Dental</v>
      </c>
    </row>
    <row r="385" ht="15.75" customHeight="1">
      <c r="B385" s="115" t="s">
        <v>737</v>
      </c>
      <c r="C385" s="7" t="s">
        <v>738</v>
      </c>
      <c r="D385" s="116">
        <v>285.87</v>
      </c>
      <c r="E385" s="117" t="str">
        <f t="array" ref="E385">_xludf.XLOOKUP(B385,'CO Medicaid Dental Rate'!B:B,'CO Medicaid Dental Rate'!F:F,"N/A")</f>
        <v>#NAME?</v>
      </c>
      <c r="F385" s="114" t="str">
        <f t="shared" si="1"/>
        <v>Rate Not Found in Medicaid Dental</v>
      </c>
    </row>
    <row r="386" ht="15.75" customHeight="1">
      <c r="B386" s="115" t="s">
        <v>108</v>
      </c>
      <c r="C386" s="7" t="s">
        <v>989</v>
      </c>
      <c r="D386" s="116">
        <v>171.76</v>
      </c>
      <c r="E386" s="117" t="str">
        <f t="array" ref="E386">_xludf.XLOOKUP(B386,'CO Medicaid Dental Rate'!B:B,'CO Medicaid Dental Rate'!F:F,"N/A")</f>
        <v>#NAME?</v>
      </c>
      <c r="F386" s="114" t="str">
        <f t="shared" si="1"/>
        <v>Rate Not Found in Medicaid Dental</v>
      </c>
    </row>
    <row r="387" ht="15.75" customHeight="1">
      <c r="B387" s="115" t="s">
        <v>374</v>
      </c>
      <c r="C387" s="7" t="s">
        <v>990</v>
      </c>
      <c r="D387" s="116">
        <v>405.05</v>
      </c>
      <c r="E387" s="117" t="str">
        <f t="array" ref="E387">_xludf.XLOOKUP(B387,'CO Medicaid Dental Rate'!B:B,'CO Medicaid Dental Rate'!F:F,"N/A")</f>
        <v>#NAME?</v>
      </c>
      <c r="F387" s="114" t="str">
        <f t="shared" si="1"/>
        <v>Rate Not Found in Medicaid Dental</v>
      </c>
    </row>
    <row r="388" ht="15.75" customHeight="1">
      <c r="B388" s="115" t="s">
        <v>109</v>
      </c>
      <c r="C388" s="7" t="s">
        <v>991</v>
      </c>
      <c r="D388" s="116">
        <v>180.19</v>
      </c>
      <c r="E388" s="117" t="str">
        <f t="array" ref="E388">_xludf.XLOOKUP(B388,'CO Medicaid Dental Rate'!B:B,'CO Medicaid Dental Rate'!F:F,"N/A")</f>
        <v>#NAME?</v>
      </c>
      <c r="F388" s="114" t="str">
        <f t="shared" si="1"/>
        <v>Rate Not Found in Medicaid Dental</v>
      </c>
    </row>
    <row r="389" ht="15.75" customHeight="1">
      <c r="B389" s="115" t="s">
        <v>375</v>
      </c>
      <c r="C389" s="7" t="s">
        <v>992</v>
      </c>
      <c r="D389" s="116">
        <v>1551.71</v>
      </c>
      <c r="E389" s="117" t="str">
        <f t="array" ref="E389">_xludf.XLOOKUP(B389,'CO Medicaid Dental Rate'!B:B,'CO Medicaid Dental Rate'!F:F,"N/A")</f>
        <v>#NAME?</v>
      </c>
      <c r="F389" s="114" t="str">
        <f t="shared" si="1"/>
        <v>Rate Not Found in Medicaid Dental</v>
      </c>
    </row>
    <row r="390" ht="15.75" customHeight="1">
      <c r="B390" s="115" t="s">
        <v>376</v>
      </c>
      <c r="C390" s="7" t="s">
        <v>993</v>
      </c>
      <c r="D390" s="116">
        <v>1136.45</v>
      </c>
      <c r="E390" s="117" t="str">
        <f t="array" ref="E390">_xludf.XLOOKUP(B390,'CO Medicaid Dental Rate'!B:B,'CO Medicaid Dental Rate'!F:F,"N/A")</f>
        <v>#NAME?</v>
      </c>
      <c r="F390" s="114" t="str">
        <f t="shared" si="1"/>
        <v>Rate Not Found in Medicaid Dental</v>
      </c>
    </row>
    <row r="391" ht="15.75" customHeight="1">
      <c r="B391" s="115" t="s">
        <v>377</v>
      </c>
      <c r="C391" s="7" t="s">
        <v>994</v>
      </c>
      <c r="D391" s="116">
        <v>843.58</v>
      </c>
      <c r="E391" s="117" t="str">
        <f t="array" ref="E391">_xludf.XLOOKUP(B391,'CO Medicaid Dental Rate'!B:B,'CO Medicaid Dental Rate'!F:F,"N/A")</f>
        <v>#NAME?</v>
      </c>
      <c r="F391" s="114" t="str">
        <f t="shared" si="1"/>
        <v>Rate Not Found in Medicaid Dental</v>
      </c>
    </row>
    <row r="392" ht="15.75" customHeight="1">
      <c r="B392" s="115" t="s">
        <v>110</v>
      </c>
      <c r="C392" s="7" t="s">
        <v>995</v>
      </c>
      <c r="D392" s="116">
        <v>594.18</v>
      </c>
      <c r="E392" s="117" t="str">
        <f t="array" ref="E392">_xludf.XLOOKUP(B392,'CO Medicaid Dental Rate'!B:B,'CO Medicaid Dental Rate'!F:F,"N/A")</f>
        <v>#NAME?</v>
      </c>
      <c r="F392" s="114" t="str">
        <f t="shared" si="1"/>
        <v>Rate Not Found in Medicaid Dental</v>
      </c>
    </row>
    <row r="393" ht="15.75" customHeight="1">
      <c r="B393" s="115" t="s">
        <v>378</v>
      </c>
      <c r="C393" s="7" t="s">
        <v>1139</v>
      </c>
      <c r="D393" s="116">
        <v>469.77</v>
      </c>
      <c r="E393" s="117" t="str">
        <f t="array" ref="E393">_xludf.XLOOKUP(B393,'CO Medicaid Dental Rate'!B:B,'CO Medicaid Dental Rate'!F:F,"N/A")</f>
        <v>#NAME?</v>
      </c>
      <c r="F393" s="114" t="str">
        <f t="shared" si="1"/>
        <v>Rate Not Found in Medicaid Dental</v>
      </c>
    </row>
    <row r="394" ht="15.75" customHeight="1">
      <c r="B394" s="115" t="s">
        <v>379</v>
      </c>
      <c r="C394" s="7" t="s">
        <v>1140</v>
      </c>
      <c r="D394" s="116">
        <v>486.38</v>
      </c>
      <c r="E394" s="117" t="str">
        <f t="array" ref="E394">_xludf.XLOOKUP(B394,'CO Medicaid Dental Rate'!B:B,'CO Medicaid Dental Rate'!F:F,"N/A")</f>
        <v>#NAME?</v>
      </c>
      <c r="F394" s="114" t="str">
        <f t="shared" si="1"/>
        <v>Rate Not Found in Medicaid Dental</v>
      </c>
    </row>
    <row r="395" ht="15.75" customHeight="1">
      <c r="B395" s="115" t="s">
        <v>380</v>
      </c>
      <c r="C395" s="7" t="s">
        <v>1141</v>
      </c>
      <c r="D395" s="116">
        <v>543.1</v>
      </c>
      <c r="E395" s="117" t="str">
        <f t="array" ref="E395">_xludf.XLOOKUP(B395,'CO Medicaid Dental Rate'!B:B,'CO Medicaid Dental Rate'!F:F,"N/A")</f>
        <v>#NAME?</v>
      </c>
      <c r="F395" s="114" t="str">
        <f t="shared" si="1"/>
        <v>Rate Not Found in Medicaid Dental</v>
      </c>
    </row>
    <row r="396" ht="15.75" customHeight="1">
      <c r="B396" s="115" t="s">
        <v>381</v>
      </c>
      <c r="C396" s="7" t="s">
        <v>1142</v>
      </c>
      <c r="D396" s="116">
        <v>397.76</v>
      </c>
      <c r="E396" s="117" t="str">
        <f t="array" ref="E396">_xludf.XLOOKUP(B396,'CO Medicaid Dental Rate'!B:B,'CO Medicaid Dental Rate'!F:F,"N/A")</f>
        <v>#NAME?</v>
      </c>
      <c r="F396" s="114" t="str">
        <f t="shared" si="1"/>
        <v>Rate Not Found in Medicaid Dental</v>
      </c>
    </row>
    <row r="397" ht="15.75" customHeight="1">
      <c r="B397" s="115" t="s">
        <v>382</v>
      </c>
      <c r="C397" s="7" t="s">
        <v>1143</v>
      </c>
      <c r="D397" s="116">
        <v>295.25</v>
      </c>
      <c r="E397" s="117" t="str">
        <f t="array" ref="E397">_xludf.XLOOKUP(B397,'CO Medicaid Dental Rate'!B:B,'CO Medicaid Dental Rate'!F:F,"N/A")</f>
        <v>#NAME?</v>
      </c>
      <c r="F397" s="114" t="str">
        <f t="shared" si="1"/>
        <v>Rate Not Found in Medicaid Dental</v>
      </c>
    </row>
    <row r="398" ht="15.75" customHeight="1">
      <c r="B398" s="115" t="s">
        <v>739</v>
      </c>
      <c r="C398" s="7" t="s">
        <v>740</v>
      </c>
      <c r="D398" s="116">
        <v>274.93</v>
      </c>
      <c r="E398" s="117" t="str">
        <f t="array" ref="E398">_xludf.XLOOKUP(B398,'CO Medicaid Dental Rate'!B:B,'CO Medicaid Dental Rate'!F:F,"N/A")</f>
        <v>#NAME?</v>
      </c>
      <c r="F398" s="114" t="str">
        <f t="shared" si="1"/>
        <v>Rate Not Found in Medicaid Dental</v>
      </c>
    </row>
    <row r="399" ht="15.75" customHeight="1">
      <c r="B399" s="115" t="s">
        <v>187</v>
      </c>
      <c r="C399" s="7" t="s">
        <v>1144</v>
      </c>
      <c r="D399" s="116">
        <v>274.93</v>
      </c>
      <c r="E399" s="117" t="str">
        <f t="array" ref="E399">_xludf.XLOOKUP(B399,'CO Medicaid Dental Rate'!B:B,'CO Medicaid Dental Rate'!F:F,"N/A")</f>
        <v>#NAME?</v>
      </c>
      <c r="F399" s="114" t="str">
        <f t="shared" si="1"/>
        <v>Rate Not Found in Medicaid Dental</v>
      </c>
    </row>
    <row r="400" ht="15.75" customHeight="1">
      <c r="B400" s="115" t="s">
        <v>111</v>
      </c>
      <c r="C400" s="7" t="s">
        <v>996</v>
      </c>
      <c r="D400" s="116">
        <v>389.53</v>
      </c>
      <c r="E400" s="117" t="str">
        <f t="array" ref="E400">_xludf.XLOOKUP(B400,'CO Medicaid Dental Rate'!B:B,'CO Medicaid Dental Rate'!F:F,"N/A")</f>
        <v>#NAME?</v>
      </c>
      <c r="F400" s="114" t="str">
        <f t="shared" si="1"/>
        <v>Rate Not Found in Medicaid Dental</v>
      </c>
    </row>
    <row r="401" ht="15.75" customHeight="1">
      <c r="B401" s="115" t="s">
        <v>188</v>
      </c>
      <c r="C401" s="7" t="s">
        <v>1145</v>
      </c>
      <c r="D401" s="116">
        <v>389.53</v>
      </c>
      <c r="E401" s="117" t="str">
        <f t="array" ref="E401">_xludf.XLOOKUP(B401,'CO Medicaid Dental Rate'!B:B,'CO Medicaid Dental Rate'!F:F,"N/A")</f>
        <v>#NAME?</v>
      </c>
      <c r="F401" s="114" t="str">
        <f t="shared" si="1"/>
        <v>Rate Not Found in Medicaid Dental</v>
      </c>
    </row>
    <row r="402" ht="15.75" customHeight="1">
      <c r="B402" s="115" t="s">
        <v>383</v>
      </c>
      <c r="C402" s="7" t="s">
        <v>997</v>
      </c>
      <c r="D402" s="116">
        <v>787.0</v>
      </c>
      <c r="E402" s="117" t="str">
        <f t="array" ref="E402">_xludf.XLOOKUP(B402,'CO Medicaid Dental Rate'!B:B,'CO Medicaid Dental Rate'!F:F,"N/A")</f>
        <v>#NAME?</v>
      </c>
      <c r="F402" s="114" t="str">
        <f t="shared" si="1"/>
        <v>Rate Not Found in Medicaid Dental</v>
      </c>
    </row>
    <row r="403" ht="15.75" customHeight="1">
      <c r="B403" s="115" t="s">
        <v>384</v>
      </c>
      <c r="C403" s="7" t="s">
        <v>998</v>
      </c>
      <c r="D403" s="116">
        <v>1602.63</v>
      </c>
      <c r="E403" s="117" t="str">
        <f t="array" ref="E403">_xludf.XLOOKUP(B403,'CO Medicaid Dental Rate'!B:B,'CO Medicaid Dental Rate'!F:F,"N/A")</f>
        <v>#NAME?</v>
      </c>
      <c r="F403" s="114" t="str">
        <f t="shared" si="1"/>
        <v>Rate Not Found in Medicaid Dental</v>
      </c>
    </row>
    <row r="404" ht="15.75" customHeight="1">
      <c r="B404" s="115" t="s">
        <v>112</v>
      </c>
      <c r="C404" s="7" t="s">
        <v>999</v>
      </c>
      <c r="D404" s="116">
        <v>305.91</v>
      </c>
      <c r="E404" s="117" t="str">
        <f t="array" ref="E404">_xludf.XLOOKUP(B404,'CO Medicaid Dental Rate'!B:B,'CO Medicaid Dental Rate'!F:F,"N/A")</f>
        <v>#NAME?</v>
      </c>
      <c r="F404" s="114" t="str">
        <f t="shared" si="1"/>
        <v>Rate Not Found in Medicaid Dental</v>
      </c>
    </row>
    <row r="405" ht="15.75" customHeight="1">
      <c r="B405" s="115" t="s">
        <v>385</v>
      </c>
      <c r="C405" s="7" t="s">
        <v>1000</v>
      </c>
      <c r="D405" s="116">
        <v>363.53</v>
      </c>
      <c r="E405" s="117" t="str">
        <f t="array" ref="E405">_xludf.XLOOKUP(B405,'CO Medicaid Dental Rate'!B:B,'CO Medicaid Dental Rate'!F:F,"N/A")</f>
        <v>#NAME?</v>
      </c>
      <c r="F405" s="114" t="str">
        <f t="shared" si="1"/>
        <v>Rate Not Found in Medicaid Dental</v>
      </c>
    </row>
    <row r="406" ht="15.75" customHeight="1">
      <c r="B406" s="115" t="s">
        <v>386</v>
      </c>
      <c r="C406" s="7" t="s">
        <v>1001</v>
      </c>
      <c r="D406" s="116">
        <v>1129.55</v>
      </c>
      <c r="E406" s="117" t="str">
        <f t="array" ref="E406">_xludf.XLOOKUP(B406,'CO Medicaid Dental Rate'!B:B,'CO Medicaid Dental Rate'!F:F,"N/A")</f>
        <v>#NAME?</v>
      </c>
      <c r="F406" s="114" t="str">
        <f t="shared" si="1"/>
        <v>Rate Not Found in Medicaid Dental</v>
      </c>
    </row>
    <row r="407" ht="15.75" customHeight="1">
      <c r="B407" s="115" t="s">
        <v>387</v>
      </c>
      <c r="C407" s="7" t="s">
        <v>1002</v>
      </c>
      <c r="D407" s="116">
        <v>507.22</v>
      </c>
      <c r="E407" s="117" t="str">
        <f t="array" ref="E407">_xludf.XLOOKUP(B407,'CO Medicaid Dental Rate'!B:B,'CO Medicaid Dental Rate'!F:F,"N/A")</f>
        <v>#NAME?</v>
      </c>
      <c r="F407" s="114" t="str">
        <f t="shared" si="1"/>
        <v>Rate Not Found in Medicaid Dental</v>
      </c>
    </row>
    <row r="408" ht="15.75" customHeight="1">
      <c r="B408" s="115" t="s">
        <v>388</v>
      </c>
      <c r="C408" s="7" t="s">
        <v>1003</v>
      </c>
      <c r="D408" s="116">
        <v>760.84</v>
      </c>
      <c r="E408" s="117" t="str">
        <f t="array" ref="E408">_xludf.XLOOKUP(B408,'CO Medicaid Dental Rate'!B:B,'CO Medicaid Dental Rate'!F:F,"N/A")</f>
        <v>#NAME?</v>
      </c>
      <c r="F408" s="114" t="str">
        <f t="shared" si="1"/>
        <v>Rate Not Found in Medicaid Dental</v>
      </c>
    </row>
    <row r="409" ht="15.75" customHeight="1">
      <c r="B409" s="115" t="s">
        <v>389</v>
      </c>
      <c r="C409" s="7" t="s">
        <v>1004</v>
      </c>
      <c r="D409" s="116">
        <v>933.14</v>
      </c>
      <c r="E409" s="117" t="str">
        <f t="array" ref="E409">_xludf.XLOOKUP(B409,'CO Medicaid Dental Rate'!B:B,'CO Medicaid Dental Rate'!F:F,"N/A")</f>
        <v>#NAME?</v>
      </c>
      <c r="F409" s="114" t="str">
        <f t="shared" si="1"/>
        <v>Rate Not Found in Medicaid Dental</v>
      </c>
    </row>
    <row r="410" ht="15.75" customHeight="1">
      <c r="B410" s="115" t="s">
        <v>113</v>
      </c>
      <c r="C410" s="7" t="s">
        <v>1005</v>
      </c>
      <c r="D410" s="116">
        <v>620.16</v>
      </c>
      <c r="E410" s="117" t="str">
        <f t="array" ref="E410">_xludf.XLOOKUP(B410,'CO Medicaid Dental Rate'!B:B,'CO Medicaid Dental Rate'!F:F,"N/A")</f>
        <v>#NAME?</v>
      </c>
      <c r="F410" s="114" t="str">
        <f t="shared" si="1"/>
        <v>Rate Not Found in Medicaid Dental</v>
      </c>
    </row>
    <row r="411" ht="15.75" customHeight="1">
      <c r="B411" s="122" t="s">
        <v>390</v>
      </c>
      <c r="C411" s="123" t="s">
        <v>1006</v>
      </c>
      <c r="D411" s="124">
        <v>486.92</v>
      </c>
      <c r="E411" s="125" t="str">
        <f t="array" ref="E411">_xludf.XLOOKUP(B411,'CO Medicaid Dental Rate'!B:B,'CO Medicaid Dental Rate'!F:F,"N/A")</f>
        <v>#NAME?</v>
      </c>
      <c r="F411" s="114" t="str">
        <f t="shared" si="1"/>
        <v>Rate Not Found in Medicaid Dental</v>
      </c>
    </row>
    <row r="412" ht="15.75" customHeight="1">
      <c r="B412" s="115" t="s">
        <v>741</v>
      </c>
      <c r="C412" s="7" t="s">
        <v>742</v>
      </c>
      <c r="D412" s="116">
        <v>491.39</v>
      </c>
      <c r="E412" s="117" t="str">
        <f t="array" ref="E412">_xludf.XLOOKUP(B412,'CO Medicaid Dental Rate'!B:B,'CO Medicaid Dental Rate'!F:F,"N/A")</f>
        <v>#NAME?</v>
      </c>
      <c r="F412" s="114" t="str">
        <f t="shared" si="1"/>
        <v>Rate Not Found in Medicaid Dental</v>
      </c>
    </row>
    <row r="413" ht="15.75" customHeight="1">
      <c r="B413" s="115" t="s">
        <v>391</v>
      </c>
      <c r="C413" s="7" t="s">
        <v>1007</v>
      </c>
      <c r="D413" s="116">
        <v>416.7</v>
      </c>
      <c r="E413" s="117" t="str">
        <f t="array" ref="E413">_xludf.XLOOKUP(B413,'CO Medicaid Dental Rate'!B:B,'CO Medicaid Dental Rate'!F:F,"N/A")</f>
        <v>#NAME?</v>
      </c>
      <c r="F413" s="114" t="str">
        <f t="shared" si="1"/>
        <v>Rate Not Found in Medicaid Dental</v>
      </c>
    </row>
    <row r="414" ht="15.75" customHeight="1">
      <c r="B414" s="115" t="s">
        <v>392</v>
      </c>
      <c r="C414" s="7" t="s">
        <v>1008</v>
      </c>
      <c r="D414" s="116">
        <v>424.18</v>
      </c>
      <c r="E414" s="117" t="str">
        <f t="array" ref="E414">_xludf.XLOOKUP(B414,'CO Medicaid Dental Rate'!B:B,'CO Medicaid Dental Rate'!F:F,"N/A")</f>
        <v>#NAME?</v>
      </c>
      <c r="F414" s="114" t="str">
        <f t="shared" si="1"/>
        <v>Rate Not Found in Medicaid Dental</v>
      </c>
    </row>
    <row r="415" ht="15.75" customHeight="1">
      <c r="B415" s="115" t="s">
        <v>393</v>
      </c>
      <c r="C415" s="7" t="s">
        <v>1009</v>
      </c>
      <c r="D415" s="116">
        <v>601.16</v>
      </c>
      <c r="E415" s="117" t="str">
        <f t="array" ref="E415">_xludf.XLOOKUP(B415,'CO Medicaid Dental Rate'!B:B,'CO Medicaid Dental Rate'!F:F,"N/A")</f>
        <v>#NAME?</v>
      </c>
      <c r="F415" s="114" t="str">
        <f t="shared" si="1"/>
        <v>Rate Not Found in Medicaid Dental</v>
      </c>
    </row>
    <row r="416" ht="15.75" customHeight="1">
      <c r="B416" s="115" t="s">
        <v>394</v>
      </c>
      <c r="C416" s="7" t="s">
        <v>1010</v>
      </c>
      <c r="D416" s="116">
        <v>244.51</v>
      </c>
      <c r="E416" s="117" t="str">
        <f t="array" ref="E416">_xludf.XLOOKUP(B416,'CO Medicaid Dental Rate'!B:B,'CO Medicaid Dental Rate'!F:F,"N/A")</f>
        <v>#NAME?</v>
      </c>
      <c r="F416" s="114" t="str">
        <f t="shared" si="1"/>
        <v>Rate Not Found in Medicaid Dental</v>
      </c>
    </row>
    <row r="417" ht="15.75" customHeight="1">
      <c r="B417" s="115" t="s">
        <v>189</v>
      </c>
      <c r="C417" s="7" t="s">
        <v>1146</v>
      </c>
      <c r="D417" s="116">
        <v>523.65</v>
      </c>
      <c r="E417" s="117" t="str">
        <f t="array" ref="E417">_xludf.XLOOKUP(B417,'CO Medicaid Dental Rate'!B:B,'CO Medicaid Dental Rate'!F:F,"N/A")</f>
        <v>#NAME?</v>
      </c>
      <c r="F417" s="114" t="str">
        <f t="shared" si="1"/>
        <v>Rate Not Found in Medicaid Dental</v>
      </c>
    </row>
    <row r="418" ht="15.75" customHeight="1">
      <c r="B418" s="115" t="s">
        <v>190</v>
      </c>
      <c r="C418" s="7" t="s">
        <v>1147</v>
      </c>
      <c r="D418" s="116">
        <v>618.93</v>
      </c>
      <c r="E418" s="117" t="str">
        <f t="array" ref="E418">_xludf.XLOOKUP(B418,'CO Medicaid Dental Rate'!B:B,'CO Medicaid Dental Rate'!F:F,"N/A")</f>
        <v>#NAME?</v>
      </c>
      <c r="F418" s="114" t="str">
        <f t="shared" si="1"/>
        <v>Rate Not Found in Medicaid Dental</v>
      </c>
    </row>
    <row r="419" ht="15.75" customHeight="1">
      <c r="B419" s="115" t="s">
        <v>191</v>
      </c>
      <c r="C419" s="7" t="s">
        <v>1148</v>
      </c>
      <c r="D419" s="116">
        <v>603.25</v>
      </c>
      <c r="E419" s="117" t="str">
        <f t="array" ref="E419">_xludf.XLOOKUP(B419,'CO Medicaid Dental Rate'!B:B,'CO Medicaid Dental Rate'!F:F,"N/A")</f>
        <v>#NAME?</v>
      </c>
      <c r="F419" s="114" t="str">
        <f t="shared" si="1"/>
        <v>Rate Not Found in Medicaid Dental</v>
      </c>
    </row>
    <row r="420" ht="15.75" customHeight="1">
      <c r="B420" s="115" t="s">
        <v>395</v>
      </c>
      <c r="C420" s="7" t="s">
        <v>1011</v>
      </c>
      <c r="D420" s="116">
        <v>557.18</v>
      </c>
      <c r="E420" s="117" t="str">
        <f t="array" ref="E420">_xludf.XLOOKUP(B420,'CO Medicaid Dental Rate'!B:B,'CO Medicaid Dental Rate'!F:F,"N/A")</f>
        <v>#NAME?</v>
      </c>
      <c r="F420" s="114" t="str">
        <f t="shared" si="1"/>
        <v>Rate Not Found in Medicaid Dental</v>
      </c>
    </row>
    <row r="421" ht="15.75" customHeight="1">
      <c r="B421" s="115" t="s">
        <v>396</v>
      </c>
      <c r="C421" s="7" t="s">
        <v>1012</v>
      </c>
      <c r="D421" s="116">
        <v>7017.0</v>
      </c>
      <c r="E421" s="117" t="str">
        <f t="array" ref="E421">_xludf.XLOOKUP(B421,'CO Medicaid Dental Rate'!B:B,'CO Medicaid Dental Rate'!F:F,"N/A")</f>
        <v>#NAME?</v>
      </c>
      <c r="F421" s="114" t="str">
        <f t="shared" si="1"/>
        <v>Rate Not Found in Medicaid Dental</v>
      </c>
    </row>
    <row r="422" ht="15.75" customHeight="1">
      <c r="B422" s="115" t="s">
        <v>397</v>
      </c>
      <c r="C422" s="7" t="s">
        <v>1013</v>
      </c>
      <c r="D422" s="116">
        <v>911.19</v>
      </c>
      <c r="E422" s="117" t="str">
        <f t="array" ref="E422">_xludf.XLOOKUP(B422,'CO Medicaid Dental Rate'!B:B,'CO Medicaid Dental Rate'!F:F,"N/A")</f>
        <v>#NAME?</v>
      </c>
      <c r="F422" s="114" t="str">
        <f t="shared" si="1"/>
        <v>Rate Not Found in Medicaid Dental</v>
      </c>
    </row>
    <row r="423" ht="15.75" customHeight="1">
      <c r="B423" s="115" t="s">
        <v>114</v>
      </c>
      <c r="C423" s="7" t="s">
        <v>1014</v>
      </c>
      <c r="D423" s="116">
        <v>190.6</v>
      </c>
      <c r="E423" s="117" t="str">
        <f t="array" ref="E423">_xludf.XLOOKUP(B423,'CO Medicaid Dental Rate'!B:B,'CO Medicaid Dental Rate'!F:F,"N/A")</f>
        <v>#NAME?</v>
      </c>
      <c r="F423" s="114" t="str">
        <f t="shared" si="1"/>
        <v>Rate Not Found in Medicaid Dental</v>
      </c>
    </row>
    <row r="424" ht="15.75" customHeight="1">
      <c r="B424" s="115" t="s">
        <v>398</v>
      </c>
      <c r="C424" s="7" t="s">
        <v>1015</v>
      </c>
      <c r="D424" s="116">
        <v>551.85</v>
      </c>
      <c r="E424" s="117" t="str">
        <f t="array" ref="E424">_xludf.XLOOKUP(B424,'CO Medicaid Dental Rate'!B:B,'CO Medicaid Dental Rate'!F:F,"N/A")</f>
        <v>#NAME?</v>
      </c>
      <c r="F424" s="114" t="str">
        <f t="shared" si="1"/>
        <v>Rate Not Found in Medicaid Dental</v>
      </c>
    </row>
    <row r="425" ht="15.75" customHeight="1">
      <c r="B425" s="115" t="s">
        <v>399</v>
      </c>
      <c r="C425" s="7" t="s">
        <v>1016</v>
      </c>
      <c r="D425" s="116">
        <v>325.7</v>
      </c>
      <c r="E425" s="117" t="str">
        <f t="array" ref="E425">_xludf.XLOOKUP(B425,'CO Medicaid Dental Rate'!B:B,'CO Medicaid Dental Rate'!F:F,"N/A")</f>
        <v>#NAME?</v>
      </c>
      <c r="F425" s="114" t="str">
        <f t="shared" si="1"/>
        <v>Rate Not Found in Medicaid Dental</v>
      </c>
    </row>
    <row r="426" ht="15.75" customHeight="1">
      <c r="B426" s="115" t="s">
        <v>400</v>
      </c>
      <c r="C426" s="7" t="s">
        <v>1017</v>
      </c>
      <c r="D426" s="116">
        <v>461.9</v>
      </c>
      <c r="E426" s="117" t="str">
        <f t="array" ref="E426">_xludf.XLOOKUP(B426,'CO Medicaid Dental Rate'!B:B,'CO Medicaid Dental Rate'!F:F,"N/A")</f>
        <v>#NAME?</v>
      </c>
      <c r="F426" s="114" t="str">
        <f t="shared" si="1"/>
        <v>Rate Not Found in Medicaid Dental</v>
      </c>
    </row>
    <row r="427" ht="15.75" customHeight="1">
      <c r="B427" s="115" t="s">
        <v>401</v>
      </c>
      <c r="C427" s="7" t="s">
        <v>1018</v>
      </c>
      <c r="D427" s="116">
        <v>294.3</v>
      </c>
      <c r="E427" s="117" t="str">
        <f t="array" ref="E427">_xludf.XLOOKUP(B427,'CO Medicaid Dental Rate'!B:B,'CO Medicaid Dental Rate'!F:F,"N/A")</f>
        <v>#NAME?</v>
      </c>
      <c r="F427" s="114" t="str">
        <f t="shared" si="1"/>
        <v>Rate Not Found in Medicaid Dental</v>
      </c>
    </row>
    <row r="428" ht="15.75" customHeight="1">
      <c r="B428" s="115" t="s">
        <v>402</v>
      </c>
      <c r="C428" s="7" t="s">
        <v>1019</v>
      </c>
      <c r="D428" s="116">
        <v>607.39</v>
      </c>
      <c r="E428" s="117" t="str">
        <f t="array" ref="E428">_xludf.XLOOKUP(B428,'CO Medicaid Dental Rate'!B:B,'CO Medicaid Dental Rate'!F:F,"N/A")</f>
        <v>#NAME?</v>
      </c>
      <c r="F428" s="114" t="str">
        <f t="shared" si="1"/>
        <v>Rate Not Found in Medicaid Dental</v>
      </c>
    </row>
    <row r="429" ht="15.75" customHeight="1">
      <c r="B429" s="115" t="s">
        <v>403</v>
      </c>
      <c r="C429" s="7" t="s">
        <v>1020</v>
      </c>
      <c r="D429" s="116">
        <v>432.55</v>
      </c>
      <c r="E429" s="117" t="str">
        <f t="array" ref="E429">_xludf.XLOOKUP(B429,'CO Medicaid Dental Rate'!B:B,'CO Medicaid Dental Rate'!F:F,"N/A")</f>
        <v>#NAME?</v>
      </c>
      <c r="F429" s="114" t="str">
        <f t="shared" si="1"/>
        <v>Rate Not Found in Medicaid Dental</v>
      </c>
    </row>
    <row r="430" ht="15.75" customHeight="1">
      <c r="B430" s="115" t="s">
        <v>404</v>
      </c>
      <c r="C430" s="7" t="s">
        <v>1021</v>
      </c>
      <c r="D430" s="116">
        <v>948.86</v>
      </c>
      <c r="E430" s="117" t="str">
        <f t="array" ref="E430">_xludf.XLOOKUP(B430,'CO Medicaid Dental Rate'!B:B,'CO Medicaid Dental Rate'!F:F,"N/A")</f>
        <v>#NAME?</v>
      </c>
      <c r="F430" s="114" t="str">
        <f t="shared" si="1"/>
        <v>Rate Not Found in Medicaid Dental</v>
      </c>
    </row>
    <row r="431" ht="15.75" customHeight="1">
      <c r="B431" s="115" t="s">
        <v>405</v>
      </c>
      <c r="C431" s="7" t="s">
        <v>1149</v>
      </c>
      <c r="D431" s="116">
        <v>3567.15</v>
      </c>
      <c r="E431" s="117" t="str">
        <f t="array" ref="E431">_xludf.XLOOKUP(B431,'CO Medicaid Dental Rate'!B:B,'CO Medicaid Dental Rate'!F:F,"N/A")</f>
        <v>#NAME?</v>
      </c>
      <c r="F431" s="114" t="str">
        <f t="shared" si="1"/>
        <v>Rate Not Found in Medicaid Dental</v>
      </c>
    </row>
    <row r="432" ht="15.75" customHeight="1">
      <c r="B432" s="115" t="s">
        <v>406</v>
      </c>
      <c r="C432" s="7" t="s">
        <v>1150</v>
      </c>
      <c r="D432" s="116">
        <v>2823.56</v>
      </c>
      <c r="E432" s="117" t="str">
        <f t="array" ref="E432">_xludf.XLOOKUP(B432,'CO Medicaid Dental Rate'!B:B,'CO Medicaid Dental Rate'!F:F,"N/A")</f>
        <v>#NAME?</v>
      </c>
      <c r="F432" s="114" t="str">
        <f t="shared" si="1"/>
        <v>Rate Not Found in Medicaid Dental</v>
      </c>
    </row>
    <row r="433" ht="15.75" customHeight="1">
      <c r="B433" s="115" t="s">
        <v>407</v>
      </c>
      <c r="C433" s="7" t="s">
        <v>1151</v>
      </c>
      <c r="D433" s="116">
        <v>3570.27</v>
      </c>
      <c r="E433" s="117" t="str">
        <f t="array" ref="E433">_xludf.XLOOKUP(B433,'CO Medicaid Dental Rate'!B:B,'CO Medicaid Dental Rate'!F:F,"N/A")</f>
        <v>#NAME?</v>
      </c>
      <c r="F433" s="114" t="str">
        <f t="shared" si="1"/>
        <v>Rate Not Found in Medicaid Dental</v>
      </c>
    </row>
    <row r="434" ht="15.75" customHeight="1">
      <c r="B434" s="115" t="s">
        <v>192</v>
      </c>
      <c r="C434" s="7" t="s">
        <v>1152</v>
      </c>
      <c r="D434" s="116">
        <v>4022.17</v>
      </c>
      <c r="E434" s="117" t="str">
        <f t="array" ref="E434">_xludf.XLOOKUP(B434,'CO Medicaid Dental Rate'!B:B,'CO Medicaid Dental Rate'!F:F,"N/A")</f>
        <v>#NAME?</v>
      </c>
      <c r="F434" s="114" t="str">
        <f t="shared" si="1"/>
        <v>Rate Not Found in Medicaid Dental</v>
      </c>
    </row>
    <row r="435" ht="15.75" customHeight="1">
      <c r="B435" s="115" t="s">
        <v>408</v>
      </c>
      <c r="C435" s="7" t="s">
        <v>1153</v>
      </c>
      <c r="D435" s="116">
        <v>3065.64</v>
      </c>
      <c r="E435" s="117" t="str">
        <f t="array" ref="E435">_xludf.XLOOKUP(B435,'CO Medicaid Dental Rate'!B:B,'CO Medicaid Dental Rate'!F:F,"N/A")</f>
        <v>#NAME?</v>
      </c>
      <c r="F435" s="114" t="str">
        <f t="shared" si="1"/>
        <v>Rate Not Found in Medicaid Dental</v>
      </c>
    </row>
    <row r="436" ht="15.75" customHeight="1">
      <c r="B436" s="115" t="s">
        <v>409</v>
      </c>
      <c r="C436" s="7" t="s">
        <v>1154</v>
      </c>
      <c r="D436" s="116">
        <v>2641.31</v>
      </c>
      <c r="E436" s="117" t="str">
        <f t="array" ref="E436">_xludf.XLOOKUP(B436,'CO Medicaid Dental Rate'!B:B,'CO Medicaid Dental Rate'!F:F,"N/A")</f>
        <v>#NAME?</v>
      </c>
      <c r="F436" s="114" t="str">
        <f t="shared" si="1"/>
        <v>Rate Not Found in Medicaid Dental</v>
      </c>
    </row>
    <row r="437" ht="15.75" customHeight="1">
      <c r="B437" s="115" t="s">
        <v>410</v>
      </c>
      <c r="C437" s="7" t="s">
        <v>1155</v>
      </c>
      <c r="D437" s="116">
        <v>1130.04</v>
      </c>
      <c r="E437" s="117" t="str">
        <f t="array" ref="E437">_xludf.XLOOKUP(B437,'CO Medicaid Dental Rate'!B:B,'CO Medicaid Dental Rate'!F:F,"N/A")</f>
        <v>#NAME?</v>
      </c>
      <c r="F437" s="114" t="str">
        <f t="shared" si="1"/>
        <v>Rate Not Found in Medicaid Dental</v>
      </c>
    </row>
    <row r="438" ht="15.75" customHeight="1">
      <c r="B438" s="115" t="s">
        <v>411</v>
      </c>
      <c r="C438" s="7" t="s">
        <v>1156</v>
      </c>
      <c r="D438" s="116">
        <v>1498.44</v>
      </c>
      <c r="E438" s="117" t="str">
        <f t="array" ref="E438">_xludf.XLOOKUP(B438,'CO Medicaid Dental Rate'!B:B,'CO Medicaid Dental Rate'!F:F,"N/A")</f>
        <v>#NAME?</v>
      </c>
      <c r="F438" s="114" t="str">
        <f t="shared" si="1"/>
        <v>Rate Not Found in Medicaid Dental</v>
      </c>
    </row>
    <row r="439" ht="15.75" customHeight="1">
      <c r="B439" s="115" t="s">
        <v>412</v>
      </c>
      <c r="C439" s="7" t="s">
        <v>1157</v>
      </c>
      <c r="D439" s="116">
        <v>5349.71</v>
      </c>
      <c r="E439" s="117" t="str">
        <f t="array" ref="E439">_xludf.XLOOKUP(B439,'CO Medicaid Dental Rate'!B:B,'CO Medicaid Dental Rate'!F:F,"N/A")</f>
        <v>#NAME?</v>
      </c>
      <c r="F439" s="114" t="str">
        <f t="shared" si="1"/>
        <v>Rate Not Found in Medicaid Dental</v>
      </c>
    </row>
    <row r="440" ht="15.75" customHeight="1">
      <c r="B440" s="115" t="s">
        <v>413</v>
      </c>
      <c r="C440" s="7" t="s">
        <v>1158</v>
      </c>
      <c r="D440" s="116">
        <v>3719.0</v>
      </c>
      <c r="E440" s="117" t="str">
        <f t="array" ref="E440">_xludf.XLOOKUP(B440,'CO Medicaid Dental Rate'!B:B,'CO Medicaid Dental Rate'!F:F,"N/A")</f>
        <v>#NAME?</v>
      </c>
      <c r="F440" s="114" t="str">
        <f t="shared" si="1"/>
        <v>Rate Not Found in Medicaid Dental</v>
      </c>
    </row>
    <row r="441" ht="15.75" customHeight="1">
      <c r="B441" s="115" t="s">
        <v>414</v>
      </c>
      <c r="C441" s="7" t="s">
        <v>1159</v>
      </c>
      <c r="D441" s="116">
        <v>2779.58</v>
      </c>
      <c r="E441" s="117" t="str">
        <f t="array" ref="E441">_xludf.XLOOKUP(B441,'CO Medicaid Dental Rate'!B:B,'CO Medicaid Dental Rate'!F:F,"N/A")</f>
        <v>#NAME?</v>
      </c>
      <c r="F441" s="114" t="str">
        <f t="shared" si="1"/>
        <v>Rate Not Found in Medicaid Dental</v>
      </c>
    </row>
    <row r="442" ht="15.75" customHeight="1">
      <c r="B442" s="115" t="s">
        <v>415</v>
      </c>
      <c r="C442" s="7" t="s">
        <v>1160</v>
      </c>
      <c r="D442" s="116">
        <v>3940.01</v>
      </c>
      <c r="E442" s="117" t="str">
        <f t="array" ref="E442">_xludf.XLOOKUP(B442,'CO Medicaid Dental Rate'!B:B,'CO Medicaid Dental Rate'!F:F,"N/A")</f>
        <v>#NAME?</v>
      </c>
      <c r="F442" s="114" t="str">
        <f t="shared" si="1"/>
        <v>Rate Not Found in Medicaid Dental</v>
      </c>
    </row>
    <row r="443" ht="15.75" customHeight="1">
      <c r="B443" s="115" t="s">
        <v>193</v>
      </c>
      <c r="C443" s="7" t="s">
        <v>1161</v>
      </c>
      <c r="D443" s="116">
        <v>4460.53</v>
      </c>
      <c r="E443" s="117" t="str">
        <f t="array" ref="E443">_xludf.XLOOKUP(B443,'CO Medicaid Dental Rate'!B:B,'CO Medicaid Dental Rate'!F:F,"N/A")</f>
        <v>#NAME?</v>
      </c>
      <c r="F443" s="114" t="str">
        <f t="shared" si="1"/>
        <v>Rate Not Found in Medicaid Dental</v>
      </c>
    </row>
    <row r="444" ht="15.75" customHeight="1">
      <c r="B444" s="115" t="s">
        <v>416</v>
      </c>
      <c r="C444" s="7" t="s">
        <v>1162</v>
      </c>
      <c r="D444" s="116">
        <v>3391.2</v>
      </c>
      <c r="E444" s="117" t="str">
        <f t="array" ref="E444">_xludf.XLOOKUP(B444,'CO Medicaid Dental Rate'!B:B,'CO Medicaid Dental Rate'!F:F,"N/A")</f>
        <v>#NAME?</v>
      </c>
      <c r="F444" s="114" t="str">
        <f t="shared" si="1"/>
        <v>Rate Not Found in Medicaid Dental</v>
      </c>
    </row>
    <row r="445" ht="15.75" customHeight="1">
      <c r="B445" s="115" t="s">
        <v>417</v>
      </c>
      <c r="C445" s="7" t="s">
        <v>1163</v>
      </c>
      <c r="D445" s="116">
        <v>3930.6</v>
      </c>
      <c r="E445" s="117" t="str">
        <f t="array" ref="E445">_xludf.XLOOKUP(B445,'CO Medicaid Dental Rate'!B:B,'CO Medicaid Dental Rate'!F:F,"N/A")</f>
        <v>#NAME?</v>
      </c>
      <c r="F445" s="114" t="str">
        <f t="shared" si="1"/>
        <v>Rate Not Found in Medicaid Dental</v>
      </c>
    </row>
    <row r="446" ht="15.75" customHeight="1">
      <c r="B446" s="115" t="s">
        <v>418</v>
      </c>
      <c r="C446" s="7" t="s">
        <v>1164</v>
      </c>
      <c r="D446" s="116">
        <v>2216.1</v>
      </c>
      <c r="E446" s="117" t="str">
        <f t="array" ref="E446">_xludf.XLOOKUP(B446,'CO Medicaid Dental Rate'!B:B,'CO Medicaid Dental Rate'!F:F,"N/A")</f>
        <v>#NAME?</v>
      </c>
      <c r="F446" s="114" t="str">
        <f t="shared" si="1"/>
        <v>Rate Not Found in Medicaid Dental</v>
      </c>
    </row>
    <row r="447" ht="15.75" customHeight="1">
      <c r="B447" s="115" t="s">
        <v>419</v>
      </c>
      <c r="C447" s="7" t="s">
        <v>1165</v>
      </c>
      <c r="D447" s="116">
        <v>2122.84</v>
      </c>
      <c r="E447" s="117" t="str">
        <f t="array" ref="E447">_xludf.XLOOKUP(B447,'CO Medicaid Dental Rate'!B:B,'CO Medicaid Dental Rate'!F:F,"N/A")</f>
        <v>#NAME?</v>
      </c>
      <c r="F447" s="114" t="str">
        <f t="shared" si="1"/>
        <v>Rate Not Found in Medicaid Dental</v>
      </c>
    </row>
    <row r="448" ht="15.75" customHeight="1">
      <c r="B448" s="115" t="s">
        <v>420</v>
      </c>
      <c r="C448" s="7" t="s">
        <v>1157</v>
      </c>
      <c r="D448" s="116">
        <v>6626.37</v>
      </c>
      <c r="E448" s="117" t="str">
        <f t="array" ref="E448">_xludf.XLOOKUP(B448,'CO Medicaid Dental Rate'!B:B,'CO Medicaid Dental Rate'!F:F,"N/A")</f>
        <v>#NAME?</v>
      </c>
      <c r="F448" s="114" t="str">
        <f t="shared" si="1"/>
        <v>Rate Not Found in Medicaid Dental</v>
      </c>
    </row>
    <row r="449" ht="15.75" customHeight="1">
      <c r="B449" s="115" t="s">
        <v>421</v>
      </c>
      <c r="C449" s="7" t="s">
        <v>1166</v>
      </c>
      <c r="D449" s="116">
        <v>3493.85</v>
      </c>
      <c r="E449" s="117" t="str">
        <f t="array" ref="E449">_xludf.XLOOKUP(B449,'CO Medicaid Dental Rate'!B:B,'CO Medicaid Dental Rate'!F:F,"N/A")</f>
        <v>#NAME?</v>
      </c>
      <c r="F449" s="114" t="str">
        <f t="shared" si="1"/>
        <v>Rate Not Found in Medicaid Dental</v>
      </c>
    </row>
    <row r="450" ht="15.75" customHeight="1">
      <c r="B450" s="115" t="s">
        <v>422</v>
      </c>
      <c r="C450" s="7" t="s">
        <v>1167</v>
      </c>
      <c r="D450" s="116">
        <v>471.31</v>
      </c>
      <c r="E450" s="117" t="str">
        <f t="array" ref="E450">_xludf.XLOOKUP(B450,'CO Medicaid Dental Rate'!B:B,'CO Medicaid Dental Rate'!F:F,"N/A")</f>
        <v>#NAME?</v>
      </c>
      <c r="F450" s="114" t="str">
        <f t="shared" si="1"/>
        <v>Rate Not Found in Medicaid Dental</v>
      </c>
    </row>
    <row r="451" ht="15.75" customHeight="1">
      <c r="B451" s="115" t="s">
        <v>423</v>
      </c>
      <c r="C451" s="7" t="s">
        <v>1168</v>
      </c>
      <c r="D451" s="116">
        <v>627.32</v>
      </c>
      <c r="E451" s="117" t="str">
        <f t="array" ref="E451">_xludf.XLOOKUP(B451,'CO Medicaid Dental Rate'!B:B,'CO Medicaid Dental Rate'!F:F,"N/A")</f>
        <v>#NAME?</v>
      </c>
      <c r="F451" s="114" t="str">
        <f t="shared" si="1"/>
        <v>Rate Not Found in Medicaid Dental</v>
      </c>
    </row>
    <row r="452" ht="15.75" customHeight="1">
      <c r="B452" s="115" t="s">
        <v>424</v>
      </c>
      <c r="C452" s="7" t="s">
        <v>1022</v>
      </c>
      <c r="D452" s="116">
        <v>4398.73</v>
      </c>
      <c r="E452" s="117" t="str">
        <f t="array" ref="E452">_xludf.XLOOKUP(B452,'CO Medicaid Dental Rate'!B:B,'CO Medicaid Dental Rate'!F:F,"N/A")</f>
        <v>#NAME?</v>
      </c>
      <c r="F452" s="114" t="str">
        <f t="shared" si="1"/>
        <v>Rate Not Found in Medicaid Dental</v>
      </c>
    </row>
    <row r="453" ht="15.75" customHeight="1">
      <c r="B453" s="115" t="s">
        <v>425</v>
      </c>
      <c r="C453" s="7" t="s">
        <v>1023</v>
      </c>
      <c r="D453" s="116">
        <v>4310.45</v>
      </c>
      <c r="E453" s="117" t="str">
        <f t="array" ref="E453">_xludf.XLOOKUP(B453,'CO Medicaid Dental Rate'!B:B,'CO Medicaid Dental Rate'!F:F,"N/A")</f>
        <v>#NAME?</v>
      </c>
      <c r="F453" s="114" t="str">
        <f t="shared" si="1"/>
        <v>Rate Not Found in Medicaid Dental</v>
      </c>
    </row>
    <row r="454" ht="15.75" customHeight="1">
      <c r="B454" s="115" t="s">
        <v>426</v>
      </c>
      <c r="C454" s="7" t="s">
        <v>1024</v>
      </c>
      <c r="D454" s="116">
        <v>4641.68</v>
      </c>
      <c r="E454" s="117" t="str">
        <f t="array" ref="E454">_xludf.XLOOKUP(B454,'CO Medicaid Dental Rate'!B:B,'CO Medicaid Dental Rate'!F:F,"N/A")</f>
        <v>#NAME?</v>
      </c>
      <c r="F454" s="114" t="str">
        <f t="shared" si="1"/>
        <v>Rate Not Found in Medicaid Dental</v>
      </c>
    </row>
    <row r="455" ht="15.75" customHeight="1">
      <c r="B455" s="115" t="s">
        <v>427</v>
      </c>
      <c r="C455" s="7" t="s">
        <v>1025</v>
      </c>
      <c r="D455" s="116">
        <v>4310.45</v>
      </c>
      <c r="E455" s="117" t="str">
        <f t="array" ref="E455">_xludf.XLOOKUP(B455,'CO Medicaid Dental Rate'!B:B,'CO Medicaid Dental Rate'!F:F,"N/A")</f>
        <v>#NAME?</v>
      </c>
      <c r="F455" s="114" t="str">
        <f t="shared" si="1"/>
        <v>Rate Not Found in Medicaid Dental</v>
      </c>
    </row>
    <row r="456" ht="15.75" customHeight="1">
      <c r="B456" s="115" t="s">
        <v>428</v>
      </c>
      <c r="C456" s="7" t="s">
        <v>1026</v>
      </c>
      <c r="D456" s="116">
        <v>2898.96</v>
      </c>
      <c r="E456" s="117" t="str">
        <f t="array" ref="E456">_xludf.XLOOKUP(B456,'CO Medicaid Dental Rate'!B:B,'CO Medicaid Dental Rate'!F:F,"N/A")</f>
        <v>#NAME?</v>
      </c>
      <c r="F456" s="114" t="str">
        <f t="shared" si="1"/>
        <v>Rate Not Found in Medicaid Dental</v>
      </c>
    </row>
    <row r="457" ht="15.75" customHeight="1">
      <c r="B457" s="115" t="s">
        <v>429</v>
      </c>
      <c r="C457" s="7" t="s">
        <v>1027</v>
      </c>
      <c r="D457" s="116">
        <v>337.24</v>
      </c>
      <c r="E457" s="117" t="str">
        <f t="array" ref="E457">_xludf.XLOOKUP(B457,'CO Medicaid Dental Rate'!B:B,'CO Medicaid Dental Rate'!F:F,"N/A")</f>
        <v>#NAME?</v>
      </c>
      <c r="F457" s="114" t="str">
        <f t="shared" si="1"/>
        <v>Rate Not Found in Medicaid Dental</v>
      </c>
    </row>
    <row r="458" ht="15.75" customHeight="1">
      <c r="B458" s="115" t="s">
        <v>115</v>
      </c>
      <c r="C458" s="7" t="s">
        <v>1169</v>
      </c>
      <c r="D458" s="116">
        <v>597.33</v>
      </c>
      <c r="E458" s="117" t="str">
        <f t="array" ref="E458">_xludf.XLOOKUP(B458,'CO Medicaid Dental Rate'!B:B,'CO Medicaid Dental Rate'!F:F,"N/A")</f>
        <v>#NAME?</v>
      </c>
      <c r="F458" s="114" t="str">
        <f t="shared" si="1"/>
        <v>Rate Not Found in Medicaid Dental</v>
      </c>
    </row>
    <row r="459" ht="15.75" customHeight="1">
      <c r="B459" s="115" t="s">
        <v>116</v>
      </c>
      <c r="C459" s="7" t="s">
        <v>1028</v>
      </c>
      <c r="D459" s="116">
        <v>243.4</v>
      </c>
      <c r="E459" s="117" t="str">
        <f t="array" ref="E459">_xludf.XLOOKUP(B459,'CO Medicaid Dental Rate'!B:B,'CO Medicaid Dental Rate'!F:F,"N/A")</f>
        <v>#NAME?</v>
      </c>
      <c r="F459" s="114" t="str">
        <f t="shared" si="1"/>
        <v>Rate Not Found in Medicaid Dental</v>
      </c>
    </row>
    <row r="460" ht="15.75" customHeight="1">
      <c r="B460" s="122" t="s">
        <v>430</v>
      </c>
      <c r="C460" s="123" t="s">
        <v>1029</v>
      </c>
      <c r="D460" s="124">
        <v>235.53</v>
      </c>
      <c r="E460" s="125" t="str">
        <f t="array" ref="E460">_xludf.XLOOKUP(B460,'CO Medicaid Dental Rate'!B:B,'CO Medicaid Dental Rate'!F:F,"N/A")</f>
        <v>#NAME?</v>
      </c>
      <c r="F460" s="114" t="str">
        <f t="shared" si="1"/>
        <v>Rate Not Found in Medicaid Dental</v>
      </c>
    </row>
    <row r="461" ht="15.75" customHeight="1">
      <c r="B461" s="115" t="s">
        <v>431</v>
      </c>
      <c r="C461" s="7" t="s">
        <v>1030</v>
      </c>
      <c r="D461" s="116">
        <v>730.07</v>
      </c>
      <c r="E461" s="117" t="str">
        <f t="array" ref="E461">_xludf.XLOOKUP(B461,'CO Medicaid Dental Rate'!B:B,'CO Medicaid Dental Rate'!F:F,"N/A")</f>
        <v>#NAME?</v>
      </c>
      <c r="F461" s="114" t="str">
        <f t="shared" si="1"/>
        <v>Rate Not Found in Medicaid Dental</v>
      </c>
    </row>
    <row r="462" ht="15.75" customHeight="1">
      <c r="B462" s="115" t="s">
        <v>432</v>
      </c>
      <c r="C462" s="7" t="s">
        <v>1031</v>
      </c>
      <c r="D462" s="116">
        <v>1959.21</v>
      </c>
      <c r="E462" s="117" t="str">
        <f t="array" ref="E462">_xludf.XLOOKUP(B462,'CO Medicaid Dental Rate'!B:B,'CO Medicaid Dental Rate'!F:F,"N/A")</f>
        <v>#NAME?</v>
      </c>
      <c r="F462" s="114" t="str">
        <f t="shared" si="1"/>
        <v>Rate Not Found in Medicaid Dental</v>
      </c>
    </row>
    <row r="463" ht="15.75" customHeight="1">
      <c r="B463" s="115" t="s">
        <v>743</v>
      </c>
      <c r="C463" s="7" t="s">
        <v>744</v>
      </c>
      <c r="D463" s="116">
        <v>152.97</v>
      </c>
      <c r="E463" s="117" t="str">
        <f t="array" ref="E463">_xludf.XLOOKUP(B463,'CO Medicaid Dental Rate'!B:B,'CO Medicaid Dental Rate'!F:F,"N/A")</f>
        <v>#NAME?</v>
      </c>
      <c r="F463" s="114" t="str">
        <f t="shared" si="1"/>
        <v>Rate Not Found in Medicaid Dental</v>
      </c>
    </row>
    <row r="464" ht="15.75" customHeight="1">
      <c r="B464" s="122" t="s">
        <v>433</v>
      </c>
      <c r="C464" s="123" t="s">
        <v>1170</v>
      </c>
      <c r="D464" s="124">
        <v>1235.17</v>
      </c>
      <c r="E464" s="125" t="str">
        <f t="array" ref="E464">_xludf.XLOOKUP(B464,'CO Medicaid Dental Rate'!B:B,'CO Medicaid Dental Rate'!F:F,"N/A")</f>
        <v>#NAME?</v>
      </c>
      <c r="F464" s="114" t="str">
        <f t="shared" si="1"/>
        <v>Rate Not Found in Medicaid Dental</v>
      </c>
    </row>
    <row r="465" ht="15.75" customHeight="1">
      <c r="B465" s="122" t="s">
        <v>434</v>
      </c>
      <c r="C465" s="123" t="s">
        <v>1171</v>
      </c>
      <c r="D465" s="124">
        <v>2372.71</v>
      </c>
      <c r="E465" s="125" t="str">
        <f t="array" ref="E465">_xludf.XLOOKUP(B465,'CO Medicaid Dental Rate'!B:B,'CO Medicaid Dental Rate'!F:F,"N/A")</f>
        <v>#NAME?</v>
      </c>
      <c r="F465" s="114" t="str">
        <f t="shared" si="1"/>
        <v>Rate Not Found in Medicaid Dental</v>
      </c>
    </row>
    <row r="466" ht="15.75" customHeight="1">
      <c r="B466" s="122" t="s">
        <v>435</v>
      </c>
      <c r="C466" s="123" t="s">
        <v>1172</v>
      </c>
      <c r="D466" s="124">
        <v>2640.82</v>
      </c>
      <c r="E466" s="125" t="str">
        <f t="array" ref="E466">_xludf.XLOOKUP(B466,'CO Medicaid Dental Rate'!B:B,'CO Medicaid Dental Rate'!F:F,"N/A")</f>
        <v>#NAME?</v>
      </c>
      <c r="F466" s="114" t="str">
        <f t="shared" si="1"/>
        <v>Rate Not Found in Medicaid Dental</v>
      </c>
    </row>
    <row r="467" ht="15.75" customHeight="1">
      <c r="B467" s="115" t="s">
        <v>436</v>
      </c>
      <c r="C467" s="7" t="s">
        <v>1173</v>
      </c>
      <c r="D467" s="116">
        <v>1833.3</v>
      </c>
      <c r="E467" s="117" t="str">
        <f t="array" ref="E467">_xludf.XLOOKUP(B467,'CO Medicaid Dental Rate'!B:B,'CO Medicaid Dental Rate'!F:F,"N/A")</f>
        <v>#NAME?</v>
      </c>
      <c r="F467" s="114" t="str">
        <f t="shared" si="1"/>
        <v>Rate Not Found in Medicaid Dental</v>
      </c>
    </row>
    <row r="468" ht="15.75" customHeight="1">
      <c r="B468" s="122" t="s">
        <v>437</v>
      </c>
      <c r="C468" s="123" t="s">
        <v>1174</v>
      </c>
      <c r="D468" s="124">
        <v>2043.56</v>
      </c>
      <c r="E468" s="125" t="str">
        <f t="array" ref="E468">_xludf.XLOOKUP(B468,'CO Medicaid Dental Rate'!B:B,'CO Medicaid Dental Rate'!F:F,"N/A")</f>
        <v>#NAME?</v>
      </c>
      <c r="F468" s="114" t="str">
        <f t="shared" si="1"/>
        <v>Rate Not Found in Medicaid Dental</v>
      </c>
    </row>
    <row r="469" ht="15.75" customHeight="1">
      <c r="B469" s="122" t="s">
        <v>438</v>
      </c>
      <c r="C469" s="123" t="s">
        <v>1175</v>
      </c>
      <c r="D469" s="124">
        <v>3007.88</v>
      </c>
      <c r="E469" s="125" t="str">
        <f t="array" ref="E469">_xludf.XLOOKUP(B469,'CO Medicaid Dental Rate'!B:B,'CO Medicaid Dental Rate'!F:F,"N/A")</f>
        <v>#NAME?</v>
      </c>
      <c r="F469" s="114" t="str">
        <f t="shared" si="1"/>
        <v>Rate Not Found in Medicaid Dental</v>
      </c>
    </row>
    <row r="470" ht="15.75" customHeight="1">
      <c r="B470" s="122" t="s">
        <v>439</v>
      </c>
      <c r="C470" s="123" t="s">
        <v>1176</v>
      </c>
      <c r="D470" s="124">
        <v>2674.1</v>
      </c>
      <c r="E470" s="125" t="str">
        <f t="array" ref="E470">_xludf.XLOOKUP(B470,'CO Medicaid Dental Rate'!B:B,'CO Medicaid Dental Rate'!F:F,"N/A")</f>
        <v>#NAME?</v>
      </c>
      <c r="F470" s="114" t="str">
        <f t="shared" si="1"/>
        <v>Rate Not Found in Medicaid Dental</v>
      </c>
    </row>
    <row r="471" ht="15.75" customHeight="1">
      <c r="B471" s="122" t="s">
        <v>440</v>
      </c>
      <c r="C471" s="123" t="s">
        <v>1177</v>
      </c>
      <c r="D471" s="124">
        <v>2961.16</v>
      </c>
      <c r="E471" s="125" t="str">
        <f t="array" ref="E471">_xludf.XLOOKUP(B471,'CO Medicaid Dental Rate'!B:B,'CO Medicaid Dental Rate'!F:F,"N/A")</f>
        <v>#NAME?</v>
      </c>
      <c r="F471" s="114" t="str">
        <f t="shared" si="1"/>
        <v>Rate Not Found in Medicaid Dental</v>
      </c>
    </row>
    <row r="472" ht="15.75" customHeight="1">
      <c r="B472" s="122" t="s">
        <v>441</v>
      </c>
      <c r="C472" s="123" t="s">
        <v>1178</v>
      </c>
      <c r="D472" s="124">
        <v>967.36</v>
      </c>
      <c r="E472" s="125" t="str">
        <f t="array" ref="E472">_xludf.XLOOKUP(B472,'CO Medicaid Dental Rate'!B:B,'CO Medicaid Dental Rate'!F:F,"N/A")</f>
        <v>#NAME?</v>
      </c>
      <c r="F472" s="114" t="str">
        <f t="shared" si="1"/>
        <v>Rate Not Found in Medicaid Dental</v>
      </c>
    </row>
    <row r="473" ht="15.75" customHeight="1">
      <c r="B473" s="115" t="s">
        <v>442</v>
      </c>
      <c r="C473" s="7" t="s">
        <v>1179</v>
      </c>
      <c r="D473" s="116">
        <v>2584.54</v>
      </c>
      <c r="E473" s="117" t="str">
        <f t="array" ref="E473">_xludf.XLOOKUP(B473,'CO Medicaid Dental Rate'!B:B,'CO Medicaid Dental Rate'!F:F,"N/A")</f>
        <v>#NAME?</v>
      </c>
      <c r="F473" s="114" t="str">
        <f t="shared" si="1"/>
        <v>Rate Not Found in Medicaid Dental</v>
      </c>
    </row>
    <row r="474" ht="15.75" customHeight="1">
      <c r="B474" s="122" t="s">
        <v>443</v>
      </c>
      <c r="C474" s="123" t="s">
        <v>1180</v>
      </c>
      <c r="D474" s="124">
        <v>1094.09</v>
      </c>
      <c r="E474" s="125" t="str">
        <f t="array" ref="E474">_xludf.XLOOKUP(B474,'CO Medicaid Dental Rate'!B:B,'CO Medicaid Dental Rate'!F:F,"N/A")</f>
        <v>#NAME?</v>
      </c>
      <c r="F474" s="114" t="str">
        <f t="shared" si="1"/>
        <v>Rate Not Found in Medicaid Dental</v>
      </c>
    </row>
    <row r="475" ht="15.75" customHeight="1">
      <c r="B475" s="115" t="s">
        <v>745</v>
      </c>
      <c r="C475" s="7" t="s">
        <v>746</v>
      </c>
      <c r="D475" s="116">
        <v>450.52</v>
      </c>
      <c r="E475" s="117" t="str">
        <f t="array" ref="E475">_xludf.XLOOKUP(B475,'CO Medicaid Dental Rate'!B:B,'CO Medicaid Dental Rate'!F:F,"N/A")</f>
        <v>#NAME?</v>
      </c>
      <c r="F475" s="114" t="str">
        <f t="shared" si="1"/>
        <v>Rate Not Found in Medicaid Dental</v>
      </c>
    </row>
    <row r="476" ht="15.75" customHeight="1">
      <c r="B476" s="115" t="s">
        <v>444</v>
      </c>
      <c r="C476" s="7" t="s">
        <v>1181</v>
      </c>
      <c r="D476" s="116">
        <v>4375.45</v>
      </c>
      <c r="E476" s="117" t="str">
        <f t="array" ref="E476">_xludf.XLOOKUP(B476,'CO Medicaid Dental Rate'!B:B,'CO Medicaid Dental Rate'!F:F,"N/A")</f>
        <v>#NAME?</v>
      </c>
      <c r="F476" s="114" t="str">
        <f t="shared" si="1"/>
        <v>Rate Not Found in Medicaid Dental</v>
      </c>
    </row>
    <row r="477" ht="15.75" customHeight="1">
      <c r="B477" s="115" t="s">
        <v>445</v>
      </c>
      <c r="C477" s="7" t="s">
        <v>1032</v>
      </c>
      <c r="D477" s="116">
        <v>590.97</v>
      </c>
      <c r="E477" s="117" t="str">
        <f t="array" ref="E477">_xludf.XLOOKUP(B477,'CO Medicaid Dental Rate'!B:B,'CO Medicaid Dental Rate'!F:F,"N/A")</f>
        <v>#NAME?</v>
      </c>
      <c r="F477" s="114" t="str">
        <f t="shared" si="1"/>
        <v>Rate Not Found in Medicaid Dental</v>
      </c>
    </row>
    <row r="478" ht="15.75" customHeight="1">
      <c r="B478" s="115" t="s">
        <v>446</v>
      </c>
      <c r="C478" s="7" t="s">
        <v>1033</v>
      </c>
      <c r="D478" s="116">
        <v>709.16</v>
      </c>
      <c r="E478" s="117" t="str">
        <f t="array" ref="E478">_xludf.XLOOKUP(B478,'CO Medicaid Dental Rate'!B:B,'CO Medicaid Dental Rate'!F:F,"N/A")</f>
        <v>#NAME?</v>
      </c>
      <c r="F478" s="114" t="str">
        <f t="shared" si="1"/>
        <v>Rate Not Found in Medicaid Dental</v>
      </c>
    </row>
    <row r="479" ht="15.75" customHeight="1">
      <c r="B479" s="115" t="s">
        <v>447</v>
      </c>
      <c r="C479" s="7" t="s">
        <v>1182</v>
      </c>
      <c r="D479" s="116">
        <v>532.59</v>
      </c>
      <c r="E479" s="117" t="str">
        <f t="array" ref="E479">_xludf.XLOOKUP(B479,'CO Medicaid Dental Rate'!B:B,'CO Medicaid Dental Rate'!F:F,"N/A")</f>
        <v>#NAME?</v>
      </c>
      <c r="F479" s="114" t="str">
        <f t="shared" si="1"/>
        <v>Rate Not Found in Medicaid Dental</v>
      </c>
    </row>
    <row r="480" ht="15.75" customHeight="1">
      <c r="B480" s="115" t="s">
        <v>117</v>
      </c>
      <c r="C480" s="7" t="s">
        <v>1034</v>
      </c>
      <c r="D480" s="116">
        <v>319.68</v>
      </c>
      <c r="E480" s="117" t="str">
        <f t="array" ref="E480">_xludf.XLOOKUP(B480,'CO Medicaid Dental Rate'!B:B,'CO Medicaid Dental Rate'!F:F,"N/A")</f>
        <v>#NAME?</v>
      </c>
      <c r="F480" s="114" t="str">
        <f t="shared" si="1"/>
        <v>Rate Not Found in Medicaid Dental</v>
      </c>
    </row>
    <row r="481" ht="15.75" customHeight="1">
      <c r="B481" s="115" t="s">
        <v>118</v>
      </c>
      <c r="C481" s="7" t="s">
        <v>1035</v>
      </c>
      <c r="D481" s="116">
        <v>319.68</v>
      </c>
      <c r="E481" s="117" t="str">
        <f t="array" ref="E481">_xludf.XLOOKUP(B481,'CO Medicaid Dental Rate'!B:B,'CO Medicaid Dental Rate'!F:F,"N/A")</f>
        <v>#NAME?</v>
      </c>
      <c r="F481" s="114" t="str">
        <f t="shared" si="1"/>
        <v>Rate Not Found in Medicaid Dental</v>
      </c>
    </row>
    <row r="482" ht="15.75" customHeight="1">
      <c r="B482" s="115" t="s">
        <v>448</v>
      </c>
      <c r="C482" s="7" t="s">
        <v>1183</v>
      </c>
      <c r="D482" s="116">
        <v>368.37</v>
      </c>
      <c r="E482" s="117" t="str">
        <f t="array" ref="E482">_xludf.XLOOKUP(B482,'CO Medicaid Dental Rate'!B:B,'CO Medicaid Dental Rate'!F:F,"N/A")</f>
        <v>#NAME?</v>
      </c>
      <c r="F482" s="114" t="str">
        <f t="shared" si="1"/>
        <v>Rate Not Found in Medicaid Dental</v>
      </c>
    </row>
    <row r="483" ht="15.75" customHeight="1">
      <c r="B483" s="115" t="s">
        <v>119</v>
      </c>
      <c r="C483" s="7" t="s">
        <v>1184</v>
      </c>
      <c r="D483" s="116">
        <v>395.36</v>
      </c>
      <c r="E483" s="117" t="str">
        <f t="array" ref="E483">_xludf.XLOOKUP(B483,'CO Medicaid Dental Rate'!B:B,'CO Medicaid Dental Rate'!F:F,"N/A")</f>
        <v>#NAME?</v>
      </c>
      <c r="F483" s="114" t="str">
        <f t="shared" si="1"/>
        <v>Rate Not Found in Medicaid Dental</v>
      </c>
    </row>
    <row r="484" ht="15.75" customHeight="1">
      <c r="B484" s="115" t="s">
        <v>449</v>
      </c>
      <c r="C484" s="7" t="s">
        <v>1185</v>
      </c>
      <c r="D484" s="116">
        <v>192.22</v>
      </c>
      <c r="E484" s="117" t="str">
        <f t="array" ref="E484">_xludf.XLOOKUP(B484,'CO Medicaid Dental Rate'!B:B,'CO Medicaid Dental Rate'!F:F,"N/A")</f>
        <v>#NAME?</v>
      </c>
      <c r="F484" s="114" t="str">
        <f t="shared" si="1"/>
        <v>Rate Not Found in Medicaid Dental</v>
      </c>
    </row>
    <row r="485" ht="15.75" customHeight="1">
      <c r="B485" s="115" t="s">
        <v>450</v>
      </c>
      <c r="C485" s="7" t="s">
        <v>1186</v>
      </c>
      <c r="D485" s="116">
        <v>598.25</v>
      </c>
      <c r="E485" s="117" t="str">
        <f t="array" ref="E485">_xludf.XLOOKUP(B485,'CO Medicaid Dental Rate'!B:B,'CO Medicaid Dental Rate'!F:F,"N/A")</f>
        <v>#NAME?</v>
      </c>
      <c r="F485" s="114" t="str">
        <f t="shared" si="1"/>
        <v>Rate Not Found in Medicaid Dental</v>
      </c>
    </row>
    <row r="486" ht="15.75" customHeight="1">
      <c r="B486" s="115" t="s">
        <v>451</v>
      </c>
      <c r="C486" s="7" t="s">
        <v>1036</v>
      </c>
      <c r="D486" s="116">
        <v>403.84</v>
      </c>
      <c r="E486" s="117" t="str">
        <f t="array" ref="E486">_xludf.XLOOKUP(B486,'CO Medicaid Dental Rate'!B:B,'CO Medicaid Dental Rate'!F:F,"N/A")</f>
        <v>#NAME?</v>
      </c>
      <c r="F486" s="114" t="str">
        <f t="shared" si="1"/>
        <v>Rate Not Found in Medicaid Dental</v>
      </c>
    </row>
    <row r="487" ht="15.75" customHeight="1">
      <c r="B487" s="115" t="s">
        <v>452</v>
      </c>
      <c r="C487" s="7" t="s">
        <v>1187</v>
      </c>
      <c r="D487" s="116">
        <v>673.14</v>
      </c>
      <c r="E487" s="117" t="str">
        <f t="array" ref="E487">_xludf.XLOOKUP(B487,'CO Medicaid Dental Rate'!B:B,'CO Medicaid Dental Rate'!F:F,"N/A")</f>
        <v>#NAME?</v>
      </c>
      <c r="F487" s="114" t="str">
        <f t="shared" si="1"/>
        <v>Rate Not Found in Medicaid Dental</v>
      </c>
    </row>
    <row r="488" ht="15.75" customHeight="1">
      <c r="B488" s="115" t="s">
        <v>453</v>
      </c>
      <c r="C488" s="7" t="s">
        <v>1188</v>
      </c>
      <c r="D488" s="116">
        <v>1381.52</v>
      </c>
      <c r="E488" s="117" t="str">
        <f t="array" ref="E488">_xludf.XLOOKUP(B488,'CO Medicaid Dental Rate'!B:B,'CO Medicaid Dental Rate'!F:F,"N/A")</f>
        <v>#NAME?</v>
      </c>
      <c r="F488" s="114" t="str">
        <f t="shared" si="1"/>
        <v>Rate Not Found in Medicaid Dental</v>
      </c>
    </row>
    <row r="489" ht="15.75" customHeight="1">
      <c r="B489" s="115" t="s">
        <v>454</v>
      </c>
      <c r="C489" s="7" t="s">
        <v>1189</v>
      </c>
      <c r="D489" s="116">
        <v>1004.3</v>
      </c>
      <c r="E489" s="117" t="str">
        <f t="array" ref="E489">_xludf.XLOOKUP(B489,'CO Medicaid Dental Rate'!B:B,'CO Medicaid Dental Rate'!F:F,"N/A")</f>
        <v>#NAME?</v>
      </c>
      <c r="F489" s="114" t="str">
        <f t="shared" si="1"/>
        <v>Rate Not Found in Medicaid Dental</v>
      </c>
    </row>
    <row r="490" ht="15.75" customHeight="1">
      <c r="B490" s="115" t="s">
        <v>455</v>
      </c>
      <c r="C490" s="7" t="s">
        <v>1037</v>
      </c>
      <c r="D490" s="116">
        <v>1040.28</v>
      </c>
      <c r="E490" s="117" t="str">
        <f t="array" ref="E490">_xludf.XLOOKUP(B490,'CO Medicaid Dental Rate'!B:B,'CO Medicaid Dental Rate'!F:F,"N/A")</f>
        <v>#NAME?</v>
      </c>
      <c r="F490" s="114" t="str">
        <f t="shared" si="1"/>
        <v>Rate Not Found in Medicaid Dental</v>
      </c>
    </row>
    <row r="491" ht="15.75" customHeight="1">
      <c r="B491" s="115" t="s">
        <v>456</v>
      </c>
      <c r="C491" s="7" t="s">
        <v>1190</v>
      </c>
      <c r="D491" s="116">
        <v>651.16</v>
      </c>
      <c r="E491" s="117" t="str">
        <f t="array" ref="E491">_xludf.XLOOKUP(B491,'CO Medicaid Dental Rate'!B:B,'CO Medicaid Dental Rate'!F:F,"N/A")</f>
        <v>#NAME?</v>
      </c>
      <c r="F491" s="114" t="str">
        <f t="shared" si="1"/>
        <v>Rate Not Found in Medicaid Dental</v>
      </c>
    </row>
    <row r="492" ht="15.75" customHeight="1">
      <c r="B492" s="115" t="s">
        <v>457</v>
      </c>
      <c r="C492" s="7" t="s">
        <v>1191</v>
      </c>
      <c r="D492" s="116">
        <v>1408.2</v>
      </c>
      <c r="E492" s="117" t="str">
        <f t="array" ref="E492">_xludf.XLOOKUP(B492,'CO Medicaid Dental Rate'!B:B,'CO Medicaid Dental Rate'!F:F,"N/A")</f>
        <v>#NAME?</v>
      </c>
      <c r="F492" s="114" t="str">
        <f t="shared" si="1"/>
        <v>Rate Not Found in Medicaid Dental</v>
      </c>
    </row>
    <row r="493" ht="15.75" customHeight="1">
      <c r="B493" s="122" t="s">
        <v>194</v>
      </c>
      <c r="C493" s="123" t="s">
        <v>1192</v>
      </c>
      <c r="D493" s="124">
        <v>95.94</v>
      </c>
      <c r="E493" s="125" t="str">
        <f t="array" ref="E493">_xludf.XLOOKUP(B493,'CO Medicaid Dental Rate'!B:B,'CO Medicaid Dental Rate'!F:F,"N/A")</f>
        <v>#NAME?</v>
      </c>
      <c r="F493" s="114" t="str">
        <f t="shared" si="1"/>
        <v>Rate Not Found in Medicaid Dental</v>
      </c>
    </row>
    <row r="494" ht="15.75" customHeight="1">
      <c r="B494" s="115" t="s">
        <v>458</v>
      </c>
      <c r="C494" s="7" t="s">
        <v>1193</v>
      </c>
      <c r="D494" s="116">
        <v>4242.98</v>
      </c>
      <c r="E494" s="117" t="str">
        <f t="array" ref="E494">_xludf.XLOOKUP(B494,'CO Medicaid Dental Rate'!B:B,'CO Medicaid Dental Rate'!F:F,"N/A")</f>
        <v>#NAME?</v>
      </c>
      <c r="F494" s="114" t="str">
        <f t="shared" si="1"/>
        <v>Rate Not Found in Medicaid Dental</v>
      </c>
    </row>
    <row r="495" ht="15.75" customHeight="1">
      <c r="B495" s="115" t="s">
        <v>120</v>
      </c>
      <c r="C495" s="7" t="s">
        <v>1194</v>
      </c>
      <c r="D495" s="116">
        <v>5599.19</v>
      </c>
      <c r="E495" s="117" t="str">
        <f t="array" ref="E495">_xludf.XLOOKUP(B495,'CO Medicaid Dental Rate'!B:B,'CO Medicaid Dental Rate'!F:F,"N/A")</f>
        <v>#NAME?</v>
      </c>
      <c r="F495" s="114" t="str">
        <f t="shared" si="1"/>
        <v>Rate Not Found in Medicaid Dental</v>
      </c>
    </row>
    <row r="496" ht="15.75" customHeight="1">
      <c r="B496" s="115" t="s">
        <v>459</v>
      </c>
      <c r="C496" s="7" t="s">
        <v>1195</v>
      </c>
      <c r="D496" s="116">
        <v>1494.02</v>
      </c>
      <c r="E496" s="117" t="str">
        <f t="array" ref="E496">_xludf.XLOOKUP(B496,'CO Medicaid Dental Rate'!B:B,'CO Medicaid Dental Rate'!F:F,"N/A")</f>
        <v>#NAME?</v>
      </c>
      <c r="F496" s="114" t="str">
        <f t="shared" si="1"/>
        <v>Rate Not Found in Medicaid Dental</v>
      </c>
    </row>
    <row r="497" ht="15.75" customHeight="1">
      <c r="B497" s="115" t="s">
        <v>460</v>
      </c>
      <c r="C497" s="7" t="s">
        <v>1196</v>
      </c>
      <c r="D497" s="116">
        <v>1507.8</v>
      </c>
      <c r="E497" s="117" t="str">
        <f t="array" ref="E497">_xludf.XLOOKUP(B497,'CO Medicaid Dental Rate'!B:B,'CO Medicaid Dental Rate'!F:F,"N/A")</f>
        <v>#NAME?</v>
      </c>
      <c r="F497" s="114" t="str">
        <f t="shared" si="1"/>
        <v>Rate Not Found in Medicaid Dental</v>
      </c>
    </row>
    <row r="498" ht="15.75" customHeight="1">
      <c r="B498" s="115" t="s">
        <v>121</v>
      </c>
      <c r="C498" s="7" t="s">
        <v>1197</v>
      </c>
      <c r="D498" s="116">
        <v>3786.55</v>
      </c>
      <c r="E498" s="117" t="str">
        <f t="array" ref="E498">_xludf.XLOOKUP(B498,'CO Medicaid Dental Rate'!B:B,'CO Medicaid Dental Rate'!F:F,"N/A")</f>
        <v>#NAME?</v>
      </c>
      <c r="F498" s="114" t="str">
        <f t="shared" si="1"/>
        <v>Rate Not Found in Medicaid Dental</v>
      </c>
    </row>
    <row r="499" ht="15.75" customHeight="1">
      <c r="B499" s="115" t="s">
        <v>122</v>
      </c>
      <c r="C499" s="7" t="s">
        <v>1198</v>
      </c>
      <c r="D499" s="116">
        <v>3786.55</v>
      </c>
      <c r="E499" s="117" t="str">
        <f t="array" ref="E499">_xludf.XLOOKUP(B499,'CO Medicaid Dental Rate'!B:B,'CO Medicaid Dental Rate'!F:F,"N/A")</f>
        <v>#NAME?</v>
      </c>
      <c r="F499" s="114" t="str">
        <f t="shared" si="1"/>
        <v>Rate Not Found in Medicaid Dental</v>
      </c>
    </row>
    <row r="500" ht="15.75" customHeight="1">
      <c r="B500" s="115" t="s">
        <v>123</v>
      </c>
      <c r="C500" s="7" t="s">
        <v>1199</v>
      </c>
      <c r="D500" s="116">
        <v>3786.55</v>
      </c>
      <c r="E500" s="117" t="str">
        <f t="array" ref="E500">_xludf.XLOOKUP(B500,'CO Medicaid Dental Rate'!B:B,'CO Medicaid Dental Rate'!F:F,"N/A")</f>
        <v>#NAME?</v>
      </c>
      <c r="F500" s="114" t="str">
        <f t="shared" si="1"/>
        <v>Rate Not Found in Medicaid Dental</v>
      </c>
    </row>
    <row r="501" ht="15.75" customHeight="1">
      <c r="B501" s="115" t="s">
        <v>461</v>
      </c>
      <c r="C501" s="7" t="s">
        <v>1200</v>
      </c>
      <c r="D501" s="116">
        <v>537.86</v>
      </c>
      <c r="E501" s="117" t="str">
        <f t="array" ref="E501">_xludf.XLOOKUP(B501,'CO Medicaid Dental Rate'!B:B,'CO Medicaid Dental Rate'!F:F,"N/A")</f>
        <v>#NAME?</v>
      </c>
      <c r="F501" s="114" t="str">
        <f t="shared" si="1"/>
        <v>Rate Not Found in Medicaid Dental</v>
      </c>
    </row>
    <row r="502" ht="15.75" customHeight="1">
      <c r="B502" s="115" t="s">
        <v>462</v>
      </c>
      <c r="C502" s="7" t="s">
        <v>1201</v>
      </c>
      <c r="D502" s="116">
        <v>647.39</v>
      </c>
      <c r="E502" s="117" t="str">
        <f t="array" ref="E502">_xludf.XLOOKUP(B502,'CO Medicaid Dental Rate'!B:B,'CO Medicaid Dental Rate'!F:F,"N/A")</f>
        <v>#NAME?</v>
      </c>
      <c r="F502" s="114" t="str">
        <f t="shared" si="1"/>
        <v>Rate Not Found in Medicaid Dental</v>
      </c>
    </row>
    <row r="503" ht="15.75" customHeight="1">
      <c r="B503" s="115" t="s">
        <v>1202</v>
      </c>
      <c r="C503" s="7" t="s">
        <v>1203</v>
      </c>
      <c r="D503" s="116">
        <v>189.74</v>
      </c>
      <c r="E503" s="117" t="str">
        <f t="array" ref="E503">_xludf.XLOOKUP(B503,'CO Medicaid Dental Rate'!B:B,'CO Medicaid Dental Rate'!F:F,"N/A")</f>
        <v>#NAME?</v>
      </c>
      <c r="F503" s="114" t="str">
        <f t="shared" si="1"/>
        <v>Rate Not Found in Medicaid Dental</v>
      </c>
    </row>
    <row r="504" ht="15.75" customHeight="1">
      <c r="B504" s="115" t="s">
        <v>124</v>
      </c>
      <c r="C504" s="7" t="s">
        <v>1204</v>
      </c>
      <c r="D504" s="116">
        <v>257.7</v>
      </c>
      <c r="E504" s="117" t="str">
        <f t="array" ref="E504">_xludf.XLOOKUP(B504,'CO Medicaid Dental Rate'!B:B,'CO Medicaid Dental Rate'!F:F,"N/A")</f>
        <v>#NAME?</v>
      </c>
      <c r="F504" s="114" t="str">
        <f t="shared" si="1"/>
        <v>Rate Not Found in Medicaid Dental</v>
      </c>
    </row>
    <row r="505" ht="15.75" customHeight="1">
      <c r="B505" s="115" t="s">
        <v>463</v>
      </c>
      <c r="C505" s="7" t="s">
        <v>1205</v>
      </c>
      <c r="D505" s="116">
        <v>354.58</v>
      </c>
      <c r="E505" s="117" t="str">
        <f t="array" ref="E505">_xludf.XLOOKUP(B505,'CO Medicaid Dental Rate'!B:B,'CO Medicaid Dental Rate'!F:F,"N/A")</f>
        <v>#NAME?</v>
      </c>
      <c r="F505" s="114" t="str">
        <f t="shared" si="1"/>
        <v>Rate Not Found in Medicaid Dental</v>
      </c>
    </row>
    <row r="506" ht="15.75" customHeight="1">
      <c r="B506" s="115" t="s">
        <v>464</v>
      </c>
      <c r="C506" s="7" t="s">
        <v>1206</v>
      </c>
      <c r="D506" s="116">
        <v>156.4</v>
      </c>
      <c r="E506" s="117" t="str">
        <f t="array" ref="E506">_xludf.XLOOKUP(B506,'CO Medicaid Dental Rate'!B:B,'CO Medicaid Dental Rate'!F:F,"N/A")</f>
        <v>#NAME?</v>
      </c>
      <c r="F506" s="114" t="str">
        <f t="shared" si="1"/>
        <v>Rate Not Found in Medicaid Dental</v>
      </c>
    </row>
    <row r="507" ht="15.75" customHeight="1">
      <c r="B507" s="115" t="s">
        <v>465</v>
      </c>
      <c r="C507" s="7" t="s">
        <v>1207</v>
      </c>
      <c r="D507" s="116">
        <v>277.05</v>
      </c>
      <c r="E507" s="117" t="str">
        <f t="array" ref="E507">_xludf.XLOOKUP(B507,'CO Medicaid Dental Rate'!B:B,'CO Medicaid Dental Rate'!F:F,"N/A")</f>
        <v>#NAME?</v>
      </c>
      <c r="F507" s="114" t="str">
        <f t="shared" si="1"/>
        <v>Rate Not Found in Medicaid Dental</v>
      </c>
    </row>
    <row r="508" ht="15.75" customHeight="1">
      <c r="B508" s="115" t="s">
        <v>466</v>
      </c>
      <c r="C508" s="7" t="s">
        <v>1208</v>
      </c>
      <c r="D508" s="116">
        <v>277.05</v>
      </c>
      <c r="E508" s="117" t="str">
        <f t="array" ref="E508">_xludf.XLOOKUP(B508,'CO Medicaid Dental Rate'!B:B,'CO Medicaid Dental Rate'!F:F,"N/A")</f>
        <v>#NAME?</v>
      </c>
      <c r="F508" s="114" t="str">
        <f t="shared" si="1"/>
        <v>Rate Not Found in Medicaid Dental</v>
      </c>
    </row>
    <row r="509" ht="15.75" customHeight="1">
      <c r="B509" s="115" t="s">
        <v>125</v>
      </c>
      <c r="C509" s="7" t="s">
        <v>1209</v>
      </c>
      <c r="D509" s="116">
        <v>171.98</v>
      </c>
      <c r="E509" s="117" t="str">
        <f t="array" ref="E509">_xludf.XLOOKUP(B509,'CO Medicaid Dental Rate'!B:B,'CO Medicaid Dental Rate'!F:F,"N/A")</f>
        <v>#NAME?</v>
      </c>
      <c r="F509" s="114" t="str">
        <f t="shared" si="1"/>
        <v>Rate Not Found in Medicaid Dental</v>
      </c>
    </row>
    <row r="510" ht="15.75" customHeight="1">
      <c r="B510" s="115" t="s">
        <v>467</v>
      </c>
      <c r="C510" s="7" t="s">
        <v>1210</v>
      </c>
      <c r="D510" s="116">
        <v>171.98</v>
      </c>
      <c r="E510" s="117" t="str">
        <f t="array" ref="E510">_xludf.XLOOKUP(B510,'CO Medicaid Dental Rate'!B:B,'CO Medicaid Dental Rate'!F:F,"N/A")</f>
        <v>#NAME?</v>
      </c>
      <c r="F510" s="114" t="str">
        <f t="shared" si="1"/>
        <v>Rate Not Found in Medicaid Dental</v>
      </c>
    </row>
    <row r="511" ht="15.75" customHeight="1">
      <c r="B511" s="115" t="s">
        <v>468</v>
      </c>
      <c r="C511" s="7" t="s">
        <v>1211</v>
      </c>
      <c r="D511" s="116">
        <v>118.86</v>
      </c>
      <c r="E511" s="117" t="str">
        <f t="array" ref="E511">_xludf.XLOOKUP(B511,'CO Medicaid Dental Rate'!B:B,'CO Medicaid Dental Rate'!F:F,"N/A")</f>
        <v>#NAME?</v>
      </c>
      <c r="F511" s="114" t="str">
        <f t="shared" si="1"/>
        <v>Rate Not Found in Medicaid Dental</v>
      </c>
    </row>
    <row r="512" ht="15.75" customHeight="1">
      <c r="B512" s="115" t="s">
        <v>469</v>
      </c>
      <c r="C512" s="7" t="s">
        <v>1212</v>
      </c>
      <c r="D512" s="116">
        <v>118.86</v>
      </c>
      <c r="E512" s="117" t="str">
        <f t="array" ref="E512">_xludf.XLOOKUP(B512,'CO Medicaid Dental Rate'!B:B,'CO Medicaid Dental Rate'!F:F,"N/A")</f>
        <v>#NAME?</v>
      </c>
      <c r="F512" s="114" t="str">
        <f t="shared" si="1"/>
        <v>Rate Not Found in Medicaid Dental</v>
      </c>
    </row>
    <row r="513" ht="15.75" customHeight="1">
      <c r="B513" s="115" t="s">
        <v>126</v>
      </c>
      <c r="C513" s="7" t="s">
        <v>1038</v>
      </c>
      <c r="D513" s="116">
        <v>237.74</v>
      </c>
      <c r="E513" s="117" t="str">
        <f t="array" ref="E513">_xludf.XLOOKUP(B513,'CO Medicaid Dental Rate'!B:B,'CO Medicaid Dental Rate'!F:F,"N/A")</f>
        <v>#NAME?</v>
      </c>
      <c r="F513" s="114" t="str">
        <f t="shared" si="1"/>
        <v>Rate Not Found in Medicaid Dental</v>
      </c>
    </row>
    <row r="514" ht="15.75" customHeight="1">
      <c r="B514" s="115" t="s">
        <v>470</v>
      </c>
      <c r="C514" s="7" t="s">
        <v>1039</v>
      </c>
      <c r="D514" s="116">
        <v>237.74</v>
      </c>
      <c r="E514" s="117" t="str">
        <f t="array" ref="E514">_xludf.XLOOKUP(B514,'CO Medicaid Dental Rate'!B:B,'CO Medicaid Dental Rate'!F:F,"N/A")</f>
        <v>#NAME?</v>
      </c>
      <c r="F514" s="114" t="str">
        <f t="shared" si="1"/>
        <v>Rate Not Found in Medicaid Dental</v>
      </c>
    </row>
    <row r="515" ht="15.75" customHeight="1">
      <c r="B515" s="115" t="s">
        <v>471</v>
      </c>
      <c r="C515" s="7" t="s">
        <v>1213</v>
      </c>
      <c r="D515" s="116">
        <v>978.61</v>
      </c>
      <c r="E515" s="117" t="str">
        <f t="array" ref="E515">_xludf.XLOOKUP(B515,'CO Medicaid Dental Rate'!B:B,'CO Medicaid Dental Rate'!F:F,"N/A")</f>
        <v>#NAME?</v>
      </c>
      <c r="F515" s="114" t="str">
        <f t="shared" si="1"/>
        <v>Rate Not Found in Medicaid Dental</v>
      </c>
    </row>
    <row r="516" ht="15.75" customHeight="1">
      <c r="B516" s="115" t="s">
        <v>747</v>
      </c>
      <c r="C516" s="7" t="s">
        <v>748</v>
      </c>
      <c r="D516" s="116">
        <v>122.92</v>
      </c>
      <c r="E516" s="117" t="str">
        <f t="array" ref="E516">_xludf.XLOOKUP(B516,'CO Medicaid Dental Rate'!B:B,'CO Medicaid Dental Rate'!F:F,"N/A")</f>
        <v>#NAME?</v>
      </c>
      <c r="F516" s="114" t="str">
        <f t="shared" si="1"/>
        <v>Rate Not Found in Medicaid Dental</v>
      </c>
    </row>
    <row r="517" ht="15.75" customHeight="1">
      <c r="B517" s="115" t="s">
        <v>195</v>
      </c>
      <c r="C517" s="7" t="s">
        <v>1214</v>
      </c>
      <c r="D517" s="116">
        <v>44.77</v>
      </c>
      <c r="E517" s="117" t="str">
        <f t="array" ref="E517">_xludf.XLOOKUP(B517,'CO Medicaid Dental Rate'!B:B,'CO Medicaid Dental Rate'!F:F,"N/A")</f>
        <v>#NAME?</v>
      </c>
      <c r="F517" s="114" t="str">
        <f t="shared" si="1"/>
        <v>Rate Not Found in Medicaid Dental</v>
      </c>
    </row>
    <row r="518" ht="15.75" customHeight="1">
      <c r="B518" s="115" t="s">
        <v>1215</v>
      </c>
      <c r="C518" s="7" t="s">
        <v>1216</v>
      </c>
      <c r="D518" s="116">
        <v>175.56</v>
      </c>
      <c r="E518" s="117" t="str">
        <f t="array" ref="E518">_xludf.XLOOKUP(B518,'CO Medicaid Dental Rate'!B:B,'CO Medicaid Dental Rate'!F:F,"N/A")</f>
        <v>#NAME?</v>
      </c>
      <c r="F518" s="114" t="str">
        <f t="shared" si="1"/>
        <v>Rate Not Found in Medicaid Dental</v>
      </c>
    </row>
    <row r="519" ht="15.75" customHeight="1">
      <c r="B519" s="115" t="s">
        <v>1217</v>
      </c>
      <c r="C519" s="7" t="s">
        <v>1218</v>
      </c>
      <c r="D519" s="116">
        <v>201.21</v>
      </c>
      <c r="E519" s="117" t="str">
        <f t="array" ref="E519">_xludf.XLOOKUP(B519,'CO Medicaid Dental Rate'!B:B,'CO Medicaid Dental Rate'!F:F,"N/A")</f>
        <v>#NAME?</v>
      </c>
      <c r="F519" s="114" t="str">
        <f t="shared" si="1"/>
        <v>Rate Not Found in Medicaid Dental</v>
      </c>
    </row>
    <row r="520" ht="15.75" customHeight="1">
      <c r="B520" s="115" t="s">
        <v>749</v>
      </c>
      <c r="C520" s="7" t="s">
        <v>750</v>
      </c>
      <c r="D520" s="116">
        <v>56.25</v>
      </c>
      <c r="E520" s="117" t="str">
        <f t="array" ref="E520">_xludf.XLOOKUP(B520,'CO Medicaid Dental Rate'!B:B,'CO Medicaid Dental Rate'!F:F,"N/A")</f>
        <v>#NAME?</v>
      </c>
      <c r="F520" s="114" t="str">
        <f t="shared" si="1"/>
        <v>Rate Not Found in Medicaid Dental</v>
      </c>
    </row>
    <row r="521" ht="15.75" customHeight="1">
      <c r="B521" s="115" t="s">
        <v>1219</v>
      </c>
      <c r="C521" s="7" t="s">
        <v>1220</v>
      </c>
      <c r="D521" s="116">
        <v>157.61</v>
      </c>
      <c r="E521" s="117" t="str">
        <f t="array" ref="E521">_xludf.XLOOKUP(B521,'CO Medicaid Dental Rate'!B:B,'CO Medicaid Dental Rate'!F:F,"N/A")</f>
        <v>#NAME?</v>
      </c>
      <c r="F521" s="114" t="str">
        <f t="shared" si="1"/>
        <v>Rate Not Found in Medicaid Dental</v>
      </c>
    </row>
    <row r="522" ht="15.75" customHeight="1">
      <c r="B522" s="115" t="s">
        <v>1221</v>
      </c>
      <c r="C522" s="7" t="s">
        <v>1222</v>
      </c>
      <c r="D522" s="116">
        <v>122.72</v>
      </c>
      <c r="E522" s="117" t="str">
        <f t="array" ref="E522">_xludf.XLOOKUP(B522,'CO Medicaid Dental Rate'!B:B,'CO Medicaid Dental Rate'!F:F,"N/A")</f>
        <v>#NAME?</v>
      </c>
      <c r="F522" s="114" t="str">
        <f t="shared" si="1"/>
        <v>Rate Not Found in Medicaid Dental</v>
      </c>
    </row>
    <row r="523" ht="15.75" customHeight="1">
      <c r="B523" s="115" t="s">
        <v>751</v>
      </c>
      <c r="C523" s="7" t="s">
        <v>752</v>
      </c>
      <c r="D523" s="116">
        <v>188.55</v>
      </c>
      <c r="E523" s="117" t="str">
        <f t="array" ref="E523">_xludf.XLOOKUP(B523,'CO Medicaid Dental Rate'!B:B,'CO Medicaid Dental Rate'!F:F,"N/A")</f>
        <v>#NAME?</v>
      </c>
      <c r="F523" s="114" t="str">
        <f t="shared" si="1"/>
        <v>Rate Not Found in Medicaid Dental</v>
      </c>
    </row>
    <row r="524" ht="15.75" customHeight="1">
      <c r="B524" s="115" t="s">
        <v>753</v>
      </c>
      <c r="C524" s="7" t="s">
        <v>754</v>
      </c>
      <c r="D524" s="116">
        <v>85.97</v>
      </c>
      <c r="E524" s="117" t="str">
        <f t="array" ref="E524">_xludf.XLOOKUP(B524,'CO Medicaid Dental Rate'!B:B,'CO Medicaid Dental Rate'!F:F,"N/A")</f>
        <v>#NAME?</v>
      </c>
      <c r="F524" s="114" t="str">
        <f t="shared" si="1"/>
        <v>Rate Not Found in Medicaid Dental</v>
      </c>
    </row>
    <row r="525" ht="15.75" customHeight="1">
      <c r="B525" s="115" t="s">
        <v>196</v>
      </c>
      <c r="C525" s="7" t="s">
        <v>1223</v>
      </c>
      <c r="D525" s="116">
        <v>85.97</v>
      </c>
      <c r="E525" s="117" t="str">
        <f t="array" ref="E525">_xludf.XLOOKUP(B525,'CO Medicaid Dental Rate'!B:B,'CO Medicaid Dental Rate'!F:F,"N/A")</f>
        <v>#NAME?</v>
      </c>
      <c r="F525" s="114" t="str">
        <f t="shared" si="1"/>
        <v>Rate Not Found in Medicaid Dental</v>
      </c>
    </row>
    <row r="526" ht="15.75" customHeight="1">
      <c r="B526" s="115" t="s">
        <v>755</v>
      </c>
      <c r="C526" s="7" t="s">
        <v>756</v>
      </c>
      <c r="D526" s="116">
        <v>184.29</v>
      </c>
      <c r="E526" s="117" t="str">
        <f t="array" ref="E526">_xludf.XLOOKUP(B526,'CO Medicaid Dental Rate'!B:B,'CO Medicaid Dental Rate'!F:F,"N/A")</f>
        <v>#NAME?</v>
      </c>
      <c r="F526" s="114" t="str">
        <f t="shared" si="1"/>
        <v>Rate Not Found in Medicaid Dental</v>
      </c>
    </row>
    <row r="527" ht="15.75" customHeight="1">
      <c r="B527" s="115" t="s">
        <v>757</v>
      </c>
      <c r="C527" s="7" t="s">
        <v>758</v>
      </c>
      <c r="D527" s="116">
        <v>223.35</v>
      </c>
      <c r="E527" s="117" t="str">
        <f t="array" ref="E527">_xludf.XLOOKUP(B527,'CO Medicaid Dental Rate'!B:B,'CO Medicaid Dental Rate'!F:F,"N/A")</f>
        <v>#NAME?</v>
      </c>
      <c r="F527" s="114" t="str">
        <f t="shared" si="1"/>
        <v>Rate Not Found in Medicaid Dental</v>
      </c>
    </row>
    <row r="528" ht="15.75" customHeight="1">
      <c r="B528" s="115" t="s">
        <v>472</v>
      </c>
      <c r="C528" s="7" t="s">
        <v>1040</v>
      </c>
      <c r="D528" s="116">
        <v>50.64</v>
      </c>
      <c r="E528" s="117" t="str">
        <f t="array" ref="E528">_xludf.XLOOKUP(B528,'CO Medicaid Dental Rate'!B:B,'CO Medicaid Dental Rate'!F:F,"N/A")</f>
        <v>#NAME?</v>
      </c>
      <c r="F528" s="114" t="str">
        <f t="shared" si="1"/>
        <v>Rate Not Found in Medicaid Dental</v>
      </c>
    </row>
    <row r="529" ht="15.75" customHeight="1">
      <c r="B529" s="115" t="s">
        <v>127</v>
      </c>
      <c r="C529" s="7" t="s">
        <v>1224</v>
      </c>
      <c r="D529" s="116">
        <v>57.03</v>
      </c>
      <c r="E529" s="117" t="str">
        <f t="array" ref="E529">_xludf.XLOOKUP(B529,'CO Medicaid Dental Rate'!B:B,'CO Medicaid Dental Rate'!F:F,"N/A")</f>
        <v>#NAME?</v>
      </c>
      <c r="F529" s="114" t="str">
        <f t="shared" si="1"/>
        <v>Rate Not Found in Medicaid Dental</v>
      </c>
    </row>
    <row r="530" ht="15.75" customHeight="1">
      <c r="B530" s="115" t="s">
        <v>759</v>
      </c>
      <c r="C530" s="7" t="s">
        <v>760</v>
      </c>
      <c r="D530" s="116">
        <v>18.16</v>
      </c>
      <c r="E530" s="117" t="str">
        <f t="array" ref="E530">_xludf.XLOOKUP(B530,'CO Medicaid Dental Rate'!B:B,'CO Medicaid Dental Rate'!F:F,"N/A")</f>
        <v>#NAME?</v>
      </c>
      <c r="F530" s="114" t="str">
        <f t="shared" si="1"/>
        <v>Rate Not Found in Medicaid Dental</v>
      </c>
    </row>
    <row r="531" ht="15.75" customHeight="1">
      <c r="B531" s="115" t="s">
        <v>761</v>
      </c>
      <c r="C531" s="7" t="s">
        <v>762</v>
      </c>
      <c r="D531" s="116">
        <v>18.16</v>
      </c>
      <c r="E531" s="117" t="str">
        <f t="array" ref="E531">_xludf.XLOOKUP(B531,'CO Medicaid Dental Rate'!B:B,'CO Medicaid Dental Rate'!F:F,"N/A")</f>
        <v>#NAME?</v>
      </c>
      <c r="F531" s="114" t="str">
        <f t="shared" si="1"/>
        <v>Rate Not Found in Medicaid Dental</v>
      </c>
    </row>
    <row r="532" ht="15.75" customHeight="1">
      <c r="B532" s="115" t="s">
        <v>763</v>
      </c>
      <c r="C532" s="7" t="s">
        <v>764</v>
      </c>
      <c r="D532" s="116">
        <v>18.16</v>
      </c>
      <c r="E532" s="117" t="str">
        <f t="array" ref="E532">_xludf.XLOOKUP(B532,'CO Medicaid Dental Rate'!B:B,'CO Medicaid Dental Rate'!F:F,"N/A")</f>
        <v>#NAME?</v>
      </c>
      <c r="F532" s="114" t="str">
        <f t="shared" si="1"/>
        <v>Rate Not Found in Medicaid Dental</v>
      </c>
    </row>
    <row r="533" ht="15.75" customHeight="1">
      <c r="B533" s="115" t="s">
        <v>128</v>
      </c>
      <c r="C533" s="7" t="s">
        <v>1041</v>
      </c>
      <c r="D533" s="116">
        <v>18.16</v>
      </c>
      <c r="E533" s="117" t="str">
        <f t="array" ref="E533">_xludf.XLOOKUP(B533,'CO Medicaid Dental Rate'!B:B,'CO Medicaid Dental Rate'!F:F,"N/A")</f>
        <v>#NAME?</v>
      </c>
      <c r="F533" s="114" t="str">
        <f t="shared" si="1"/>
        <v>Rate Not Found in Medicaid Dental</v>
      </c>
    </row>
    <row r="534" ht="15.75" customHeight="1">
      <c r="B534" s="115" t="s">
        <v>473</v>
      </c>
      <c r="C534" s="7" t="s">
        <v>1042</v>
      </c>
      <c r="D534" s="116">
        <v>495.28</v>
      </c>
      <c r="E534" s="117" t="str">
        <f t="array" ref="E534">_xludf.XLOOKUP(B534,'CO Medicaid Dental Rate'!B:B,'CO Medicaid Dental Rate'!F:F,"N/A")</f>
        <v>#NAME?</v>
      </c>
      <c r="F534" s="114" t="str">
        <f t="shared" si="1"/>
        <v>Rate Not Found in Medicaid Dental</v>
      </c>
    </row>
    <row r="535" ht="15.75" customHeight="1">
      <c r="B535" s="115" t="s">
        <v>474</v>
      </c>
      <c r="C535" s="7" t="s">
        <v>1043</v>
      </c>
      <c r="D535" s="116">
        <v>155.21</v>
      </c>
      <c r="E535" s="117" t="str">
        <f t="array" ref="E535">_xludf.XLOOKUP(B535,'CO Medicaid Dental Rate'!B:B,'CO Medicaid Dental Rate'!F:F,"N/A")</f>
        <v>#NAME?</v>
      </c>
      <c r="F535" s="114" t="str">
        <f t="shared" si="1"/>
        <v>Rate Not Found in Medicaid Dental</v>
      </c>
    </row>
    <row r="536" ht="15.75" customHeight="1">
      <c r="B536" s="115" t="s">
        <v>129</v>
      </c>
      <c r="C536" s="7" t="s">
        <v>1044</v>
      </c>
      <c r="D536" s="116">
        <v>81.39</v>
      </c>
      <c r="E536" s="117" t="str">
        <f t="array" ref="E536">_xludf.XLOOKUP(B536,'CO Medicaid Dental Rate'!B:B,'CO Medicaid Dental Rate'!F:F,"N/A")</f>
        <v>#NAME?</v>
      </c>
      <c r="F536" s="114" t="str">
        <f t="shared" si="1"/>
        <v>Rate Not Found in Medicaid Dental</v>
      </c>
    </row>
    <row r="537" ht="15.75" customHeight="1">
      <c r="B537" s="115" t="s">
        <v>765</v>
      </c>
      <c r="C537" s="7" t="s">
        <v>766</v>
      </c>
      <c r="D537" s="116">
        <v>392.54</v>
      </c>
      <c r="E537" s="117" t="str">
        <f t="array" ref="E537">_xludf.XLOOKUP(B537,'CO Medicaid Dental Rate'!B:B,'CO Medicaid Dental Rate'!F:F,"N/A")</f>
        <v>#NAME?</v>
      </c>
      <c r="F537" s="114" t="str">
        <f t="shared" si="1"/>
        <v>Rate Not Found in Medicaid Dental</v>
      </c>
    </row>
    <row r="538" ht="15.75" customHeight="1">
      <c r="B538" s="115" t="s">
        <v>767</v>
      </c>
      <c r="C538" s="7" t="s">
        <v>768</v>
      </c>
      <c r="D538" s="116">
        <v>392.52</v>
      </c>
      <c r="E538" s="117" t="str">
        <f t="array" ref="E538">_xludf.XLOOKUP(B538,'CO Medicaid Dental Rate'!B:B,'CO Medicaid Dental Rate'!F:F,"N/A")</f>
        <v>#NAME?</v>
      </c>
      <c r="F538" s="114" t="str">
        <f t="shared" si="1"/>
        <v>Rate Not Found in Medicaid Dental</v>
      </c>
    </row>
    <row r="539" ht="15.75" customHeight="1">
      <c r="B539" s="115" t="s">
        <v>130</v>
      </c>
      <c r="C539" s="7" t="s">
        <v>1045</v>
      </c>
      <c r="D539" s="116">
        <v>310.4</v>
      </c>
      <c r="E539" s="117" t="str">
        <f t="array" ref="E539">_xludf.XLOOKUP(B539,'CO Medicaid Dental Rate'!B:B,'CO Medicaid Dental Rate'!F:F,"N/A")</f>
        <v>#NAME?</v>
      </c>
      <c r="F539" s="114" t="str">
        <f t="shared" si="1"/>
        <v>Rate Not Found in Medicaid Dental</v>
      </c>
    </row>
    <row r="540" ht="15.75" customHeight="1">
      <c r="B540" s="115" t="s">
        <v>475</v>
      </c>
      <c r="C540" s="7" t="s">
        <v>1046</v>
      </c>
      <c r="D540" s="116">
        <v>316.08</v>
      </c>
      <c r="E540" s="117" t="str">
        <f t="array" ref="E540">_xludf.XLOOKUP(B540,'CO Medicaid Dental Rate'!B:B,'CO Medicaid Dental Rate'!F:F,"N/A")</f>
        <v>#NAME?</v>
      </c>
      <c r="F540" s="114" t="str">
        <f t="shared" si="1"/>
        <v>Rate Not Found in Medicaid Dental</v>
      </c>
    </row>
    <row r="541" ht="15.75" customHeight="1">
      <c r="B541" s="115" t="s">
        <v>131</v>
      </c>
      <c r="C541" s="7" t="s">
        <v>1225</v>
      </c>
      <c r="D541" s="116">
        <v>161.47</v>
      </c>
      <c r="E541" s="117" t="str">
        <f t="array" ref="E541">_xludf.XLOOKUP(B541,'CO Medicaid Dental Rate'!B:B,'CO Medicaid Dental Rate'!F:F,"N/A")</f>
        <v>#NAME?</v>
      </c>
      <c r="F541" s="114" t="str">
        <f t="shared" si="1"/>
        <v>Rate Not Found in Medicaid Dental</v>
      </c>
    </row>
    <row r="542" ht="15.75" customHeight="1">
      <c r="B542" s="115" t="s">
        <v>132</v>
      </c>
      <c r="C542" s="7" t="s">
        <v>1047</v>
      </c>
      <c r="D542" s="116">
        <v>517.81</v>
      </c>
      <c r="E542" s="117" t="str">
        <f t="array" ref="E542">_xludf.XLOOKUP(B542,'CO Medicaid Dental Rate'!B:B,'CO Medicaid Dental Rate'!F:F,"N/A")</f>
        <v>#NAME?</v>
      </c>
      <c r="F542" s="114" t="str">
        <f t="shared" si="1"/>
        <v>Rate Not Found in Medicaid Dental</v>
      </c>
    </row>
    <row r="543" ht="15.75" customHeight="1">
      <c r="B543" s="115" t="s">
        <v>197</v>
      </c>
      <c r="C543" s="7" t="s">
        <v>1226</v>
      </c>
      <c r="D543" s="116">
        <v>39.25</v>
      </c>
      <c r="E543" s="117" t="str">
        <f t="array" ref="E543">_xludf.XLOOKUP(B543,'CO Medicaid Dental Rate'!B:B,'CO Medicaid Dental Rate'!F:F,"N/A")</f>
        <v>#NAME?</v>
      </c>
      <c r="F543" s="114" t="str">
        <f t="shared" si="1"/>
        <v>Rate Not Found in Medicaid Dental</v>
      </c>
    </row>
    <row r="544" ht="15.75" customHeight="1"/>
    <row r="545" ht="15.75" customHeight="1">
      <c r="B545" s="126" t="s">
        <v>134</v>
      </c>
      <c r="C545" s="127" t="s">
        <v>1227</v>
      </c>
      <c r="D545" s="128">
        <v>0.0</v>
      </c>
      <c r="E545" s="129" t="str">
        <f t="array" ref="E545">_xludf.XLOOKUP(B545,'CO Medicaid Dental Rate'!B:B,'CO Medicaid Dental Rate'!F:F,"N/A")</f>
        <v>#NAME?</v>
      </c>
      <c r="F545" s="130" t="str">
        <f t="shared" ref="F545:F546" si="2">IF(COUNT(D545:E545)=2, IF(D545&lt;E545, "Rate Lower Than Medicaid Dental Rate", IF(D545=E545, "Rate Equal To Medicaid Dental Rate", "Rate Higher Than Medicaid Dental Rate")), "Rate Not Found in Medicaid Dental")</f>
        <v>Rate Not Found in Medicaid Dental</v>
      </c>
    </row>
    <row r="546" ht="15.75" customHeight="1">
      <c r="B546" s="131" t="s">
        <v>133</v>
      </c>
      <c r="C546" s="132" t="s">
        <v>1228</v>
      </c>
      <c r="D546" s="133">
        <v>123.37</v>
      </c>
      <c r="E546" s="134" t="str">
        <f t="array" ref="E546">_xludf.XLOOKUP(B546,'CO Medicaid Dental Rate'!B:B,'CO Medicaid Dental Rate'!F:F,"N/A")</f>
        <v>#NAME?</v>
      </c>
      <c r="F546" s="130" t="str">
        <f t="shared" si="2"/>
        <v>Rate Not Found in Medicaid Dental</v>
      </c>
    </row>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B$1:$F$568"/>
  <printOptions/>
  <pageMargins bottom="0.75" footer="0.0" header="0.0" left="0.7" right="0.7" top="0.75"/>
  <pageSetup orientation="landscape"/>
  <drawing r:id="rId2"/>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7CAAC"/>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18.43"/>
    <col customWidth="1" min="2" max="2" width="45.86"/>
    <col customWidth="1" min="3" max="3" width="18.57"/>
    <col customWidth="1" min="4" max="6" width="8.71"/>
    <col customWidth="1" min="7" max="7" width="33.14"/>
    <col customWidth="1" min="8" max="8" width="18.57"/>
  </cols>
  <sheetData>
    <row r="1">
      <c r="A1" s="135" t="s">
        <v>1056</v>
      </c>
      <c r="B1" s="136" t="s">
        <v>1057</v>
      </c>
      <c r="C1" s="137" t="s">
        <v>1229</v>
      </c>
      <c r="F1" s="135" t="s">
        <v>1230</v>
      </c>
    </row>
    <row r="2">
      <c r="A2" s="115" t="s">
        <v>551</v>
      </c>
      <c r="B2" s="138" t="s">
        <v>552</v>
      </c>
      <c r="C2" s="116">
        <v>48.57</v>
      </c>
      <c r="F2" s="139" t="s">
        <v>1048</v>
      </c>
      <c r="G2" s="140" t="s">
        <v>1049</v>
      </c>
      <c r="H2" s="141" t="s">
        <v>1231</v>
      </c>
    </row>
    <row r="3">
      <c r="A3" s="115" t="s">
        <v>553</v>
      </c>
      <c r="B3" s="138" t="s">
        <v>554</v>
      </c>
      <c r="C3" s="116">
        <v>70.42</v>
      </c>
      <c r="F3" s="139" t="s">
        <v>1050</v>
      </c>
      <c r="G3" s="140" t="s">
        <v>1051</v>
      </c>
      <c r="H3" s="141" t="s">
        <v>1231</v>
      </c>
    </row>
    <row r="4">
      <c r="A4" s="115" t="s">
        <v>555</v>
      </c>
      <c r="B4" s="138" t="s">
        <v>556</v>
      </c>
      <c r="C4" s="116">
        <v>77.73</v>
      </c>
      <c r="F4" s="139" t="s">
        <v>1052</v>
      </c>
      <c r="G4" s="140" t="s">
        <v>1053</v>
      </c>
      <c r="H4" s="141" t="s">
        <v>1231</v>
      </c>
    </row>
    <row r="5">
      <c r="A5" s="115" t="s">
        <v>557</v>
      </c>
      <c r="B5" s="138" t="s">
        <v>558</v>
      </c>
      <c r="C5" s="116">
        <v>78.05</v>
      </c>
      <c r="F5" s="139" t="s">
        <v>1054</v>
      </c>
      <c r="G5" s="140" t="s">
        <v>1055</v>
      </c>
      <c r="H5" s="141" t="s">
        <v>1231</v>
      </c>
    </row>
    <row r="6">
      <c r="A6" s="115" t="s">
        <v>559</v>
      </c>
      <c r="B6" s="138" t="s">
        <v>560</v>
      </c>
      <c r="C6" s="116">
        <v>114.29</v>
      </c>
    </row>
    <row r="7">
      <c r="A7" s="115" t="s">
        <v>561</v>
      </c>
      <c r="B7" s="138" t="s">
        <v>562</v>
      </c>
      <c r="C7" s="116">
        <v>114.29</v>
      </c>
    </row>
    <row r="8">
      <c r="A8" s="115" t="s">
        <v>563</v>
      </c>
      <c r="B8" s="138" t="s">
        <v>564</v>
      </c>
      <c r="C8" s="116">
        <v>84.02</v>
      </c>
    </row>
    <row r="9">
      <c r="A9" s="115" t="s">
        <v>565</v>
      </c>
      <c r="B9" s="138" t="s">
        <v>566</v>
      </c>
      <c r="C9" s="116">
        <v>51.37</v>
      </c>
      <c r="F9" s="12" t="s">
        <v>1232</v>
      </c>
    </row>
    <row r="10">
      <c r="A10" s="115" t="s">
        <v>10</v>
      </c>
      <c r="B10" s="138" t="s">
        <v>775</v>
      </c>
      <c r="C10" s="116">
        <v>53.82</v>
      </c>
    </row>
    <row r="11">
      <c r="A11" s="115" t="s">
        <v>567</v>
      </c>
      <c r="B11" s="138" t="s">
        <v>568</v>
      </c>
      <c r="C11" s="116">
        <v>128.52</v>
      </c>
    </row>
    <row r="12">
      <c r="A12" s="115" t="s">
        <v>569</v>
      </c>
      <c r="B12" s="138" t="s">
        <v>570</v>
      </c>
      <c r="C12" s="116">
        <v>26.56</v>
      </c>
    </row>
    <row r="13">
      <c r="A13" s="115" t="s">
        <v>571</v>
      </c>
      <c r="B13" s="138" t="s">
        <v>572</v>
      </c>
      <c r="C13" s="116">
        <v>22.2</v>
      </c>
    </row>
    <row r="14">
      <c r="A14" s="115" t="s">
        <v>573</v>
      </c>
      <c r="B14" s="138" t="s">
        <v>574</v>
      </c>
      <c r="C14" s="116">
        <v>62.24</v>
      </c>
    </row>
    <row r="15">
      <c r="A15" s="115" t="s">
        <v>198</v>
      </c>
      <c r="B15" s="138" t="s">
        <v>776</v>
      </c>
      <c r="C15" s="116">
        <v>45.92</v>
      </c>
    </row>
    <row r="16">
      <c r="A16" s="115" t="s">
        <v>12</v>
      </c>
      <c r="B16" s="138" t="s">
        <v>777</v>
      </c>
      <c r="C16" s="116">
        <v>45.92</v>
      </c>
    </row>
    <row r="17">
      <c r="A17" s="115" t="s">
        <v>162</v>
      </c>
      <c r="B17" s="138" t="s">
        <v>1064</v>
      </c>
      <c r="C17" s="116">
        <v>33.26</v>
      </c>
    </row>
    <row r="18">
      <c r="A18" s="115" t="s">
        <v>575</v>
      </c>
      <c r="B18" s="138" t="s">
        <v>576</v>
      </c>
      <c r="C18" s="116">
        <v>42.89</v>
      </c>
    </row>
    <row r="19">
      <c r="A19" s="115" t="s">
        <v>577</v>
      </c>
      <c r="B19" s="138" t="s">
        <v>578</v>
      </c>
      <c r="C19" s="116">
        <v>51.4</v>
      </c>
    </row>
    <row r="20">
      <c r="A20" s="115" t="s">
        <v>579</v>
      </c>
      <c r="B20" s="138" t="s">
        <v>580</v>
      </c>
      <c r="C20" s="116">
        <v>60.44</v>
      </c>
    </row>
    <row r="21" ht="15.75" customHeight="1">
      <c r="A21" s="115" t="s">
        <v>581</v>
      </c>
      <c r="B21" s="138" t="s">
        <v>582</v>
      </c>
      <c r="C21" s="116">
        <v>91.1</v>
      </c>
    </row>
    <row r="22" ht="15.75" customHeight="1">
      <c r="A22" s="115" t="s">
        <v>200</v>
      </c>
      <c r="B22" s="138" t="s">
        <v>778</v>
      </c>
      <c r="C22" s="116">
        <v>179.09</v>
      </c>
      <c r="F22" s="12" t="s">
        <v>1233</v>
      </c>
    </row>
    <row r="23" ht="15.75" customHeight="1">
      <c r="A23" s="115" t="s">
        <v>201</v>
      </c>
      <c r="B23" s="138" t="s">
        <v>779</v>
      </c>
      <c r="C23" s="116">
        <v>162.05</v>
      </c>
    </row>
    <row r="24" ht="15.75" customHeight="1">
      <c r="A24" s="115" t="s">
        <v>202</v>
      </c>
      <c r="B24" s="138" t="s">
        <v>780</v>
      </c>
      <c r="C24" s="116">
        <v>106.04</v>
      </c>
    </row>
    <row r="25" ht="15.75" customHeight="1">
      <c r="A25" s="115" t="s">
        <v>203</v>
      </c>
      <c r="B25" s="138" t="s">
        <v>781</v>
      </c>
      <c r="C25" s="116">
        <v>282.89</v>
      </c>
    </row>
    <row r="26" ht="15.75" customHeight="1">
      <c r="A26" s="115" t="s">
        <v>583</v>
      </c>
      <c r="B26" s="138" t="s">
        <v>584</v>
      </c>
      <c r="C26" s="116">
        <v>104.47</v>
      </c>
    </row>
    <row r="27" ht="15.75" customHeight="1">
      <c r="A27" s="115" t="s">
        <v>164</v>
      </c>
      <c r="B27" s="138" t="s">
        <v>1065</v>
      </c>
      <c r="C27" s="116">
        <v>106.95</v>
      </c>
    </row>
    <row r="28" ht="15.75" customHeight="1">
      <c r="A28" s="115" t="s">
        <v>585</v>
      </c>
      <c r="B28" s="138" t="s">
        <v>586</v>
      </c>
      <c r="C28" s="116">
        <v>45.47</v>
      </c>
    </row>
    <row r="29" ht="15.75" customHeight="1">
      <c r="A29" s="115" t="s">
        <v>204</v>
      </c>
      <c r="B29" s="138" t="s">
        <v>782</v>
      </c>
      <c r="C29" s="116">
        <v>255.94</v>
      </c>
    </row>
    <row r="30" ht="15.75" customHeight="1">
      <c r="A30" s="115" t="s">
        <v>13</v>
      </c>
      <c r="B30" s="138" t="s">
        <v>783</v>
      </c>
      <c r="C30" s="116">
        <v>474.23</v>
      </c>
    </row>
    <row r="31" ht="15.75" customHeight="1">
      <c r="A31" s="115" t="s">
        <v>14</v>
      </c>
      <c r="B31" s="138" t="s">
        <v>784</v>
      </c>
      <c r="C31" s="116">
        <v>474.23</v>
      </c>
    </row>
    <row r="32" ht="15.75" customHeight="1">
      <c r="A32" s="115" t="s">
        <v>587</v>
      </c>
      <c r="B32" s="138" t="s">
        <v>588</v>
      </c>
      <c r="C32" s="116">
        <v>330.23</v>
      </c>
    </row>
    <row r="33" ht="15.75" customHeight="1">
      <c r="A33" s="115" t="s">
        <v>205</v>
      </c>
      <c r="B33" s="138" t="s">
        <v>785</v>
      </c>
      <c r="C33" s="116">
        <v>130.01</v>
      </c>
    </row>
    <row r="34" ht="15.75" customHeight="1">
      <c r="A34" s="115" t="s">
        <v>206</v>
      </c>
      <c r="B34" s="138" t="s">
        <v>786</v>
      </c>
      <c r="C34" s="116">
        <v>31.2</v>
      </c>
    </row>
    <row r="35" ht="15.75" customHeight="1">
      <c r="A35" s="115" t="s">
        <v>207</v>
      </c>
      <c r="B35" s="138" t="s">
        <v>787</v>
      </c>
      <c r="C35" s="116">
        <v>26.0</v>
      </c>
    </row>
    <row r="36" ht="15.75" customHeight="1">
      <c r="A36" s="115" t="s">
        <v>208</v>
      </c>
      <c r="B36" s="138" t="s">
        <v>788</v>
      </c>
      <c r="C36" s="116">
        <v>214.92</v>
      </c>
    </row>
    <row r="37" ht="15.75" customHeight="1">
      <c r="A37" s="115" t="s">
        <v>165</v>
      </c>
      <c r="B37" s="138" t="s">
        <v>1066</v>
      </c>
      <c r="C37" s="116">
        <v>347.98</v>
      </c>
    </row>
    <row r="38" ht="15.75" customHeight="1">
      <c r="A38" s="115" t="s">
        <v>209</v>
      </c>
      <c r="B38" s="138" t="s">
        <v>1067</v>
      </c>
      <c r="C38" s="116">
        <v>347.98</v>
      </c>
    </row>
    <row r="39" ht="15.75" customHeight="1">
      <c r="A39" s="115" t="s">
        <v>166</v>
      </c>
      <c r="B39" s="138" t="s">
        <v>1068</v>
      </c>
      <c r="C39" s="116">
        <v>214.92</v>
      </c>
    </row>
    <row r="40" ht="15.75" customHeight="1">
      <c r="A40" s="115" t="s">
        <v>167</v>
      </c>
      <c r="B40" s="138" t="s">
        <v>1069</v>
      </c>
      <c r="C40" s="116">
        <v>356.35</v>
      </c>
    </row>
    <row r="41" ht="15.75" customHeight="1">
      <c r="A41" s="115" t="s">
        <v>210</v>
      </c>
      <c r="B41" s="138" t="s">
        <v>789</v>
      </c>
      <c r="C41" s="116">
        <v>513.99</v>
      </c>
    </row>
    <row r="42" ht="15.75" customHeight="1">
      <c r="A42" s="115" t="s">
        <v>211</v>
      </c>
      <c r="B42" s="138" t="s">
        <v>790</v>
      </c>
      <c r="C42" s="116">
        <v>128.31</v>
      </c>
    </row>
    <row r="43" ht="15.75" customHeight="1">
      <c r="A43" s="115" t="s">
        <v>212</v>
      </c>
      <c r="B43" s="138" t="s">
        <v>791</v>
      </c>
      <c r="C43" s="116">
        <v>65.01</v>
      </c>
    </row>
    <row r="44" ht="15.75" customHeight="1">
      <c r="A44" s="115" t="s">
        <v>213</v>
      </c>
      <c r="B44" s="138" t="s">
        <v>792</v>
      </c>
      <c r="C44" s="116">
        <v>19.51</v>
      </c>
    </row>
    <row r="45" ht="15.75" customHeight="1">
      <c r="A45" s="115" t="s">
        <v>214</v>
      </c>
      <c r="B45" s="138" t="s">
        <v>793</v>
      </c>
      <c r="C45" s="116">
        <v>23.45</v>
      </c>
    </row>
    <row r="46" ht="15.75" customHeight="1">
      <c r="A46" s="115" t="s">
        <v>215</v>
      </c>
      <c r="B46" s="138" t="s">
        <v>794</v>
      </c>
      <c r="C46" s="116">
        <v>167.66</v>
      </c>
    </row>
    <row r="47" ht="15.75" customHeight="1">
      <c r="A47" s="115" t="s">
        <v>216</v>
      </c>
      <c r="B47" s="138" t="s">
        <v>795</v>
      </c>
      <c r="C47" s="116">
        <v>88.78</v>
      </c>
    </row>
    <row r="48" ht="15.75" customHeight="1">
      <c r="A48" s="115" t="s">
        <v>134</v>
      </c>
      <c r="B48" s="138" t="s">
        <v>1227</v>
      </c>
      <c r="C48" s="116">
        <v>0.0</v>
      </c>
    </row>
    <row r="49" ht="15.75" customHeight="1">
      <c r="A49" s="115" t="s">
        <v>217</v>
      </c>
      <c r="B49" s="138" t="s">
        <v>796</v>
      </c>
      <c r="C49" s="116">
        <v>80.97</v>
      </c>
    </row>
    <row r="50" ht="15.75" customHeight="1">
      <c r="A50" s="115" t="s">
        <v>168</v>
      </c>
      <c r="B50" s="138" t="s">
        <v>1070</v>
      </c>
      <c r="C50" s="116">
        <v>90.16</v>
      </c>
    </row>
    <row r="51" ht="15.75" customHeight="1">
      <c r="A51" s="115" t="s">
        <v>169</v>
      </c>
      <c r="B51" s="138" t="s">
        <v>1071</v>
      </c>
      <c r="C51" s="116">
        <v>45.04</v>
      </c>
    </row>
    <row r="52" ht="15.75" customHeight="1">
      <c r="A52" s="115" t="s">
        <v>15</v>
      </c>
      <c r="B52" s="138" t="s">
        <v>1072</v>
      </c>
      <c r="C52" s="116">
        <v>86.7</v>
      </c>
    </row>
    <row r="53" ht="15.75" customHeight="1">
      <c r="A53" s="115" t="s">
        <v>589</v>
      </c>
      <c r="B53" s="138" t="s">
        <v>590</v>
      </c>
      <c r="C53" s="116">
        <v>90.76</v>
      </c>
    </row>
    <row r="54" ht="15.75" customHeight="1">
      <c r="A54" s="115" t="s">
        <v>17</v>
      </c>
      <c r="B54" s="138" t="s">
        <v>1073</v>
      </c>
      <c r="C54" s="116">
        <v>67.25</v>
      </c>
    </row>
    <row r="55" ht="15.75" customHeight="1">
      <c r="A55" s="115" t="s">
        <v>591</v>
      </c>
      <c r="B55" s="138" t="s">
        <v>592</v>
      </c>
      <c r="C55" s="116">
        <v>37.71</v>
      </c>
    </row>
    <row r="56" ht="15.75" customHeight="1">
      <c r="A56" s="115" t="s">
        <v>593</v>
      </c>
      <c r="B56" s="138" t="s">
        <v>594</v>
      </c>
      <c r="C56" s="116">
        <v>33.81</v>
      </c>
    </row>
    <row r="57" ht="15.75" customHeight="1">
      <c r="A57" s="115" t="s">
        <v>595</v>
      </c>
      <c r="B57" s="138" t="s">
        <v>596</v>
      </c>
      <c r="C57" s="116">
        <v>57.0</v>
      </c>
    </row>
    <row r="58" ht="15.75" customHeight="1">
      <c r="A58" s="115" t="s">
        <v>18</v>
      </c>
      <c r="B58" s="138" t="s">
        <v>797</v>
      </c>
      <c r="C58" s="116">
        <v>93.57</v>
      </c>
    </row>
    <row r="59" ht="15.75" customHeight="1">
      <c r="A59" s="115" t="s">
        <v>170</v>
      </c>
      <c r="B59" s="138" t="s">
        <v>1074</v>
      </c>
      <c r="C59" s="116">
        <v>93.57</v>
      </c>
    </row>
    <row r="60" ht="15.75" customHeight="1">
      <c r="A60" s="115" t="s">
        <v>597</v>
      </c>
      <c r="B60" s="138" t="s">
        <v>598</v>
      </c>
      <c r="C60" s="116">
        <v>58.46</v>
      </c>
    </row>
    <row r="61" ht="15.75" customHeight="1">
      <c r="A61" s="115" t="s">
        <v>19</v>
      </c>
      <c r="B61" s="138" t="s">
        <v>798</v>
      </c>
      <c r="C61" s="116">
        <v>309.63</v>
      </c>
    </row>
    <row r="62" ht="15.75" customHeight="1">
      <c r="A62" s="115" t="s">
        <v>218</v>
      </c>
      <c r="B62" s="138" t="s">
        <v>799</v>
      </c>
      <c r="C62" s="116">
        <v>259.06</v>
      </c>
    </row>
    <row r="63" ht="15.75" customHeight="1">
      <c r="A63" s="115" t="s">
        <v>219</v>
      </c>
      <c r="B63" s="138" t="s">
        <v>800</v>
      </c>
      <c r="C63" s="116">
        <v>58.55</v>
      </c>
    </row>
    <row r="64" ht="15.75" customHeight="1">
      <c r="A64" s="115" t="s">
        <v>220</v>
      </c>
      <c r="B64" s="138" t="s">
        <v>801</v>
      </c>
      <c r="C64" s="116">
        <v>58.55</v>
      </c>
    </row>
    <row r="65" ht="15.75" customHeight="1">
      <c r="A65" s="115" t="s">
        <v>20</v>
      </c>
      <c r="B65" s="138" t="s">
        <v>802</v>
      </c>
      <c r="C65" s="116">
        <v>58.55</v>
      </c>
    </row>
    <row r="66" ht="15.75" customHeight="1">
      <c r="A66" s="115" t="s">
        <v>221</v>
      </c>
      <c r="B66" s="138" t="s">
        <v>803</v>
      </c>
      <c r="C66" s="116">
        <v>309.63</v>
      </c>
    </row>
    <row r="67" ht="15.75" customHeight="1">
      <c r="A67" s="115" t="s">
        <v>222</v>
      </c>
      <c r="B67" s="138" t="s">
        <v>1075</v>
      </c>
      <c r="C67" s="116">
        <v>43.27</v>
      </c>
    </row>
    <row r="68" ht="15.75" customHeight="1">
      <c r="A68" s="115" t="s">
        <v>223</v>
      </c>
      <c r="B68" s="138" t="s">
        <v>1076</v>
      </c>
      <c r="C68" s="116">
        <v>43.27</v>
      </c>
    </row>
    <row r="69" ht="15.75" customHeight="1">
      <c r="A69" s="115" t="s">
        <v>224</v>
      </c>
      <c r="B69" s="138" t="s">
        <v>1077</v>
      </c>
      <c r="C69" s="116">
        <v>43.27</v>
      </c>
    </row>
    <row r="70" ht="15.75" customHeight="1">
      <c r="A70" s="115" t="s">
        <v>225</v>
      </c>
      <c r="B70" s="138" t="s">
        <v>1078</v>
      </c>
      <c r="C70" s="116">
        <v>43.27</v>
      </c>
    </row>
    <row r="71" ht="15.75" customHeight="1">
      <c r="A71" s="115" t="s">
        <v>226</v>
      </c>
      <c r="B71" s="138" t="s">
        <v>1079</v>
      </c>
      <c r="C71" s="116">
        <v>43.27</v>
      </c>
    </row>
    <row r="72" ht="15.75" customHeight="1">
      <c r="A72" s="115" t="s">
        <v>227</v>
      </c>
      <c r="B72" s="138" t="s">
        <v>804</v>
      </c>
      <c r="C72" s="116">
        <v>399.65</v>
      </c>
    </row>
    <row r="73" ht="15.75" customHeight="1">
      <c r="A73" s="115" t="s">
        <v>228</v>
      </c>
      <c r="B73" s="138" t="s">
        <v>805</v>
      </c>
      <c r="C73" s="116">
        <v>399.65</v>
      </c>
    </row>
    <row r="74" ht="15.75" customHeight="1">
      <c r="A74" s="115" t="s">
        <v>229</v>
      </c>
      <c r="B74" s="138" t="s">
        <v>806</v>
      </c>
      <c r="C74" s="116">
        <v>399.65</v>
      </c>
    </row>
    <row r="75" ht="15.75" customHeight="1">
      <c r="A75" s="115" t="s">
        <v>137</v>
      </c>
      <c r="B75" s="138" t="s">
        <v>1234</v>
      </c>
      <c r="C75" s="116" t="s">
        <v>138</v>
      </c>
    </row>
    <row r="76" ht="15.75" customHeight="1">
      <c r="A76" s="115" t="s">
        <v>599</v>
      </c>
      <c r="B76" s="138" t="s">
        <v>600</v>
      </c>
      <c r="C76" s="116">
        <v>163.63</v>
      </c>
    </row>
    <row r="77" ht="15.75" customHeight="1">
      <c r="A77" s="115" t="s">
        <v>601</v>
      </c>
      <c r="B77" s="138" t="s">
        <v>602</v>
      </c>
      <c r="C77" s="116">
        <v>209.09</v>
      </c>
    </row>
    <row r="78" ht="15.75" customHeight="1">
      <c r="A78" s="115" t="s">
        <v>603</v>
      </c>
      <c r="B78" s="138" t="s">
        <v>604</v>
      </c>
      <c r="C78" s="116">
        <v>256.39</v>
      </c>
    </row>
    <row r="79" ht="15.75" customHeight="1">
      <c r="A79" s="115" t="s">
        <v>605</v>
      </c>
      <c r="B79" s="138" t="s">
        <v>606</v>
      </c>
      <c r="C79" s="116">
        <v>310.69</v>
      </c>
    </row>
    <row r="80" ht="15.75" customHeight="1">
      <c r="A80" s="115" t="s">
        <v>607</v>
      </c>
      <c r="B80" s="138" t="s">
        <v>608</v>
      </c>
      <c r="C80" s="116">
        <v>155.01</v>
      </c>
    </row>
    <row r="81" ht="15.75" customHeight="1">
      <c r="A81" s="115" t="s">
        <v>609</v>
      </c>
      <c r="B81" s="138" t="s">
        <v>610</v>
      </c>
      <c r="C81" s="116">
        <v>191.86</v>
      </c>
    </row>
    <row r="82" ht="15.75" customHeight="1">
      <c r="A82" s="115" t="s">
        <v>611</v>
      </c>
      <c r="B82" s="138" t="s">
        <v>612</v>
      </c>
      <c r="C82" s="116">
        <v>235.15</v>
      </c>
    </row>
    <row r="83" ht="15.75" customHeight="1">
      <c r="A83" s="115" t="s">
        <v>613</v>
      </c>
      <c r="B83" s="138" t="s">
        <v>614</v>
      </c>
      <c r="C83" s="116">
        <v>283.74</v>
      </c>
    </row>
    <row r="84" ht="15.75" customHeight="1">
      <c r="A84" s="115" t="s">
        <v>21</v>
      </c>
      <c r="B84" s="138" t="s">
        <v>807</v>
      </c>
      <c r="C84" s="116">
        <v>380.88</v>
      </c>
    </row>
    <row r="85" ht="15.75" customHeight="1">
      <c r="A85" s="115" t="s">
        <v>615</v>
      </c>
      <c r="B85" s="138" t="s">
        <v>616</v>
      </c>
      <c r="C85" s="116">
        <v>163.63</v>
      </c>
    </row>
    <row r="86" ht="15.75" customHeight="1">
      <c r="A86" s="115" t="s">
        <v>617</v>
      </c>
      <c r="B86" s="138" t="s">
        <v>618</v>
      </c>
      <c r="C86" s="116">
        <v>209.09</v>
      </c>
    </row>
    <row r="87" ht="15.75" customHeight="1">
      <c r="A87" s="115" t="s">
        <v>619</v>
      </c>
      <c r="B87" s="138" t="s">
        <v>620</v>
      </c>
      <c r="C87" s="116">
        <v>256.39</v>
      </c>
    </row>
    <row r="88" ht="15.75" customHeight="1">
      <c r="A88" s="115" t="s">
        <v>621</v>
      </c>
      <c r="B88" s="138" t="s">
        <v>622</v>
      </c>
      <c r="C88" s="116">
        <v>310.69</v>
      </c>
    </row>
    <row r="89" ht="15.75" customHeight="1">
      <c r="A89" s="115" t="s">
        <v>23</v>
      </c>
      <c r="B89" s="138" t="s">
        <v>808</v>
      </c>
      <c r="C89" s="116">
        <v>728.19</v>
      </c>
    </row>
    <row r="90" ht="15.75" customHeight="1">
      <c r="A90" s="115" t="s">
        <v>230</v>
      </c>
      <c r="B90" s="138" t="s">
        <v>809</v>
      </c>
      <c r="C90" s="116">
        <v>728.19</v>
      </c>
    </row>
    <row r="91" ht="15.75" customHeight="1">
      <c r="A91" s="115" t="s">
        <v>231</v>
      </c>
      <c r="B91" s="138" t="s">
        <v>810</v>
      </c>
      <c r="C91" s="116">
        <v>728.19</v>
      </c>
    </row>
    <row r="92" ht="15.75" customHeight="1">
      <c r="A92" s="115" t="s">
        <v>232</v>
      </c>
      <c r="B92" s="138" t="s">
        <v>811</v>
      </c>
      <c r="C92" s="116">
        <v>728.19</v>
      </c>
    </row>
    <row r="93" ht="15.75" customHeight="1">
      <c r="A93" s="115" t="s">
        <v>623</v>
      </c>
      <c r="B93" s="138" t="s">
        <v>624</v>
      </c>
      <c r="C93" s="116">
        <v>1105.05</v>
      </c>
    </row>
    <row r="94" ht="15.75" customHeight="1">
      <c r="A94" s="115" t="s">
        <v>625</v>
      </c>
      <c r="B94" s="138" t="s">
        <v>626</v>
      </c>
      <c r="C94" s="116">
        <v>1118.92</v>
      </c>
    </row>
    <row r="95" ht="15.75" customHeight="1">
      <c r="A95" s="115" t="s">
        <v>627</v>
      </c>
      <c r="B95" s="138" t="s">
        <v>628</v>
      </c>
      <c r="C95" s="116">
        <v>1105.05</v>
      </c>
    </row>
    <row r="96" ht="15.75" customHeight="1">
      <c r="A96" s="115" t="s">
        <v>629</v>
      </c>
      <c r="B96" s="138" t="s">
        <v>630</v>
      </c>
      <c r="C96" s="116">
        <v>1105.05</v>
      </c>
    </row>
    <row r="97" ht="15.75" customHeight="1">
      <c r="A97" s="115" t="s">
        <v>233</v>
      </c>
      <c r="B97" s="138" t="s">
        <v>812</v>
      </c>
      <c r="C97" s="116">
        <v>1105.05</v>
      </c>
    </row>
    <row r="98" ht="15.75" customHeight="1">
      <c r="A98" s="115" t="s">
        <v>234</v>
      </c>
      <c r="B98" s="138" t="s">
        <v>813</v>
      </c>
      <c r="C98" s="116">
        <v>1105.05</v>
      </c>
    </row>
    <row r="99" ht="15.75" customHeight="1">
      <c r="A99" s="115" t="s">
        <v>235</v>
      </c>
      <c r="B99" s="138" t="s">
        <v>814</v>
      </c>
      <c r="C99" s="116">
        <v>1105.05</v>
      </c>
    </row>
    <row r="100" ht="15.75" customHeight="1">
      <c r="A100" s="115" t="s">
        <v>24</v>
      </c>
      <c r="B100" s="138" t="s">
        <v>815</v>
      </c>
      <c r="C100" s="116">
        <v>1105.05</v>
      </c>
    </row>
    <row r="101" ht="15.75" customHeight="1">
      <c r="A101" s="115" t="s">
        <v>631</v>
      </c>
      <c r="B101" s="138" t="s">
        <v>632</v>
      </c>
      <c r="C101" s="116">
        <v>1105.05</v>
      </c>
    </row>
    <row r="102" ht="15.75" customHeight="1">
      <c r="A102" s="115" t="s">
        <v>236</v>
      </c>
      <c r="B102" s="138" t="s">
        <v>816</v>
      </c>
      <c r="C102" s="116">
        <v>1105.05</v>
      </c>
    </row>
    <row r="103" ht="15.75" customHeight="1">
      <c r="A103" s="115" t="s">
        <v>171</v>
      </c>
      <c r="B103" s="138" t="s">
        <v>1080</v>
      </c>
      <c r="C103" s="116">
        <v>1105.05</v>
      </c>
    </row>
    <row r="104" ht="15.75" customHeight="1">
      <c r="A104" s="115" t="s">
        <v>25</v>
      </c>
      <c r="B104" s="138" t="s">
        <v>817</v>
      </c>
      <c r="C104" s="116">
        <v>1105.05</v>
      </c>
    </row>
    <row r="105" ht="15.75" customHeight="1">
      <c r="A105" s="115" t="s">
        <v>26</v>
      </c>
      <c r="B105" s="138" t="s">
        <v>818</v>
      </c>
      <c r="C105" s="116">
        <v>330.14</v>
      </c>
    </row>
    <row r="106" ht="15.75" customHeight="1">
      <c r="A106" s="115" t="s">
        <v>237</v>
      </c>
      <c r="B106" s="138" t="s">
        <v>819</v>
      </c>
      <c r="C106" s="116">
        <v>87.73</v>
      </c>
    </row>
    <row r="107" ht="15.75" customHeight="1">
      <c r="A107" s="115" t="s">
        <v>238</v>
      </c>
      <c r="B107" s="138" t="s">
        <v>820</v>
      </c>
      <c r="C107" s="116">
        <v>98.43</v>
      </c>
    </row>
    <row r="108" ht="15.75" customHeight="1">
      <c r="A108" s="115" t="s">
        <v>633</v>
      </c>
      <c r="B108" s="138" t="s">
        <v>634</v>
      </c>
      <c r="C108" s="116">
        <v>98.43</v>
      </c>
    </row>
    <row r="109" ht="15.75" customHeight="1">
      <c r="A109" s="115" t="s">
        <v>27</v>
      </c>
      <c r="B109" s="138" t="s">
        <v>821</v>
      </c>
      <c r="C109" s="116">
        <v>258.42</v>
      </c>
    </row>
    <row r="110" ht="15.75" customHeight="1">
      <c r="A110" s="115" t="s">
        <v>28</v>
      </c>
      <c r="B110" s="138" t="s">
        <v>822</v>
      </c>
      <c r="C110" s="116">
        <v>201.69</v>
      </c>
    </row>
    <row r="111" ht="15.75" customHeight="1">
      <c r="A111" s="115" t="s">
        <v>30</v>
      </c>
      <c r="B111" s="138" t="s">
        <v>823</v>
      </c>
      <c r="C111" s="116">
        <v>265.56</v>
      </c>
    </row>
    <row r="112" ht="15.75" customHeight="1">
      <c r="A112" s="115" t="s">
        <v>635</v>
      </c>
      <c r="B112" s="138" t="s">
        <v>636</v>
      </c>
      <c r="C112" s="116">
        <v>311.18</v>
      </c>
    </row>
    <row r="113" ht="15.75" customHeight="1">
      <c r="A113" s="115" t="s">
        <v>31</v>
      </c>
      <c r="B113" s="138" t="s">
        <v>824</v>
      </c>
      <c r="C113" s="116">
        <v>258.42</v>
      </c>
    </row>
    <row r="114" ht="15.75" customHeight="1">
      <c r="A114" s="115" t="s">
        <v>239</v>
      </c>
      <c r="B114" s="138" t="s">
        <v>825</v>
      </c>
      <c r="C114" s="116">
        <v>270.01</v>
      </c>
    </row>
    <row r="115" ht="15.75" customHeight="1">
      <c r="A115" s="115" t="s">
        <v>32</v>
      </c>
      <c r="B115" s="138" t="s">
        <v>826</v>
      </c>
      <c r="C115" s="116">
        <v>304.42</v>
      </c>
    </row>
    <row r="116" ht="15.75" customHeight="1">
      <c r="A116" s="115" t="s">
        <v>637</v>
      </c>
      <c r="B116" s="138" t="s">
        <v>638</v>
      </c>
      <c r="C116" s="116">
        <v>111.3</v>
      </c>
    </row>
    <row r="117" ht="15.75" customHeight="1">
      <c r="A117" s="115" t="s">
        <v>240</v>
      </c>
      <c r="B117" s="138" t="s">
        <v>1081</v>
      </c>
      <c r="C117" s="116">
        <v>163.04</v>
      </c>
    </row>
    <row r="118" ht="15.75" customHeight="1">
      <c r="A118" s="115" t="s">
        <v>639</v>
      </c>
      <c r="B118" s="138" t="s">
        <v>640</v>
      </c>
      <c r="C118" s="116">
        <v>250.12</v>
      </c>
    </row>
    <row r="119" ht="15.75" customHeight="1">
      <c r="A119" s="115" t="s">
        <v>33</v>
      </c>
      <c r="B119" s="138" t="s">
        <v>827</v>
      </c>
      <c r="C119" s="116">
        <v>55.1</v>
      </c>
    </row>
    <row r="120" ht="15.75" customHeight="1">
      <c r="A120" s="115" t="s">
        <v>641</v>
      </c>
      <c r="B120" s="138" t="s">
        <v>642</v>
      </c>
      <c r="C120" s="116">
        <v>382.07</v>
      </c>
    </row>
    <row r="121" ht="15.75" customHeight="1">
      <c r="A121" s="115" t="s">
        <v>241</v>
      </c>
      <c r="B121" s="138" t="s">
        <v>828</v>
      </c>
      <c r="C121" s="116">
        <v>370.17</v>
      </c>
    </row>
    <row r="122" ht="15.75" customHeight="1">
      <c r="A122" s="115" t="s">
        <v>643</v>
      </c>
      <c r="B122" s="138" t="s">
        <v>644</v>
      </c>
      <c r="C122" s="116">
        <v>306.03</v>
      </c>
    </row>
    <row r="123" ht="15.75" customHeight="1">
      <c r="A123" s="115" t="s">
        <v>242</v>
      </c>
      <c r="B123" s="138" t="s">
        <v>829</v>
      </c>
      <c r="C123" s="116">
        <v>181.0</v>
      </c>
    </row>
    <row r="124" ht="15.75" customHeight="1">
      <c r="A124" s="115" t="s">
        <v>243</v>
      </c>
      <c r="B124" s="138" t="s">
        <v>830</v>
      </c>
      <c r="C124" s="116">
        <v>191.75</v>
      </c>
    </row>
    <row r="125" ht="15.75" customHeight="1">
      <c r="A125" s="115" t="s">
        <v>34</v>
      </c>
      <c r="B125" s="138" t="s">
        <v>831</v>
      </c>
      <c r="C125" s="116">
        <v>175.43</v>
      </c>
    </row>
    <row r="126" ht="15.75" customHeight="1">
      <c r="A126" s="115" t="s">
        <v>172</v>
      </c>
      <c r="B126" s="138" t="s">
        <v>1082</v>
      </c>
      <c r="C126" s="116">
        <v>84.46</v>
      </c>
    </row>
    <row r="127" ht="15.75" customHeight="1">
      <c r="A127" s="115" t="s">
        <v>139</v>
      </c>
      <c r="B127" s="138" t="s">
        <v>1235</v>
      </c>
      <c r="C127" s="116" t="s">
        <v>138</v>
      </c>
    </row>
    <row r="128" ht="15.75" customHeight="1">
      <c r="A128" s="115" t="s">
        <v>35</v>
      </c>
      <c r="B128" s="138" t="s">
        <v>832</v>
      </c>
      <c r="C128" s="116">
        <v>77.76</v>
      </c>
    </row>
    <row r="129" ht="15.75" customHeight="1">
      <c r="A129" s="115" t="s">
        <v>645</v>
      </c>
      <c r="B129" s="138" t="s">
        <v>646</v>
      </c>
      <c r="C129" s="116">
        <v>75.55</v>
      </c>
    </row>
    <row r="130" ht="15.75" customHeight="1">
      <c r="A130" s="115" t="s">
        <v>36</v>
      </c>
      <c r="B130" s="138" t="s">
        <v>1083</v>
      </c>
      <c r="C130" s="116">
        <v>179.9</v>
      </c>
    </row>
    <row r="131" ht="15.75" customHeight="1">
      <c r="A131" s="115" t="s">
        <v>647</v>
      </c>
      <c r="B131" s="138" t="s">
        <v>648</v>
      </c>
      <c r="C131" s="116">
        <v>187.07</v>
      </c>
    </row>
    <row r="132" ht="15.75" customHeight="1">
      <c r="A132" s="115" t="s">
        <v>37</v>
      </c>
      <c r="B132" s="138" t="s">
        <v>833</v>
      </c>
      <c r="C132" s="116">
        <v>218.03</v>
      </c>
    </row>
    <row r="133" ht="15.75" customHeight="1">
      <c r="A133" s="115" t="s">
        <v>38</v>
      </c>
      <c r="B133" s="138" t="s">
        <v>834</v>
      </c>
      <c r="C133" s="116">
        <v>228.79</v>
      </c>
    </row>
    <row r="134" ht="15.75" customHeight="1">
      <c r="A134" s="115" t="s">
        <v>39</v>
      </c>
      <c r="B134" s="138" t="s">
        <v>835</v>
      </c>
      <c r="C134" s="116">
        <v>252.2</v>
      </c>
    </row>
    <row r="135" ht="15.75" customHeight="1">
      <c r="A135" s="115" t="s">
        <v>649</v>
      </c>
      <c r="B135" s="138" t="s">
        <v>650</v>
      </c>
      <c r="C135" s="116">
        <v>689.32</v>
      </c>
    </row>
    <row r="136" ht="15.75" customHeight="1">
      <c r="A136" s="115" t="s">
        <v>651</v>
      </c>
      <c r="B136" s="138" t="s">
        <v>652</v>
      </c>
      <c r="C136" s="116">
        <v>805.52</v>
      </c>
    </row>
    <row r="137" ht="15.75" customHeight="1">
      <c r="A137" s="115" t="s">
        <v>653</v>
      </c>
      <c r="B137" s="138" t="s">
        <v>654</v>
      </c>
      <c r="C137" s="116">
        <v>979.01</v>
      </c>
    </row>
    <row r="138" ht="15.75" customHeight="1">
      <c r="A138" s="115" t="s">
        <v>40</v>
      </c>
      <c r="B138" s="138" t="s">
        <v>836</v>
      </c>
      <c r="C138" s="116">
        <v>427.18</v>
      </c>
    </row>
    <row r="139" ht="15.75" customHeight="1">
      <c r="A139" s="115" t="s">
        <v>41</v>
      </c>
      <c r="B139" s="138" t="s">
        <v>837</v>
      </c>
      <c r="C139" s="116">
        <v>324.21</v>
      </c>
    </row>
    <row r="140" ht="15.75" customHeight="1">
      <c r="A140" s="115" t="s">
        <v>244</v>
      </c>
      <c r="B140" s="138" t="s">
        <v>838</v>
      </c>
      <c r="C140" s="116">
        <v>188.8</v>
      </c>
    </row>
    <row r="141" ht="15.75" customHeight="1">
      <c r="A141" s="115" t="s">
        <v>655</v>
      </c>
      <c r="B141" s="138" t="s">
        <v>656</v>
      </c>
      <c r="C141" s="116">
        <v>800.42</v>
      </c>
    </row>
    <row r="142" ht="15.75" customHeight="1">
      <c r="A142" s="115" t="s">
        <v>42</v>
      </c>
      <c r="B142" s="138" t="s">
        <v>839</v>
      </c>
      <c r="C142" s="116">
        <v>901.64</v>
      </c>
    </row>
    <row r="143" ht="15.75" customHeight="1">
      <c r="A143" s="115" t="s">
        <v>657</v>
      </c>
      <c r="B143" s="138" t="s">
        <v>658</v>
      </c>
      <c r="C143" s="116">
        <v>1068.84</v>
      </c>
    </row>
    <row r="144" ht="15.75" customHeight="1">
      <c r="A144" s="115" t="s">
        <v>43</v>
      </c>
      <c r="B144" s="138" t="s">
        <v>840</v>
      </c>
      <c r="C144" s="116">
        <v>303.98</v>
      </c>
    </row>
    <row r="145" ht="15.75" customHeight="1">
      <c r="A145" s="115" t="s">
        <v>44</v>
      </c>
      <c r="B145" s="138" t="s">
        <v>841</v>
      </c>
      <c r="C145" s="116">
        <v>209.07</v>
      </c>
    </row>
    <row r="146" ht="15.75" customHeight="1">
      <c r="A146" s="115" t="s">
        <v>45</v>
      </c>
      <c r="B146" s="138" t="s">
        <v>842</v>
      </c>
      <c r="C146" s="116">
        <v>440.87</v>
      </c>
    </row>
    <row r="147" ht="15.75" customHeight="1">
      <c r="A147" s="115" t="s">
        <v>46</v>
      </c>
      <c r="B147" s="138" t="s">
        <v>843</v>
      </c>
      <c r="C147" s="116">
        <v>449.18</v>
      </c>
    </row>
    <row r="148" ht="15.75" customHeight="1">
      <c r="A148" s="115" t="s">
        <v>47</v>
      </c>
      <c r="B148" s="138" t="s">
        <v>844</v>
      </c>
      <c r="C148" s="116">
        <v>197.54</v>
      </c>
    </row>
    <row r="149" ht="15.75" customHeight="1">
      <c r="A149" s="115" t="s">
        <v>48</v>
      </c>
      <c r="B149" s="138" t="s">
        <v>845</v>
      </c>
      <c r="C149" s="116">
        <v>197.54</v>
      </c>
    </row>
    <row r="150" ht="15.75" customHeight="1">
      <c r="A150" s="115" t="s">
        <v>49</v>
      </c>
      <c r="B150" s="138" t="s">
        <v>846</v>
      </c>
      <c r="C150" s="116">
        <v>654.32</v>
      </c>
    </row>
    <row r="151" ht="15.75" customHeight="1">
      <c r="A151" s="115" t="s">
        <v>50</v>
      </c>
      <c r="B151" s="138" t="s">
        <v>847</v>
      </c>
      <c r="C151" s="116">
        <v>712.78</v>
      </c>
    </row>
    <row r="152" ht="15.75" customHeight="1">
      <c r="A152" s="115" t="s">
        <v>51</v>
      </c>
      <c r="B152" s="138" t="s">
        <v>848</v>
      </c>
      <c r="C152" s="116">
        <v>786.88</v>
      </c>
    </row>
    <row r="153" ht="15.75" customHeight="1">
      <c r="A153" s="115" t="s">
        <v>52</v>
      </c>
      <c r="B153" s="138" t="s">
        <v>849</v>
      </c>
      <c r="C153" s="116">
        <v>279.16</v>
      </c>
    </row>
    <row r="154" ht="15.75" customHeight="1">
      <c r="A154" s="115" t="s">
        <v>53</v>
      </c>
      <c r="B154" s="138" t="s">
        <v>850</v>
      </c>
      <c r="C154" s="116">
        <v>212.19</v>
      </c>
    </row>
    <row r="155" ht="15.75" customHeight="1">
      <c r="A155" s="115" t="s">
        <v>245</v>
      </c>
      <c r="B155" s="138" t="s">
        <v>851</v>
      </c>
      <c r="C155" s="116">
        <v>341.65</v>
      </c>
    </row>
    <row r="156" ht="15.75" customHeight="1">
      <c r="A156" s="115" t="s">
        <v>246</v>
      </c>
      <c r="B156" s="138" t="s">
        <v>852</v>
      </c>
      <c r="C156" s="116">
        <v>677.5</v>
      </c>
    </row>
    <row r="157" ht="15.75" customHeight="1">
      <c r="A157" s="115" t="s">
        <v>247</v>
      </c>
      <c r="B157" s="138" t="s">
        <v>853</v>
      </c>
      <c r="C157" s="116">
        <v>1341.15</v>
      </c>
    </row>
    <row r="158" ht="15.75" customHeight="1">
      <c r="A158" s="115" t="s">
        <v>248</v>
      </c>
      <c r="B158" s="138" t="s">
        <v>854</v>
      </c>
      <c r="C158" s="116">
        <v>144.68</v>
      </c>
    </row>
    <row r="159" ht="15.75" customHeight="1">
      <c r="A159" s="115" t="s">
        <v>249</v>
      </c>
      <c r="B159" s="138" t="s">
        <v>855</v>
      </c>
      <c r="C159" s="116">
        <v>399.71</v>
      </c>
    </row>
    <row r="160" ht="15.75" customHeight="1">
      <c r="A160" s="115" t="s">
        <v>250</v>
      </c>
      <c r="B160" s="138" t="s">
        <v>856</v>
      </c>
      <c r="C160" s="116">
        <v>436.71</v>
      </c>
    </row>
    <row r="161" ht="15.75" customHeight="1">
      <c r="A161" s="115" t="s">
        <v>251</v>
      </c>
      <c r="B161" s="138" t="s">
        <v>857</v>
      </c>
      <c r="C161" s="116">
        <v>169.26</v>
      </c>
    </row>
    <row r="162" ht="15.75" customHeight="1">
      <c r="A162" s="115" t="s">
        <v>140</v>
      </c>
      <c r="B162" s="138" t="s">
        <v>1236</v>
      </c>
      <c r="C162" s="116" t="s">
        <v>138</v>
      </c>
    </row>
    <row r="163" ht="15.75" customHeight="1">
      <c r="A163" s="115" t="s">
        <v>659</v>
      </c>
      <c r="B163" s="138" t="s">
        <v>660</v>
      </c>
      <c r="C163" s="116">
        <v>504.38</v>
      </c>
    </row>
    <row r="164" ht="15.75" customHeight="1">
      <c r="A164" s="115" t="s">
        <v>54</v>
      </c>
      <c r="B164" s="138" t="s">
        <v>858</v>
      </c>
      <c r="C164" s="116">
        <v>248.45</v>
      </c>
    </row>
    <row r="165" ht="15.75" customHeight="1">
      <c r="A165" s="115" t="s">
        <v>55</v>
      </c>
      <c r="B165" s="138" t="s">
        <v>859</v>
      </c>
      <c r="C165" s="116">
        <v>217.62</v>
      </c>
    </row>
    <row r="166" ht="15.75" customHeight="1">
      <c r="A166" s="115" t="s">
        <v>56</v>
      </c>
      <c r="B166" s="138" t="s">
        <v>860</v>
      </c>
      <c r="C166" s="116">
        <v>647.64</v>
      </c>
    </row>
    <row r="167" ht="15.75" customHeight="1">
      <c r="A167" s="115" t="s">
        <v>252</v>
      </c>
      <c r="B167" s="138" t="s">
        <v>861</v>
      </c>
      <c r="C167" s="116">
        <v>458.13</v>
      </c>
    </row>
    <row r="168" ht="15.75" customHeight="1">
      <c r="A168" s="115" t="s">
        <v>57</v>
      </c>
      <c r="B168" s="138" t="s">
        <v>862</v>
      </c>
      <c r="C168" s="116">
        <v>680.25</v>
      </c>
    </row>
    <row r="169" ht="15.75" customHeight="1">
      <c r="A169" s="115" t="s">
        <v>58</v>
      </c>
      <c r="B169" s="138" t="s">
        <v>863</v>
      </c>
      <c r="C169" s="116">
        <v>999.3</v>
      </c>
    </row>
    <row r="170" ht="15.75" customHeight="1">
      <c r="A170" s="115" t="s">
        <v>59</v>
      </c>
      <c r="B170" s="138" t="s">
        <v>864</v>
      </c>
      <c r="C170" s="116">
        <v>712.84</v>
      </c>
    </row>
    <row r="171" ht="15.75" customHeight="1">
      <c r="A171" s="115" t="s">
        <v>60</v>
      </c>
      <c r="B171" s="138" t="s">
        <v>865</v>
      </c>
      <c r="C171" s="116">
        <v>531.09</v>
      </c>
    </row>
    <row r="172" ht="15.75" customHeight="1">
      <c r="A172" s="115" t="s">
        <v>61</v>
      </c>
      <c r="B172" s="138" t="s">
        <v>866</v>
      </c>
      <c r="C172" s="116">
        <v>389.59</v>
      </c>
    </row>
    <row r="173" ht="15.75" customHeight="1">
      <c r="A173" s="115" t="s">
        <v>253</v>
      </c>
      <c r="B173" s="138" t="s">
        <v>867</v>
      </c>
      <c r="C173" s="116">
        <v>417.9</v>
      </c>
    </row>
    <row r="174" ht="15.75" customHeight="1">
      <c r="A174" s="115" t="s">
        <v>62</v>
      </c>
      <c r="B174" s="138" t="s">
        <v>868</v>
      </c>
      <c r="C174" s="116">
        <v>566.19</v>
      </c>
    </row>
    <row r="175" ht="15.75" customHeight="1">
      <c r="A175" s="115" t="s">
        <v>63</v>
      </c>
      <c r="B175" s="138" t="s">
        <v>869</v>
      </c>
      <c r="C175" s="116">
        <v>696.18</v>
      </c>
    </row>
    <row r="176" ht="15.75" customHeight="1">
      <c r="A176" s="115" t="s">
        <v>254</v>
      </c>
      <c r="B176" s="138" t="s">
        <v>870</v>
      </c>
      <c r="C176" s="116">
        <v>420.65</v>
      </c>
    </row>
    <row r="177" ht="15.75" customHeight="1">
      <c r="A177" s="115" t="s">
        <v>255</v>
      </c>
      <c r="B177" s="138" t="s">
        <v>871</v>
      </c>
      <c r="C177" s="116">
        <v>694.52</v>
      </c>
    </row>
    <row r="178" ht="15.75" customHeight="1">
      <c r="A178" s="115" t="s">
        <v>64</v>
      </c>
      <c r="B178" s="138" t="s">
        <v>872</v>
      </c>
      <c r="C178" s="116">
        <v>993.85</v>
      </c>
    </row>
    <row r="179" ht="15.75" customHeight="1">
      <c r="A179" s="115" t="s">
        <v>256</v>
      </c>
      <c r="B179" s="138" t="s">
        <v>873</v>
      </c>
      <c r="C179" s="116">
        <v>417.52</v>
      </c>
    </row>
    <row r="180" ht="15.75" customHeight="1">
      <c r="A180" s="115" t="s">
        <v>65</v>
      </c>
      <c r="B180" s="138" t="s">
        <v>874</v>
      </c>
      <c r="C180" s="116">
        <v>911.06</v>
      </c>
    </row>
    <row r="181" ht="15.75" customHeight="1">
      <c r="A181" s="115" t="s">
        <v>661</v>
      </c>
      <c r="B181" s="138" t="s">
        <v>662</v>
      </c>
      <c r="C181" s="116">
        <v>796.92</v>
      </c>
    </row>
    <row r="182" ht="15.75" customHeight="1">
      <c r="A182" s="115" t="s">
        <v>66</v>
      </c>
      <c r="B182" s="138" t="s">
        <v>875</v>
      </c>
      <c r="C182" s="116">
        <v>513.19</v>
      </c>
    </row>
    <row r="183" ht="15.75" customHeight="1">
      <c r="A183" s="115" t="s">
        <v>67</v>
      </c>
      <c r="B183" s="138" t="s">
        <v>876</v>
      </c>
      <c r="C183" s="116">
        <v>993.85</v>
      </c>
    </row>
    <row r="184" ht="15.75" customHeight="1">
      <c r="A184" s="115" t="s">
        <v>68</v>
      </c>
      <c r="B184" s="138" t="s">
        <v>877</v>
      </c>
      <c r="C184" s="116">
        <v>993.85</v>
      </c>
    </row>
    <row r="185" ht="15.75" customHeight="1">
      <c r="A185" s="115" t="s">
        <v>257</v>
      </c>
      <c r="B185" s="138" t="s">
        <v>878</v>
      </c>
      <c r="C185" s="116">
        <v>143.62</v>
      </c>
    </row>
    <row r="186" ht="15.75" customHeight="1">
      <c r="A186" s="115" t="s">
        <v>258</v>
      </c>
      <c r="B186" s="138" t="s">
        <v>879</v>
      </c>
      <c r="C186" s="116">
        <v>323.43</v>
      </c>
    </row>
    <row r="187" ht="15.75" customHeight="1">
      <c r="A187" s="115" t="s">
        <v>69</v>
      </c>
      <c r="B187" s="138" t="s">
        <v>880</v>
      </c>
      <c r="C187" s="116">
        <v>377.15</v>
      </c>
    </row>
    <row r="188" ht="15.75" customHeight="1">
      <c r="A188" s="115" t="s">
        <v>663</v>
      </c>
      <c r="B188" s="138" t="s">
        <v>664</v>
      </c>
      <c r="C188" s="116">
        <v>245.4</v>
      </c>
    </row>
    <row r="189" ht="15.75" customHeight="1">
      <c r="A189" s="115" t="s">
        <v>665</v>
      </c>
      <c r="B189" s="138" t="s">
        <v>666</v>
      </c>
      <c r="C189" s="116">
        <v>172.78</v>
      </c>
    </row>
    <row r="190" ht="15.75" customHeight="1">
      <c r="A190" s="115" t="s">
        <v>667</v>
      </c>
      <c r="B190" s="138" t="s">
        <v>668</v>
      </c>
      <c r="C190" s="116">
        <v>121.13</v>
      </c>
    </row>
    <row r="191" ht="15.75" customHeight="1">
      <c r="A191" s="115" t="s">
        <v>669</v>
      </c>
      <c r="B191" s="138" t="s">
        <v>670</v>
      </c>
      <c r="C191" s="116">
        <v>167.72</v>
      </c>
    </row>
    <row r="192" ht="15.75" customHeight="1">
      <c r="A192" s="115" t="s">
        <v>671</v>
      </c>
      <c r="B192" s="138" t="s">
        <v>672</v>
      </c>
      <c r="C192" s="116">
        <v>86.2</v>
      </c>
    </row>
    <row r="193" ht="15.75" customHeight="1">
      <c r="A193" s="115" t="s">
        <v>673</v>
      </c>
      <c r="B193" s="138" t="s">
        <v>674</v>
      </c>
      <c r="C193" s="116">
        <v>131.97</v>
      </c>
    </row>
    <row r="194" ht="15.75" customHeight="1">
      <c r="A194" s="115" t="s">
        <v>141</v>
      </c>
      <c r="B194" s="138" t="s">
        <v>1237</v>
      </c>
      <c r="C194" s="116" t="s">
        <v>138</v>
      </c>
    </row>
    <row r="195" ht="15.75" customHeight="1">
      <c r="A195" s="115" t="s">
        <v>675</v>
      </c>
      <c r="B195" s="138" t="s">
        <v>676</v>
      </c>
      <c r="C195" s="116">
        <v>1565.89</v>
      </c>
    </row>
    <row r="196" ht="15.75" customHeight="1">
      <c r="A196" s="115" t="s">
        <v>677</v>
      </c>
      <c r="B196" s="138" t="s">
        <v>678</v>
      </c>
      <c r="C196" s="116">
        <v>1570.31</v>
      </c>
    </row>
    <row r="197" ht="15.75" customHeight="1">
      <c r="A197" s="115" t="s">
        <v>679</v>
      </c>
      <c r="B197" s="138" t="s">
        <v>680</v>
      </c>
      <c r="C197" s="116">
        <v>1662.38</v>
      </c>
    </row>
    <row r="198" ht="15.75" customHeight="1">
      <c r="A198" s="115" t="s">
        <v>681</v>
      </c>
      <c r="B198" s="138" t="s">
        <v>682</v>
      </c>
      <c r="C198" s="116">
        <v>1663.84</v>
      </c>
    </row>
    <row r="199" ht="15.75" customHeight="1">
      <c r="A199" s="115" t="s">
        <v>683</v>
      </c>
      <c r="B199" s="138" t="s">
        <v>684</v>
      </c>
      <c r="C199" s="116">
        <v>1188.83</v>
      </c>
    </row>
    <row r="200" ht="15.75" customHeight="1">
      <c r="A200" s="115" t="s">
        <v>685</v>
      </c>
      <c r="B200" s="138" t="s">
        <v>686</v>
      </c>
      <c r="C200" s="116">
        <v>1190.93</v>
      </c>
    </row>
    <row r="201" ht="15.75" customHeight="1">
      <c r="A201" s="115" t="s">
        <v>687</v>
      </c>
      <c r="B201" s="138" t="s">
        <v>688</v>
      </c>
      <c r="C201" s="116">
        <v>1591.23</v>
      </c>
    </row>
    <row r="202" ht="15.75" customHeight="1">
      <c r="A202" s="115" t="s">
        <v>689</v>
      </c>
      <c r="B202" s="138" t="s">
        <v>690</v>
      </c>
      <c r="C202" s="116">
        <v>1595.4</v>
      </c>
    </row>
    <row r="203" ht="15.75" customHeight="1">
      <c r="A203" s="115" t="s">
        <v>70</v>
      </c>
      <c r="B203" s="138" t="s">
        <v>881</v>
      </c>
      <c r="C203" s="116">
        <v>1188.83</v>
      </c>
    </row>
    <row r="204" ht="15.75" customHeight="1">
      <c r="A204" s="115" t="s">
        <v>71</v>
      </c>
      <c r="B204" s="138" t="s">
        <v>882</v>
      </c>
      <c r="C204" s="116">
        <v>1190.93</v>
      </c>
    </row>
    <row r="205" ht="15.75" customHeight="1">
      <c r="A205" s="115" t="s">
        <v>72</v>
      </c>
      <c r="B205" s="138" t="s">
        <v>883</v>
      </c>
      <c r="C205" s="116">
        <v>1591.23</v>
      </c>
    </row>
    <row r="206" ht="15.75" customHeight="1">
      <c r="A206" s="115" t="s">
        <v>73</v>
      </c>
      <c r="B206" s="138" t="s">
        <v>884</v>
      </c>
      <c r="C206" s="116">
        <v>1595.4</v>
      </c>
    </row>
    <row r="207" ht="15.75" customHeight="1">
      <c r="A207" s="115" t="s">
        <v>259</v>
      </c>
      <c r="B207" s="138" t="s">
        <v>885</v>
      </c>
      <c r="C207" s="116">
        <v>1416.1</v>
      </c>
    </row>
    <row r="208" ht="15.75" customHeight="1">
      <c r="A208" s="115" t="s">
        <v>260</v>
      </c>
      <c r="B208" s="138" t="s">
        <v>886</v>
      </c>
      <c r="C208" s="116">
        <v>1420.26</v>
      </c>
    </row>
    <row r="209" ht="15.75" customHeight="1">
      <c r="A209" s="115" t="s">
        <v>261</v>
      </c>
      <c r="B209" s="138" t="s">
        <v>887</v>
      </c>
      <c r="C209" s="116">
        <v>819.93</v>
      </c>
    </row>
    <row r="210" ht="15.75" customHeight="1">
      <c r="A210" s="115" t="s">
        <v>262</v>
      </c>
      <c r="B210" s="138" t="s">
        <v>888</v>
      </c>
      <c r="C210" s="116">
        <v>819.93</v>
      </c>
    </row>
    <row r="211" ht="15.75" customHeight="1">
      <c r="A211" s="115" t="s">
        <v>263</v>
      </c>
      <c r="B211" s="138" t="s">
        <v>889</v>
      </c>
      <c r="C211" s="116">
        <v>819.93</v>
      </c>
    </row>
    <row r="212" ht="15.75" customHeight="1">
      <c r="A212" s="115" t="s">
        <v>264</v>
      </c>
      <c r="B212" s="138" t="s">
        <v>890</v>
      </c>
      <c r="C212" s="116">
        <v>819.93</v>
      </c>
    </row>
    <row r="213" ht="15.75" customHeight="1">
      <c r="A213" s="115" t="s">
        <v>173</v>
      </c>
      <c r="B213" s="138" t="s">
        <v>1084</v>
      </c>
      <c r="C213" s="116">
        <v>83.24</v>
      </c>
    </row>
    <row r="214" ht="15.75" customHeight="1">
      <c r="A214" s="115" t="s">
        <v>174</v>
      </c>
      <c r="B214" s="138" t="s">
        <v>1085</v>
      </c>
      <c r="C214" s="116">
        <v>83.24</v>
      </c>
    </row>
    <row r="215" ht="15.75" customHeight="1">
      <c r="A215" s="115" t="s">
        <v>175</v>
      </c>
      <c r="B215" s="138" t="s">
        <v>1086</v>
      </c>
      <c r="C215" s="116">
        <v>83.24</v>
      </c>
    </row>
    <row r="216" ht="15.75" customHeight="1">
      <c r="A216" s="115" t="s">
        <v>176</v>
      </c>
      <c r="B216" s="138" t="s">
        <v>1087</v>
      </c>
      <c r="C216" s="116">
        <v>83.24</v>
      </c>
    </row>
    <row r="217" ht="15.75" customHeight="1">
      <c r="A217" s="115" t="s">
        <v>74</v>
      </c>
      <c r="B217" s="138" t="s">
        <v>891</v>
      </c>
      <c r="C217" s="116">
        <v>234.19</v>
      </c>
    </row>
    <row r="218" ht="15.75" customHeight="1">
      <c r="A218" s="115" t="s">
        <v>691</v>
      </c>
      <c r="B218" s="138" t="s">
        <v>692</v>
      </c>
      <c r="C218" s="116">
        <v>234.19</v>
      </c>
    </row>
    <row r="219" ht="15.75" customHeight="1">
      <c r="A219" s="115" t="s">
        <v>693</v>
      </c>
      <c r="B219" s="138" t="s">
        <v>694</v>
      </c>
      <c r="C219" s="116">
        <v>172.91</v>
      </c>
    </row>
    <row r="220" ht="15.75" customHeight="1">
      <c r="A220" s="115" t="s">
        <v>76</v>
      </c>
      <c r="B220" s="138" t="s">
        <v>892</v>
      </c>
      <c r="C220" s="116">
        <v>172.15</v>
      </c>
    </row>
    <row r="221" ht="15.75" customHeight="1">
      <c r="A221" s="115" t="s">
        <v>695</v>
      </c>
      <c r="B221" s="138" t="s">
        <v>696</v>
      </c>
      <c r="C221" s="116">
        <v>172.15</v>
      </c>
    </row>
    <row r="222" ht="15.75" customHeight="1">
      <c r="A222" s="115" t="s">
        <v>265</v>
      </c>
      <c r="B222" s="138" t="s">
        <v>893</v>
      </c>
      <c r="C222" s="116">
        <v>229.22</v>
      </c>
    </row>
    <row r="223" ht="15.75" customHeight="1">
      <c r="A223" s="115" t="s">
        <v>177</v>
      </c>
      <c r="B223" s="138" t="s">
        <v>1088</v>
      </c>
      <c r="C223" s="116">
        <v>229.22</v>
      </c>
    </row>
    <row r="224" ht="15.75" customHeight="1">
      <c r="A224" s="115" t="s">
        <v>77</v>
      </c>
      <c r="B224" s="138" t="s">
        <v>894</v>
      </c>
      <c r="C224" s="116">
        <v>256.62</v>
      </c>
    </row>
    <row r="225" ht="15.75" customHeight="1">
      <c r="A225" s="115" t="s">
        <v>697</v>
      </c>
      <c r="B225" s="138" t="s">
        <v>698</v>
      </c>
      <c r="C225" s="116">
        <v>169.21</v>
      </c>
    </row>
    <row r="226" ht="15.75" customHeight="1">
      <c r="A226" s="115" t="s">
        <v>699</v>
      </c>
      <c r="B226" s="138" t="s">
        <v>700</v>
      </c>
      <c r="C226" s="116">
        <v>195.0</v>
      </c>
    </row>
    <row r="227" ht="15.75" customHeight="1">
      <c r="A227" s="115" t="s">
        <v>79</v>
      </c>
      <c r="B227" s="138" t="s">
        <v>895</v>
      </c>
      <c r="C227" s="116">
        <v>234.5</v>
      </c>
    </row>
    <row r="228" ht="15.75" customHeight="1">
      <c r="A228" s="115" t="s">
        <v>266</v>
      </c>
      <c r="B228" s="138" t="s">
        <v>896</v>
      </c>
      <c r="C228" s="116">
        <v>651.25</v>
      </c>
    </row>
    <row r="229" ht="15.75" customHeight="1">
      <c r="A229" s="115" t="s">
        <v>267</v>
      </c>
      <c r="B229" s="138" t="s">
        <v>897</v>
      </c>
      <c r="C229" s="116">
        <v>651.25</v>
      </c>
    </row>
    <row r="230" ht="15.75" customHeight="1">
      <c r="A230" s="115" t="s">
        <v>80</v>
      </c>
      <c r="B230" s="138" t="s">
        <v>898</v>
      </c>
      <c r="C230" s="116">
        <v>519.5</v>
      </c>
    </row>
    <row r="231" ht="15.75" customHeight="1">
      <c r="A231" s="115" t="s">
        <v>81</v>
      </c>
      <c r="B231" s="138" t="s">
        <v>899</v>
      </c>
      <c r="C231" s="116">
        <v>533.04</v>
      </c>
    </row>
    <row r="232" ht="15.75" customHeight="1">
      <c r="A232" s="115" t="s">
        <v>82</v>
      </c>
      <c r="B232" s="138" t="s">
        <v>900</v>
      </c>
      <c r="C232" s="116">
        <v>495.75</v>
      </c>
    </row>
    <row r="233" ht="15.75" customHeight="1">
      <c r="A233" s="115" t="s">
        <v>83</v>
      </c>
      <c r="B233" s="138" t="s">
        <v>901</v>
      </c>
      <c r="C233" s="116">
        <v>495.75</v>
      </c>
    </row>
    <row r="234" ht="15.75" customHeight="1">
      <c r="A234" s="115" t="s">
        <v>268</v>
      </c>
      <c r="B234" s="138" t="s">
        <v>1089</v>
      </c>
      <c r="C234" s="116">
        <v>530.87</v>
      </c>
    </row>
    <row r="235" ht="15.75" customHeight="1">
      <c r="A235" s="115" t="s">
        <v>701</v>
      </c>
      <c r="B235" s="138" t="s">
        <v>702</v>
      </c>
      <c r="C235" s="116">
        <v>313.26</v>
      </c>
    </row>
    <row r="236" ht="15.75" customHeight="1">
      <c r="A236" s="115" t="s">
        <v>703</v>
      </c>
      <c r="B236" s="138" t="s">
        <v>704</v>
      </c>
      <c r="C236" s="116">
        <v>313.71</v>
      </c>
    </row>
    <row r="237" ht="15.75" customHeight="1">
      <c r="A237" s="115" t="s">
        <v>178</v>
      </c>
      <c r="B237" s="138" t="s">
        <v>1090</v>
      </c>
      <c r="C237" s="116">
        <v>260.79</v>
      </c>
    </row>
    <row r="238" ht="15.75" customHeight="1">
      <c r="A238" s="115" t="s">
        <v>179</v>
      </c>
      <c r="B238" s="138" t="s">
        <v>1091</v>
      </c>
      <c r="C238" s="116">
        <v>263.43</v>
      </c>
    </row>
    <row r="239" ht="15.75" customHeight="1">
      <c r="A239" s="115" t="s">
        <v>705</v>
      </c>
      <c r="B239" s="138" t="s">
        <v>706</v>
      </c>
      <c r="C239" s="116">
        <v>421.95</v>
      </c>
    </row>
    <row r="240" ht="15.75" customHeight="1">
      <c r="A240" s="115" t="s">
        <v>707</v>
      </c>
      <c r="B240" s="138" t="s">
        <v>708</v>
      </c>
      <c r="C240" s="116">
        <v>422.74</v>
      </c>
    </row>
    <row r="241" ht="15.75" customHeight="1">
      <c r="A241" s="115" t="s">
        <v>84</v>
      </c>
      <c r="B241" s="138" t="s">
        <v>902</v>
      </c>
      <c r="C241" s="116">
        <v>426.44</v>
      </c>
    </row>
    <row r="242" ht="15.75" customHeight="1">
      <c r="A242" s="115" t="s">
        <v>709</v>
      </c>
      <c r="B242" s="138" t="s">
        <v>710</v>
      </c>
      <c r="C242" s="116">
        <v>426.44</v>
      </c>
    </row>
    <row r="243" ht="15.75" customHeight="1">
      <c r="A243" s="115" t="s">
        <v>180</v>
      </c>
      <c r="B243" s="138" t="s">
        <v>1092</v>
      </c>
      <c r="C243" s="116">
        <v>443.79</v>
      </c>
    </row>
    <row r="244" ht="15.75" customHeight="1">
      <c r="A244" s="115" t="s">
        <v>269</v>
      </c>
      <c r="B244" s="138" t="s">
        <v>903</v>
      </c>
      <c r="C244" s="116">
        <v>720.96</v>
      </c>
    </row>
    <row r="245" ht="15.75" customHeight="1">
      <c r="A245" s="115" t="s">
        <v>270</v>
      </c>
      <c r="B245" s="138" t="s">
        <v>904</v>
      </c>
      <c r="C245" s="116">
        <v>704.66</v>
      </c>
    </row>
    <row r="246" ht="15.75" customHeight="1">
      <c r="A246" s="115" t="s">
        <v>85</v>
      </c>
      <c r="B246" s="138" t="s">
        <v>905</v>
      </c>
      <c r="C246" s="116">
        <v>553.36</v>
      </c>
    </row>
    <row r="247" ht="15.75" customHeight="1">
      <c r="A247" s="115" t="s">
        <v>87</v>
      </c>
      <c r="B247" s="138" t="s">
        <v>906</v>
      </c>
      <c r="C247" s="116">
        <v>546.88</v>
      </c>
    </row>
    <row r="248" ht="15.75" customHeight="1">
      <c r="A248" s="115" t="s">
        <v>271</v>
      </c>
      <c r="B248" s="138" t="s">
        <v>907</v>
      </c>
      <c r="C248" s="116">
        <v>175.06</v>
      </c>
    </row>
    <row r="249" ht="15.75" customHeight="1">
      <c r="A249" s="115" t="s">
        <v>272</v>
      </c>
      <c r="B249" s="138" t="s">
        <v>908</v>
      </c>
      <c r="C249" s="116">
        <v>175.06</v>
      </c>
    </row>
    <row r="250" ht="15.75" customHeight="1">
      <c r="A250" s="115" t="s">
        <v>273</v>
      </c>
      <c r="B250" s="138" t="s">
        <v>909</v>
      </c>
      <c r="C250" s="116">
        <v>352.92</v>
      </c>
    </row>
    <row r="251" ht="15.75" customHeight="1">
      <c r="A251" s="115" t="s">
        <v>274</v>
      </c>
      <c r="B251" s="138" t="s">
        <v>910</v>
      </c>
      <c r="C251" s="116">
        <v>1311.83</v>
      </c>
    </row>
    <row r="252" ht="15.75" customHeight="1">
      <c r="A252" s="115" t="s">
        <v>275</v>
      </c>
      <c r="B252" s="138" t="s">
        <v>911</v>
      </c>
      <c r="C252" s="116">
        <v>1194.15</v>
      </c>
    </row>
    <row r="253" ht="15.75" customHeight="1">
      <c r="A253" s="115" t="s">
        <v>276</v>
      </c>
      <c r="B253" s="138" t="s">
        <v>912</v>
      </c>
      <c r="C253" s="116">
        <v>1311.83</v>
      </c>
    </row>
    <row r="254" ht="15.75" customHeight="1">
      <c r="A254" s="115" t="s">
        <v>277</v>
      </c>
      <c r="B254" s="138" t="s">
        <v>913</v>
      </c>
      <c r="C254" s="116">
        <v>1194.15</v>
      </c>
    </row>
    <row r="255" ht="15.75" customHeight="1">
      <c r="A255" s="115" t="s">
        <v>278</v>
      </c>
      <c r="B255" s="138" t="s">
        <v>914</v>
      </c>
      <c r="C255" s="116">
        <v>217.55</v>
      </c>
    </row>
    <row r="256" ht="15.75" customHeight="1">
      <c r="A256" s="115" t="s">
        <v>279</v>
      </c>
      <c r="B256" s="138" t="s">
        <v>915</v>
      </c>
      <c r="C256" s="116">
        <v>331.55</v>
      </c>
    </row>
    <row r="257" ht="15.75" customHeight="1">
      <c r="A257" s="115" t="s">
        <v>280</v>
      </c>
      <c r="B257" s="138" t="s">
        <v>916</v>
      </c>
      <c r="C257" s="116">
        <v>471.46</v>
      </c>
    </row>
    <row r="258" ht="15.75" customHeight="1">
      <c r="A258" s="115" t="s">
        <v>281</v>
      </c>
      <c r="B258" s="138" t="s">
        <v>1093</v>
      </c>
      <c r="C258" s="116">
        <v>410.15</v>
      </c>
    </row>
    <row r="259" ht="15.75" customHeight="1">
      <c r="A259" s="115" t="s">
        <v>282</v>
      </c>
      <c r="B259" s="138" t="s">
        <v>1094</v>
      </c>
      <c r="C259" s="116">
        <v>511.32</v>
      </c>
    </row>
    <row r="260" ht="15.75" customHeight="1">
      <c r="A260" s="115" t="s">
        <v>283</v>
      </c>
      <c r="B260" s="138" t="s">
        <v>1095</v>
      </c>
      <c r="C260" s="116">
        <v>4365.52</v>
      </c>
    </row>
    <row r="261" ht="15.75" customHeight="1">
      <c r="A261" s="115" t="s">
        <v>284</v>
      </c>
      <c r="B261" s="138" t="s">
        <v>1096</v>
      </c>
      <c r="C261" s="116">
        <v>4255.35</v>
      </c>
    </row>
    <row r="262" ht="15.75" customHeight="1">
      <c r="A262" s="115" t="s">
        <v>285</v>
      </c>
      <c r="B262" s="138" t="s">
        <v>1097</v>
      </c>
      <c r="C262" s="116">
        <v>3245.14</v>
      </c>
    </row>
    <row r="263" ht="15.75" customHeight="1">
      <c r="A263" s="115" t="s">
        <v>286</v>
      </c>
      <c r="B263" s="138" t="s">
        <v>1098</v>
      </c>
      <c r="C263" s="116">
        <v>3668.76</v>
      </c>
    </row>
    <row r="264" ht="15.75" customHeight="1">
      <c r="A264" s="115" t="s">
        <v>287</v>
      </c>
      <c r="B264" s="138" t="s">
        <v>1099</v>
      </c>
      <c r="C264" s="116">
        <v>4927.53</v>
      </c>
    </row>
    <row r="265" ht="15.75" customHeight="1">
      <c r="A265" s="115" t="s">
        <v>288</v>
      </c>
      <c r="B265" s="138" t="s">
        <v>1100</v>
      </c>
      <c r="C265" s="116">
        <v>1810.13</v>
      </c>
    </row>
    <row r="266" ht="15.75" customHeight="1">
      <c r="A266" s="115" t="s">
        <v>289</v>
      </c>
      <c r="B266" s="138" t="s">
        <v>1101</v>
      </c>
      <c r="C266" s="116">
        <v>1881.68</v>
      </c>
    </row>
    <row r="267" ht="15.75" customHeight="1">
      <c r="A267" s="115" t="s">
        <v>290</v>
      </c>
      <c r="B267" s="138" t="s">
        <v>1102</v>
      </c>
      <c r="C267" s="116">
        <v>1723.41</v>
      </c>
    </row>
    <row r="268" ht="15.75" customHeight="1">
      <c r="A268" s="115" t="s">
        <v>291</v>
      </c>
      <c r="B268" s="138" t="s">
        <v>1103</v>
      </c>
      <c r="C268" s="116">
        <v>971.26</v>
      </c>
    </row>
    <row r="269" ht="15.75" customHeight="1">
      <c r="A269" s="115" t="s">
        <v>292</v>
      </c>
      <c r="B269" s="138" t="s">
        <v>1104</v>
      </c>
      <c r="C269" s="116">
        <v>639.66</v>
      </c>
    </row>
    <row r="270" ht="15.75" customHeight="1">
      <c r="A270" s="115" t="s">
        <v>293</v>
      </c>
      <c r="B270" s="138" t="s">
        <v>1105</v>
      </c>
      <c r="C270" s="116">
        <v>639.66</v>
      </c>
    </row>
    <row r="271" ht="15.75" customHeight="1">
      <c r="A271" s="115" t="s">
        <v>294</v>
      </c>
      <c r="B271" s="138" t="s">
        <v>1106</v>
      </c>
      <c r="C271" s="116">
        <v>768.49</v>
      </c>
    </row>
    <row r="272" ht="15.75" customHeight="1">
      <c r="A272" s="115" t="s">
        <v>295</v>
      </c>
      <c r="B272" s="138" t="s">
        <v>1107</v>
      </c>
      <c r="C272" s="116">
        <v>639.66</v>
      </c>
    </row>
    <row r="273" ht="15.75" customHeight="1">
      <c r="A273" s="115" t="s">
        <v>296</v>
      </c>
      <c r="B273" s="138" t="s">
        <v>1108</v>
      </c>
      <c r="C273" s="116">
        <v>1827.13</v>
      </c>
    </row>
    <row r="274" ht="15.75" customHeight="1">
      <c r="A274" s="115" t="s">
        <v>297</v>
      </c>
      <c r="B274" s="138" t="s">
        <v>1109</v>
      </c>
      <c r="C274" s="116">
        <v>2853.05</v>
      </c>
    </row>
    <row r="275" ht="15.75" customHeight="1">
      <c r="A275" s="115" t="s">
        <v>298</v>
      </c>
      <c r="B275" s="138" t="s">
        <v>1110</v>
      </c>
      <c r="C275" s="116">
        <v>553.16</v>
      </c>
    </row>
    <row r="276" ht="15.75" customHeight="1">
      <c r="A276" s="115" t="s">
        <v>299</v>
      </c>
      <c r="B276" s="138" t="s">
        <v>1111</v>
      </c>
      <c r="C276" s="116">
        <v>3610.94</v>
      </c>
    </row>
    <row r="277" ht="15.75" customHeight="1">
      <c r="A277" s="115" t="s">
        <v>300</v>
      </c>
      <c r="B277" s="138" t="s">
        <v>1112</v>
      </c>
      <c r="C277" s="116">
        <v>3309.92</v>
      </c>
    </row>
    <row r="278" ht="15.75" customHeight="1">
      <c r="A278" s="115" t="s">
        <v>301</v>
      </c>
      <c r="B278" s="138" t="s">
        <v>1113</v>
      </c>
      <c r="C278" s="116">
        <v>1608.36</v>
      </c>
    </row>
    <row r="279" ht="15.75" customHeight="1">
      <c r="A279" s="115" t="s">
        <v>302</v>
      </c>
      <c r="B279" s="138" t="s">
        <v>1114</v>
      </c>
      <c r="C279" s="116">
        <v>379.86</v>
      </c>
    </row>
    <row r="280" ht="15.75" customHeight="1">
      <c r="A280" s="115" t="s">
        <v>303</v>
      </c>
      <c r="B280" s="138" t="s">
        <v>1115</v>
      </c>
      <c r="C280" s="116">
        <v>1070.98</v>
      </c>
    </row>
    <row r="281" ht="15.75" customHeight="1">
      <c r="A281" s="115" t="s">
        <v>304</v>
      </c>
      <c r="B281" s="138" t="s">
        <v>1116</v>
      </c>
      <c r="C281" s="116">
        <v>3353.37</v>
      </c>
    </row>
    <row r="282" ht="15.75" customHeight="1">
      <c r="A282" s="115" t="s">
        <v>305</v>
      </c>
      <c r="B282" s="138" t="s">
        <v>1117</v>
      </c>
      <c r="C282" s="116">
        <v>1705.34</v>
      </c>
    </row>
    <row r="283" ht="15.75" customHeight="1">
      <c r="A283" s="115" t="s">
        <v>306</v>
      </c>
      <c r="B283" s="138" t="s">
        <v>1118</v>
      </c>
      <c r="C283" s="116">
        <v>3183.83</v>
      </c>
    </row>
    <row r="284" ht="15.75" customHeight="1">
      <c r="A284" s="115" t="s">
        <v>307</v>
      </c>
      <c r="B284" s="138" t="s">
        <v>1119</v>
      </c>
      <c r="C284" s="116">
        <v>1926.02</v>
      </c>
    </row>
    <row r="285" ht="15.75" customHeight="1">
      <c r="A285" s="115" t="s">
        <v>308</v>
      </c>
      <c r="B285" s="138" t="s">
        <v>1120</v>
      </c>
      <c r="C285" s="116">
        <v>606.34</v>
      </c>
    </row>
    <row r="286" ht="15.75" customHeight="1">
      <c r="A286" s="115" t="s">
        <v>309</v>
      </c>
      <c r="B286" s="138" t="s">
        <v>1121</v>
      </c>
      <c r="C286" s="116">
        <v>469.08</v>
      </c>
    </row>
    <row r="287" ht="15.75" customHeight="1">
      <c r="A287" s="115" t="s">
        <v>310</v>
      </c>
      <c r="B287" s="138" t="s">
        <v>1122</v>
      </c>
      <c r="C287" s="116">
        <v>515.68</v>
      </c>
    </row>
    <row r="288" ht="15.75" customHeight="1">
      <c r="A288" s="115" t="s">
        <v>311</v>
      </c>
      <c r="B288" s="138" t="s">
        <v>1123</v>
      </c>
      <c r="C288" s="116">
        <v>170.57</v>
      </c>
    </row>
    <row r="289" ht="15.75" customHeight="1">
      <c r="A289" s="115" t="s">
        <v>312</v>
      </c>
      <c r="B289" s="138" t="s">
        <v>1124</v>
      </c>
      <c r="C289" s="116">
        <v>597.41</v>
      </c>
    </row>
    <row r="290" ht="15.75" customHeight="1">
      <c r="A290" s="115" t="s">
        <v>313</v>
      </c>
      <c r="B290" s="138" t="s">
        <v>1125</v>
      </c>
      <c r="C290" s="116">
        <v>1128.46</v>
      </c>
    </row>
    <row r="291" ht="15.75" customHeight="1">
      <c r="A291" s="115" t="s">
        <v>88</v>
      </c>
      <c r="B291" s="138" t="s">
        <v>1126</v>
      </c>
      <c r="C291" s="116">
        <v>99.5</v>
      </c>
    </row>
    <row r="292" ht="15.75" customHeight="1">
      <c r="A292" s="115" t="s">
        <v>314</v>
      </c>
      <c r="B292" s="138" t="s">
        <v>1127</v>
      </c>
      <c r="C292" s="116">
        <v>266.52</v>
      </c>
    </row>
    <row r="293" ht="15.75" customHeight="1">
      <c r="A293" s="115" t="s">
        <v>315</v>
      </c>
      <c r="B293" s="138" t="s">
        <v>1128</v>
      </c>
      <c r="C293" s="116">
        <v>1038.01</v>
      </c>
    </row>
    <row r="294" ht="15.75" customHeight="1">
      <c r="A294" s="115" t="s">
        <v>89</v>
      </c>
      <c r="B294" s="138" t="s">
        <v>1129</v>
      </c>
      <c r="C294" s="116">
        <v>245.24</v>
      </c>
    </row>
    <row r="295" ht="15.75" customHeight="1">
      <c r="A295" s="115" t="s">
        <v>316</v>
      </c>
      <c r="B295" s="138" t="s">
        <v>1130</v>
      </c>
      <c r="C295" s="116">
        <v>126.01</v>
      </c>
    </row>
    <row r="296" ht="15.75" customHeight="1">
      <c r="A296" s="115" t="s">
        <v>317</v>
      </c>
      <c r="B296" s="138" t="s">
        <v>1131</v>
      </c>
      <c r="C296" s="116">
        <v>174.83</v>
      </c>
    </row>
    <row r="297" ht="15.75" customHeight="1">
      <c r="A297" s="115" t="s">
        <v>142</v>
      </c>
      <c r="B297" s="138" t="s">
        <v>1238</v>
      </c>
      <c r="C297" s="116" t="s">
        <v>138</v>
      </c>
    </row>
    <row r="298" ht="15.75" customHeight="1">
      <c r="A298" s="115" t="s">
        <v>90</v>
      </c>
      <c r="B298" s="138" t="s">
        <v>917</v>
      </c>
      <c r="C298" s="116">
        <v>1906.15</v>
      </c>
    </row>
    <row r="299" ht="15.75" customHeight="1">
      <c r="A299" s="115" t="s">
        <v>91</v>
      </c>
      <c r="B299" s="138" t="s">
        <v>918</v>
      </c>
      <c r="C299" s="116">
        <v>640.19</v>
      </c>
    </row>
    <row r="300" ht="15.75" customHeight="1">
      <c r="A300" s="115" t="s">
        <v>92</v>
      </c>
      <c r="B300" s="138" t="s">
        <v>919</v>
      </c>
      <c r="C300" s="116">
        <v>1563.05</v>
      </c>
    </row>
    <row r="301" ht="15.75" customHeight="1">
      <c r="A301" s="115" t="s">
        <v>93</v>
      </c>
      <c r="B301" s="138" t="s">
        <v>920</v>
      </c>
      <c r="C301" s="116">
        <v>2147.88</v>
      </c>
    </row>
    <row r="302" ht="15.75" customHeight="1">
      <c r="A302" s="115" t="s">
        <v>94</v>
      </c>
      <c r="B302" s="138" t="s">
        <v>921</v>
      </c>
      <c r="C302" s="116">
        <v>671.48</v>
      </c>
    </row>
    <row r="303" ht="15.75" customHeight="1">
      <c r="A303" s="115" t="s">
        <v>95</v>
      </c>
      <c r="B303" s="138" t="s">
        <v>922</v>
      </c>
      <c r="C303" s="116">
        <v>827.82</v>
      </c>
    </row>
    <row r="304" ht="15.75" customHeight="1">
      <c r="A304" s="115" t="s">
        <v>181</v>
      </c>
      <c r="B304" s="138" t="s">
        <v>1132</v>
      </c>
      <c r="C304" s="116">
        <v>1047.44</v>
      </c>
    </row>
    <row r="305" ht="15.75" customHeight="1">
      <c r="A305" s="115" t="s">
        <v>96</v>
      </c>
      <c r="B305" s="138" t="s">
        <v>923</v>
      </c>
      <c r="C305" s="116">
        <v>1377.26</v>
      </c>
    </row>
    <row r="306" ht="15.75" customHeight="1">
      <c r="A306" s="115" t="s">
        <v>318</v>
      </c>
      <c r="B306" s="138" t="s">
        <v>924</v>
      </c>
      <c r="C306" s="116">
        <v>1439.23</v>
      </c>
    </row>
    <row r="307" ht="15.75" customHeight="1">
      <c r="A307" s="115" t="s">
        <v>319</v>
      </c>
      <c r="B307" s="138" t="s">
        <v>925</v>
      </c>
      <c r="C307" s="116">
        <v>1439.23</v>
      </c>
    </row>
    <row r="308" ht="15.75" customHeight="1">
      <c r="A308" s="115" t="s">
        <v>320</v>
      </c>
      <c r="B308" s="138" t="s">
        <v>926</v>
      </c>
      <c r="C308" s="116">
        <v>1439.23</v>
      </c>
    </row>
    <row r="309" ht="15.75" customHeight="1">
      <c r="A309" s="115" t="s">
        <v>321</v>
      </c>
      <c r="B309" s="138" t="s">
        <v>927</v>
      </c>
      <c r="C309" s="116">
        <v>1439.23</v>
      </c>
    </row>
    <row r="310" ht="15.75" customHeight="1">
      <c r="A310" s="115" t="s">
        <v>322</v>
      </c>
      <c r="B310" s="138" t="s">
        <v>928</v>
      </c>
      <c r="C310" s="116">
        <v>1439.23</v>
      </c>
    </row>
    <row r="311" ht="15.75" customHeight="1">
      <c r="A311" s="115" t="s">
        <v>323</v>
      </c>
      <c r="B311" s="138" t="s">
        <v>929</v>
      </c>
      <c r="C311" s="116">
        <v>1524.58</v>
      </c>
    </row>
    <row r="312" ht="15.75" customHeight="1">
      <c r="A312" s="115" t="s">
        <v>324</v>
      </c>
      <c r="B312" s="138" t="s">
        <v>930</v>
      </c>
      <c r="C312" s="116">
        <v>1478.92</v>
      </c>
    </row>
    <row r="313" ht="15.75" customHeight="1">
      <c r="A313" s="115" t="s">
        <v>97</v>
      </c>
      <c r="B313" s="138" t="s">
        <v>931</v>
      </c>
      <c r="C313" s="116">
        <v>182.24</v>
      </c>
    </row>
    <row r="314" ht="15.75" customHeight="1">
      <c r="A314" s="115" t="s">
        <v>182</v>
      </c>
      <c r="B314" s="138" t="s">
        <v>668</v>
      </c>
      <c r="C314" s="116">
        <v>172.78</v>
      </c>
    </row>
    <row r="315" ht="15.75" customHeight="1">
      <c r="A315" s="115" t="s">
        <v>325</v>
      </c>
      <c r="B315" s="138" t="s">
        <v>932</v>
      </c>
      <c r="C315" s="116">
        <v>1439.23</v>
      </c>
    </row>
    <row r="316" ht="15.75" customHeight="1">
      <c r="A316" s="115" t="s">
        <v>326</v>
      </c>
      <c r="B316" s="138" t="s">
        <v>933</v>
      </c>
      <c r="C316" s="116">
        <v>1439.23</v>
      </c>
    </row>
    <row r="317" ht="15.75" customHeight="1">
      <c r="A317" s="115" t="s">
        <v>327</v>
      </c>
      <c r="B317" s="138" t="s">
        <v>934</v>
      </c>
      <c r="C317" s="116">
        <v>1439.23</v>
      </c>
    </row>
    <row r="318" ht="15.75" customHeight="1">
      <c r="A318" s="115" t="s">
        <v>328</v>
      </c>
      <c r="B318" s="138" t="s">
        <v>935</v>
      </c>
      <c r="C318" s="116">
        <v>1439.23</v>
      </c>
    </row>
    <row r="319" ht="15.75" customHeight="1">
      <c r="A319" s="115" t="s">
        <v>329</v>
      </c>
      <c r="B319" s="138" t="s">
        <v>936</v>
      </c>
      <c r="C319" s="116">
        <v>165.03</v>
      </c>
    </row>
    <row r="320" ht="15.75" customHeight="1">
      <c r="A320" s="115" t="s">
        <v>330</v>
      </c>
      <c r="B320" s="138" t="s">
        <v>937</v>
      </c>
      <c r="C320" s="116">
        <v>277.17</v>
      </c>
    </row>
    <row r="321" ht="15.75" customHeight="1">
      <c r="A321" s="115" t="s">
        <v>183</v>
      </c>
      <c r="B321" s="138" t="s">
        <v>1133</v>
      </c>
      <c r="C321" s="116">
        <v>101.28</v>
      </c>
    </row>
    <row r="322" ht="15.75" customHeight="1">
      <c r="A322" s="115" t="s">
        <v>331</v>
      </c>
      <c r="B322" s="138" t="s">
        <v>938</v>
      </c>
      <c r="C322" s="116">
        <v>106.6</v>
      </c>
    </row>
    <row r="323" ht="15.75" customHeight="1">
      <c r="A323" s="115" t="s">
        <v>332</v>
      </c>
      <c r="B323" s="138" t="s">
        <v>1134</v>
      </c>
      <c r="C323" s="116">
        <v>415.77</v>
      </c>
    </row>
    <row r="324" ht="15.75" customHeight="1">
      <c r="A324" s="115" t="s">
        <v>333</v>
      </c>
      <c r="B324" s="138" t="s">
        <v>939</v>
      </c>
      <c r="C324" s="116">
        <v>319.82</v>
      </c>
    </row>
    <row r="325" ht="15.75" customHeight="1">
      <c r="A325" s="115" t="s">
        <v>334</v>
      </c>
      <c r="B325" s="138" t="s">
        <v>940</v>
      </c>
      <c r="C325" s="116">
        <v>1439.23</v>
      </c>
    </row>
    <row r="326" ht="15.75" customHeight="1">
      <c r="A326" s="115" t="s">
        <v>335</v>
      </c>
      <c r="B326" s="138" t="s">
        <v>941</v>
      </c>
      <c r="C326" s="116">
        <v>1439.23</v>
      </c>
    </row>
    <row r="327" ht="15.75" customHeight="1">
      <c r="A327" s="115" t="s">
        <v>98</v>
      </c>
      <c r="B327" s="138" t="s">
        <v>942</v>
      </c>
      <c r="C327" s="116">
        <v>135.93</v>
      </c>
    </row>
    <row r="328" ht="15.75" customHeight="1">
      <c r="A328" s="115" t="s">
        <v>336</v>
      </c>
      <c r="B328" s="138" t="s">
        <v>943</v>
      </c>
      <c r="C328" s="116">
        <v>405.42</v>
      </c>
    </row>
    <row r="329" ht="15.75" customHeight="1">
      <c r="A329" s="115" t="s">
        <v>337</v>
      </c>
      <c r="B329" s="138" t="s">
        <v>944</v>
      </c>
      <c r="C329" s="116">
        <v>481.59</v>
      </c>
    </row>
    <row r="330" ht="15.75" customHeight="1">
      <c r="A330" s="115" t="s">
        <v>338</v>
      </c>
      <c r="B330" s="138" t="s">
        <v>945</v>
      </c>
      <c r="C330" s="116">
        <v>1012.79</v>
      </c>
    </row>
    <row r="331" ht="15.75" customHeight="1">
      <c r="A331" s="115" t="s">
        <v>339</v>
      </c>
      <c r="B331" s="138" t="s">
        <v>946</v>
      </c>
      <c r="C331" s="116">
        <v>185.17</v>
      </c>
    </row>
    <row r="332" ht="15.75" customHeight="1">
      <c r="A332" s="115" t="s">
        <v>340</v>
      </c>
      <c r="B332" s="138" t="s">
        <v>947</v>
      </c>
      <c r="C332" s="116">
        <v>628.55</v>
      </c>
    </row>
    <row r="333" ht="15.75" customHeight="1">
      <c r="A333" s="115" t="s">
        <v>341</v>
      </c>
      <c r="B333" s="138" t="s">
        <v>948</v>
      </c>
      <c r="C333" s="116">
        <v>734.83</v>
      </c>
    </row>
    <row r="334" ht="15.75" customHeight="1">
      <c r="A334" s="115" t="s">
        <v>342</v>
      </c>
      <c r="B334" s="138" t="s">
        <v>949</v>
      </c>
      <c r="C334" s="116">
        <v>1584.49</v>
      </c>
    </row>
    <row r="335" ht="15.75" customHeight="1">
      <c r="A335" s="115" t="s">
        <v>343</v>
      </c>
      <c r="B335" s="138" t="s">
        <v>950</v>
      </c>
      <c r="C335" s="116">
        <v>1584.49</v>
      </c>
    </row>
    <row r="336" ht="15.75" customHeight="1">
      <c r="A336" s="115" t="s">
        <v>344</v>
      </c>
      <c r="B336" s="138" t="s">
        <v>951</v>
      </c>
      <c r="C336" s="116">
        <v>1584.49</v>
      </c>
    </row>
    <row r="337" ht="15.75" customHeight="1">
      <c r="A337" s="115" t="s">
        <v>345</v>
      </c>
      <c r="B337" s="138" t="s">
        <v>952</v>
      </c>
      <c r="C337" s="116">
        <v>1584.49</v>
      </c>
    </row>
    <row r="338" ht="15.75" customHeight="1">
      <c r="A338" s="115" t="s">
        <v>346</v>
      </c>
      <c r="B338" s="138" t="s">
        <v>953</v>
      </c>
      <c r="C338" s="116">
        <v>1584.49</v>
      </c>
    </row>
    <row r="339" ht="15.75" customHeight="1">
      <c r="A339" s="115" t="s">
        <v>347</v>
      </c>
      <c r="B339" s="138" t="s">
        <v>954</v>
      </c>
      <c r="C339" s="116">
        <v>1584.49</v>
      </c>
    </row>
    <row r="340" ht="15.75" customHeight="1">
      <c r="A340" s="115" t="s">
        <v>348</v>
      </c>
      <c r="B340" s="138" t="s">
        <v>955</v>
      </c>
      <c r="C340" s="116">
        <v>1584.49</v>
      </c>
    </row>
    <row r="341" ht="15.75" customHeight="1">
      <c r="A341" s="115" t="s">
        <v>349</v>
      </c>
      <c r="B341" s="138" t="s">
        <v>956</v>
      </c>
      <c r="C341" s="116">
        <v>1584.49</v>
      </c>
    </row>
    <row r="342" ht="15.75" customHeight="1">
      <c r="A342" s="115" t="s">
        <v>350</v>
      </c>
      <c r="B342" s="138" t="s">
        <v>957</v>
      </c>
      <c r="C342" s="116">
        <v>3111.93</v>
      </c>
    </row>
    <row r="343" ht="15.75" customHeight="1">
      <c r="A343" s="115" t="s">
        <v>351</v>
      </c>
      <c r="B343" s="138" t="s">
        <v>958</v>
      </c>
      <c r="C343" s="116">
        <v>3111.93</v>
      </c>
    </row>
    <row r="344" ht="15.75" customHeight="1">
      <c r="A344" s="115" t="s">
        <v>352</v>
      </c>
      <c r="B344" s="138" t="s">
        <v>959</v>
      </c>
      <c r="C344" s="116">
        <v>1439.23</v>
      </c>
    </row>
    <row r="345" ht="15.75" customHeight="1">
      <c r="A345" s="115" t="s">
        <v>353</v>
      </c>
      <c r="B345" s="138" t="s">
        <v>960</v>
      </c>
      <c r="C345" s="116">
        <v>1439.23</v>
      </c>
    </row>
    <row r="346" ht="15.75" customHeight="1">
      <c r="A346" s="115" t="s">
        <v>354</v>
      </c>
      <c r="B346" s="138" t="s">
        <v>961</v>
      </c>
      <c r="C346" s="116">
        <v>132.5</v>
      </c>
    </row>
    <row r="347" ht="15.75" customHeight="1">
      <c r="A347" s="115" t="s">
        <v>355</v>
      </c>
      <c r="B347" s="138" t="s">
        <v>962</v>
      </c>
      <c r="C347" s="116">
        <v>522.64</v>
      </c>
    </row>
    <row r="348" ht="15.75" customHeight="1">
      <c r="A348" s="115" t="s">
        <v>143</v>
      </c>
      <c r="B348" s="138" t="s">
        <v>1239</v>
      </c>
      <c r="C348" s="116" t="s">
        <v>138</v>
      </c>
    </row>
    <row r="349" ht="15.75" customHeight="1">
      <c r="A349" s="115" t="s">
        <v>99</v>
      </c>
      <c r="B349" s="138" t="s">
        <v>963</v>
      </c>
      <c r="C349" s="116">
        <v>1101.21</v>
      </c>
    </row>
    <row r="350" ht="15.75" customHeight="1">
      <c r="A350" s="115" t="s">
        <v>356</v>
      </c>
      <c r="B350" s="138" t="s">
        <v>964</v>
      </c>
      <c r="C350" s="116">
        <v>1101.21</v>
      </c>
    </row>
    <row r="351" ht="15.75" customHeight="1">
      <c r="A351" s="115" t="s">
        <v>711</v>
      </c>
      <c r="B351" s="138" t="s">
        <v>712</v>
      </c>
      <c r="C351" s="116">
        <v>1101.21</v>
      </c>
    </row>
    <row r="352" ht="15.75" customHeight="1">
      <c r="A352" s="115" t="s">
        <v>100</v>
      </c>
      <c r="B352" s="138" t="s">
        <v>965</v>
      </c>
      <c r="C352" s="116">
        <v>1101.21</v>
      </c>
    </row>
    <row r="353" ht="15.75" customHeight="1">
      <c r="A353" s="115" t="s">
        <v>713</v>
      </c>
      <c r="B353" s="138" t="s">
        <v>714</v>
      </c>
      <c r="C353" s="116">
        <v>634.24</v>
      </c>
    </row>
    <row r="354" ht="15.75" customHeight="1">
      <c r="A354" s="115" t="s">
        <v>101</v>
      </c>
      <c r="B354" s="138" t="s">
        <v>966</v>
      </c>
      <c r="C354" s="116">
        <v>668.06</v>
      </c>
    </row>
    <row r="355" ht="15.75" customHeight="1">
      <c r="A355" s="115" t="s">
        <v>357</v>
      </c>
      <c r="B355" s="138" t="s">
        <v>967</v>
      </c>
      <c r="C355" s="116">
        <v>637.26</v>
      </c>
    </row>
    <row r="356" ht="15.75" customHeight="1">
      <c r="A356" s="115" t="s">
        <v>102</v>
      </c>
      <c r="B356" s="138" t="s">
        <v>968</v>
      </c>
      <c r="C356" s="116">
        <v>668.06</v>
      </c>
    </row>
    <row r="357" ht="15.75" customHeight="1">
      <c r="A357" s="115" t="s">
        <v>184</v>
      </c>
      <c r="B357" s="138" t="s">
        <v>1135</v>
      </c>
      <c r="C357" s="116">
        <v>637.26</v>
      </c>
    </row>
    <row r="358" ht="15.75" customHeight="1">
      <c r="A358" s="115" t="s">
        <v>103</v>
      </c>
      <c r="B358" s="138" t="s">
        <v>969</v>
      </c>
      <c r="C358" s="116">
        <v>668.06</v>
      </c>
    </row>
    <row r="359" ht="15.75" customHeight="1">
      <c r="A359" s="115" t="s">
        <v>104</v>
      </c>
      <c r="B359" s="138" t="s">
        <v>970</v>
      </c>
      <c r="C359" s="116">
        <v>1021.05</v>
      </c>
    </row>
    <row r="360" ht="15.75" customHeight="1">
      <c r="A360" s="115" t="s">
        <v>358</v>
      </c>
      <c r="B360" s="138" t="s">
        <v>971</v>
      </c>
      <c r="C360" s="116">
        <v>1226.64</v>
      </c>
    </row>
    <row r="361" ht="15.75" customHeight="1">
      <c r="A361" s="115" t="s">
        <v>359</v>
      </c>
      <c r="B361" s="138" t="s">
        <v>972</v>
      </c>
      <c r="C361" s="116">
        <v>969.87</v>
      </c>
    </row>
    <row r="362" ht="15.75" customHeight="1">
      <c r="A362" s="115" t="s">
        <v>360</v>
      </c>
      <c r="B362" s="138" t="s">
        <v>973</v>
      </c>
      <c r="C362" s="116">
        <v>969.87</v>
      </c>
    </row>
    <row r="363" ht="15.75" customHeight="1">
      <c r="A363" s="115" t="s">
        <v>361</v>
      </c>
      <c r="B363" s="138" t="s">
        <v>974</v>
      </c>
      <c r="C363" s="116">
        <v>969.87</v>
      </c>
    </row>
    <row r="364" ht="15.75" customHeight="1">
      <c r="A364" s="115" t="s">
        <v>105</v>
      </c>
      <c r="B364" s="138" t="s">
        <v>975</v>
      </c>
      <c r="C364" s="116">
        <v>1115.17</v>
      </c>
    </row>
    <row r="365" ht="15.75" customHeight="1">
      <c r="A365" s="115" t="s">
        <v>362</v>
      </c>
      <c r="B365" s="138" t="s">
        <v>976</v>
      </c>
      <c r="C365" s="116">
        <v>1021.05</v>
      </c>
    </row>
    <row r="366" ht="15.75" customHeight="1">
      <c r="A366" s="115" t="s">
        <v>363</v>
      </c>
      <c r="B366" s="138" t="s">
        <v>977</v>
      </c>
      <c r="C366" s="116">
        <v>1115.17</v>
      </c>
    </row>
    <row r="367" ht="15.75" customHeight="1">
      <c r="A367" s="115" t="s">
        <v>106</v>
      </c>
      <c r="B367" s="138" t="s">
        <v>978</v>
      </c>
      <c r="C367" s="116">
        <v>457.24</v>
      </c>
    </row>
    <row r="368" ht="15.75" customHeight="1">
      <c r="A368" s="115" t="s">
        <v>364</v>
      </c>
      <c r="B368" s="138" t="s">
        <v>979</v>
      </c>
      <c r="C368" s="116">
        <v>920.82</v>
      </c>
    </row>
    <row r="369" ht="15.75" customHeight="1">
      <c r="A369" s="115" t="s">
        <v>365</v>
      </c>
      <c r="B369" s="138" t="s">
        <v>980</v>
      </c>
      <c r="C369" s="116">
        <v>493.78</v>
      </c>
    </row>
    <row r="370" ht="15.75" customHeight="1">
      <c r="A370" s="115" t="s">
        <v>715</v>
      </c>
      <c r="B370" s="138" t="s">
        <v>716</v>
      </c>
      <c r="C370" s="116">
        <v>151.44</v>
      </c>
    </row>
    <row r="371" ht="15.75" customHeight="1">
      <c r="A371" s="115" t="s">
        <v>366</v>
      </c>
      <c r="B371" s="138" t="s">
        <v>981</v>
      </c>
      <c r="C371" s="116">
        <v>368.82</v>
      </c>
    </row>
    <row r="372" ht="15.75" customHeight="1">
      <c r="A372" s="115" t="s">
        <v>367</v>
      </c>
      <c r="B372" s="138" t="s">
        <v>982</v>
      </c>
      <c r="C372" s="116">
        <v>645.35</v>
      </c>
    </row>
    <row r="373" ht="15.75" customHeight="1">
      <c r="A373" s="115" t="s">
        <v>368</v>
      </c>
      <c r="B373" s="138" t="s">
        <v>1136</v>
      </c>
      <c r="C373" s="116">
        <v>475.8</v>
      </c>
    </row>
    <row r="374" ht="15.75" customHeight="1">
      <c r="A374" s="115" t="s">
        <v>369</v>
      </c>
      <c r="B374" s="138" t="s">
        <v>983</v>
      </c>
      <c r="C374" s="116">
        <v>234.43</v>
      </c>
    </row>
    <row r="375" ht="15.75" customHeight="1">
      <c r="A375" s="115" t="s">
        <v>144</v>
      </c>
      <c r="B375" s="138" t="s">
        <v>1240</v>
      </c>
      <c r="C375" s="116" t="s">
        <v>138</v>
      </c>
    </row>
    <row r="376" ht="15.75" customHeight="1">
      <c r="A376" s="115" t="s">
        <v>717</v>
      </c>
      <c r="B376" s="138" t="s">
        <v>718</v>
      </c>
      <c r="C376" s="116">
        <v>119.46</v>
      </c>
    </row>
    <row r="377" ht="15.75" customHeight="1">
      <c r="A377" s="115" t="s">
        <v>719</v>
      </c>
      <c r="B377" s="138" t="s">
        <v>720</v>
      </c>
      <c r="C377" s="116">
        <v>158.26</v>
      </c>
    </row>
    <row r="378" ht="15.75" customHeight="1">
      <c r="A378" s="115" t="s">
        <v>721</v>
      </c>
      <c r="B378" s="138" t="s">
        <v>722</v>
      </c>
      <c r="C378" s="116">
        <v>253.26</v>
      </c>
    </row>
    <row r="379" ht="15.75" customHeight="1">
      <c r="A379" s="115" t="s">
        <v>723</v>
      </c>
      <c r="B379" s="138" t="s">
        <v>724</v>
      </c>
      <c r="C379" s="116">
        <v>291.14</v>
      </c>
    </row>
    <row r="380" ht="15.75" customHeight="1">
      <c r="A380" s="115" t="s">
        <v>725</v>
      </c>
      <c r="B380" s="138" t="s">
        <v>726</v>
      </c>
      <c r="C380" s="116">
        <v>366.21</v>
      </c>
    </row>
    <row r="381" ht="15.75" customHeight="1">
      <c r="A381" s="115" t="s">
        <v>727</v>
      </c>
      <c r="B381" s="138" t="s">
        <v>728</v>
      </c>
      <c r="C381" s="116">
        <v>429.72</v>
      </c>
    </row>
    <row r="382" ht="15.75" customHeight="1">
      <c r="A382" s="115" t="s">
        <v>729</v>
      </c>
      <c r="B382" s="138" t="s">
        <v>730</v>
      </c>
      <c r="C382" s="116">
        <v>470.82</v>
      </c>
    </row>
    <row r="383" ht="15.75" customHeight="1">
      <c r="A383" s="115" t="s">
        <v>731</v>
      </c>
      <c r="B383" s="138" t="s">
        <v>732</v>
      </c>
      <c r="C383" s="116">
        <v>267.89</v>
      </c>
    </row>
    <row r="384" ht="15.75" customHeight="1">
      <c r="A384" s="115" t="s">
        <v>733</v>
      </c>
      <c r="B384" s="138" t="s">
        <v>734</v>
      </c>
      <c r="C384" s="116">
        <v>350.51</v>
      </c>
    </row>
    <row r="385" ht="15.75" customHeight="1">
      <c r="A385" s="115" t="s">
        <v>370</v>
      </c>
      <c r="B385" s="138" t="s">
        <v>984</v>
      </c>
      <c r="C385" s="116">
        <v>650.42</v>
      </c>
    </row>
    <row r="386" ht="15.75" customHeight="1">
      <c r="A386" s="115" t="s">
        <v>735</v>
      </c>
      <c r="B386" s="138" t="s">
        <v>736</v>
      </c>
      <c r="C386" s="116">
        <v>636.27</v>
      </c>
    </row>
    <row r="387" ht="15.75" customHeight="1">
      <c r="A387" s="115" t="s">
        <v>185</v>
      </c>
      <c r="B387" s="138" t="s">
        <v>1137</v>
      </c>
      <c r="C387" s="116">
        <v>413.74</v>
      </c>
    </row>
    <row r="388" ht="15.75" customHeight="1">
      <c r="A388" s="115" t="s">
        <v>371</v>
      </c>
      <c r="B388" s="138" t="s">
        <v>985</v>
      </c>
      <c r="C388" s="116">
        <v>554.43</v>
      </c>
    </row>
    <row r="389" ht="15.75" customHeight="1">
      <c r="A389" s="115" t="s">
        <v>107</v>
      </c>
      <c r="B389" s="138" t="s">
        <v>986</v>
      </c>
      <c r="C389" s="116">
        <v>390.53</v>
      </c>
    </row>
    <row r="390" ht="15.75" customHeight="1">
      <c r="A390" s="115" t="s">
        <v>372</v>
      </c>
      <c r="B390" s="138" t="s">
        <v>987</v>
      </c>
      <c r="C390" s="116">
        <v>407.87</v>
      </c>
    </row>
    <row r="391" ht="15.75" customHeight="1">
      <c r="A391" s="115" t="s">
        <v>373</v>
      </c>
      <c r="B391" s="138" t="s">
        <v>988</v>
      </c>
      <c r="C391" s="116">
        <v>227.16</v>
      </c>
    </row>
    <row r="392" ht="15.75" customHeight="1">
      <c r="A392" s="115" t="s">
        <v>145</v>
      </c>
      <c r="B392" s="138" t="s">
        <v>1241</v>
      </c>
      <c r="C392" s="116" t="s">
        <v>138</v>
      </c>
    </row>
    <row r="393" ht="15.75" customHeight="1">
      <c r="A393" s="115" t="s">
        <v>186</v>
      </c>
      <c r="B393" s="138" t="s">
        <v>1138</v>
      </c>
      <c r="C393" s="116">
        <v>338.48</v>
      </c>
    </row>
    <row r="394" ht="15.75" customHeight="1">
      <c r="A394" s="115" t="s">
        <v>737</v>
      </c>
      <c r="B394" s="138" t="s">
        <v>738</v>
      </c>
      <c r="C394" s="116">
        <v>285.87</v>
      </c>
    </row>
    <row r="395" ht="15.75" customHeight="1">
      <c r="A395" s="115" t="s">
        <v>146</v>
      </c>
      <c r="B395" s="138" t="s">
        <v>1242</v>
      </c>
      <c r="C395" s="116" t="s">
        <v>138</v>
      </c>
    </row>
    <row r="396" ht="15.75" customHeight="1">
      <c r="A396" s="115" t="s">
        <v>108</v>
      </c>
      <c r="B396" s="138" t="s">
        <v>989</v>
      </c>
      <c r="C396" s="116">
        <v>171.76</v>
      </c>
    </row>
    <row r="397" ht="15.75" customHeight="1">
      <c r="A397" s="115" t="s">
        <v>374</v>
      </c>
      <c r="B397" s="138" t="s">
        <v>990</v>
      </c>
      <c r="C397" s="116">
        <v>405.05</v>
      </c>
    </row>
    <row r="398" ht="15.75" customHeight="1">
      <c r="A398" s="115" t="s">
        <v>109</v>
      </c>
      <c r="B398" s="138" t="s">
        <v>991</v>
      </c>
      <c r="C398" s="116">
        <v>180.19</v>
      </c>
    </row>
    <row r="399" ht="15.75" customHeight="1">
      <c r="A399" s="115" t="s">
        <v>375</v>
      </c>
      <c r="B399" s="138" t="s">
        <v>992</v>
      </c>
      <c r="C399" s="116">
        <v>1551.71</v>
      </c>
    </row>
    <row r="400" ht="15.75" customHeight="1">
      <c r="A400" s="115" t="s">
        <v>376</v>
      </c>
      <c r="B400" s="138" t="s">
        <v>993</v>
      </c>
      <c r="C400" s="116">
        <v>1136.45</v>
      </c>
    </row>
    <row r="401" ht="15.75" customHeight="1">
      <c r="A401" s="115" t="s">
        <v>377</v>
      </c>
      <c r="B401" s="138" t="s">
        <v>994</v>
      </c>
      <c r="C401" s="116">
        <v>843.58</v>
      </c>
    </row>
    <row r="402" ht="15.75" customHeight="1">
      <c r="A402" s="115" t="s">
        <v>110</v>
      </c>
      <c r="B402" s="138" t="s">
        <v>995</v>
      </c>
      <c r="C402" s="116">
        <v>594.18</v>
      </c>
    </row>
    <row r="403" ht="15.75" customHeight="1">
      <c r="A403" s="115" t="s">
        <v>378</v>
      </c>
      <c r="B403" s="138" t="s">
        <v>1139</v>
      </c>
      <c r="C403" s="116">
        <v>469.77</v>
      </c>
    </row>
    <row r="404" ht="15.75" customHeight="1">
      <c r="A404" s="115" t="s">
        <v>379</v>
      </c>
      <c r="B404" s="138" t="s">
        <v>1140</v>
      </c>
      <c r="C404" s="116">
        <v>486.38</v>
      </c>
    </row>
    <row r="405" ht="15.75" customHeight="1">
      <c r="A405" s="115" t="s">
        <v>380</v>
      </c>
      <c r="B405" s="138" t="s">
        <v>1141</v>
      </c>
      <c r="C405" s="116">
        <v>543.1</v>
      </c>
    </row>
    <row r="406" ht="15.75" customHeight="1">
      <c r="A406" s="115" t="s">
        <v>381</v>
      </c>
      <c r="B406" s="138" t="s">
        <v>1142</v>
      </c>
      <c r="C406" s="116">
        <v>397.76</v>
      </c>
    </row>
    <row r="407" ht="15.75" customHeight="1">
      <c r="A407" s="115" t="s">
        <v>382</v>
      </c>
      <c r="B407" s="138" t="s">
        <v>1143</v>
      </c>
      <c r="C407" s="116">
        <v>295.25</v>
      </c>
    </row>
    <row r="408" ht="15.75" customHeight="1">
      <c r="A408" s="115" t="s">
        <v>739</v>
      </c>
      <c r="B408" s="138" t="s">
        <v>740</v>
      </c>
      <c r="C408" s="116">
        <v>274.93</v>
      </c>
    </row>
    <row r="409" ht="15.75" customHeight="1">
      <c r="A409" s="115" t="s">
        <v>187</v>
      </c>
      <c r="B409" s="138" t="s">
        <v>1144</v>
      </c>
      <c r="C409" s="116">
        <v>274.93</v>
      </c>
    </row>
    <row r="410" ht="15.75" customHeight="1">
      <c r="A410" s="115" t="s">
        <v>111</v>
      </c>
      <c r="B410" s="138" t="s">
        <v>996</v>
      </c>
      <c r="C410" s="116">
        <v>389.53</v>
      </c>
    </row>
    <row r="411" ht="15.75" customHeight="1">
      <c r="A411" s="115" t="s">
        <v>188</v>
      </c>
      <c r="B411" s="138" t="s">
        <v>1145</v>
      </c>
      <c r="C411" s="116">
        <v>389.53</v>
      </c>
    </row>
    <row r="412" ht="15.75" customHeight="1">
      <c r="A412" s="115" t="s">
        <v>383</v>
      </c>
      <c r="B412" s="138" t="s">
        <v>997</v>
      </c>
      <c r="C412" s="116">
        <v>787.0</v>
      </c>
    </row>
    <row r="413" ht="15.75" customHeight="1">
      <c r="A413" s="115" t="s">
        <v>384</v>
      </c>
      <c r="B413" s="138" t="s">
        <v>998</v>
      </c>
      <c r="C413" s="116">
        <v>1602.63</v>
      </c>
    </row>
    <row r="414" ht="15.75" customHeight="1">
      <c r="A414" s="115" t="s">
        <v>112</v>
      </c>
      <c r="B414" s="138" t="s">
        <v>999</v>
      </c>
      <c r="C414" s="116">
        <v>305.91</v>
      </c>
    </row>
    <row r="415" ht="15.75" customHeight="1">
      <c r="A415" s="115" t="s">
        <v>385</v>
      </c>
      <c r="B415" s="138" t="s">
        <v>1000</v>
      </c>
      <c r="C415" s="116">
        <v>363.53</v>
      </c>
    </row>
    <row r="416" ht="15.75" customHeight="1">
      <c r="A416" s="115" t="s">
        <v>386</v>
      </c>
      <c r="B416" s="138" t="s">
        <v>1001</v>
      </c>
      <c r="C416" s="116">
        <v>1129.55</v>
      </c>
    </row>
    <row r="417" ht="15.75" customHeight="1">
      <c r="A417" s="115" t="s">
        <v>387</v>
      </c>
      <c r="B417" s="138" t="s">
        <v>1002</v>
      </c>
      <c r="C417" s="116">
        <v>507.22</v>
      </c>
    </row>
    <row r="418" ht="15.75" customHeight="1">
      <c r="A418" s="115" t="s">
        <v>388</v>
      </c>
      <c r="B418" s="138" t="s">
        <v>1003</v>
      </c>
      <c r="C418" s="116">
        <v>760.84</v>
      </c>
    </row>
    <row r="419" ht="15.75" customHeight="1">
      <c r="A419" s="115" t="s">
        <v>389</v>
      </c>
      <c r="B419" s="138" t="s">
        <v>1004</v>
      </c>
      <c r="C419" s="116">
        <v>933.14</v>
      </c>
    </row>
    <row r="420" ht="15.75" customHeight="1">
      <c r="A420" s="115" t="s">
        <v>113</v>
      </c>
      <c r="B420" s="138" t="s">
        <v>1005</v>
      </c>
      <c r="C420" s="116">
        <v>620.16</v>
      </c>
    </row>
    <row r="421" ht="15.75" customHeight="1">
      <c r="A421" s="115" t="s">
        <v>390</v>
      </c>
      <c r="B421" s="138" t="s">
        <v>1006</v>
      </c>
      <c r="C421" s="116">
        <v>486.92</v>
      </c>
    </row>
    <row r="422" ht="15.75" customHeight="1">
      <c r="A422" s="115" t="s">
        <v>741</v>
      </c>
      <c r="B422" s="138" t="s">
        <v>742</v>
      </c>
      <c r="C422" s="116">
        <v>491.39</v>
      </c>
    </row>
    <row r="423" ht="15.75" customHeight="1">
      <c r="A423" s="115" t="s">
        <v>391</v>
      </c>
      <c r="B423" s="138" t="s">
        <v>1007</v>
      </c>
      <c r="C423" s="116">
        <v>416.7</v>
      </c>
    </row>
    <row r="424" ht="15.75" customHeight="1">
      <c r="A424" s="115" t="s">
        <v>392</v>
      </c>
      <c r="B424" s="138" t="s">
        <v>1008</v>
      </c>
      <c r="C424" s="116">
        <v>424.18</v>
      </c>
    </row>
    <row r="425" ht="15.75" customHeight="1">
      <c r="A425" s="115" t="s">
        <v>393</v>
      </c>
      <c r="B425" s="138" t="s">
        <v>1009</v>
      </c>
      <c r="C425" s="116">
        <v>601.16</v>
      </c>
    </row>
    <row r="426" ht="15.75" customHeight="1">
      <c r="A426" s="115" t="s">
        <v>394</v>
      </c>
      <c r="B426" s="138" t="s">
        <v>1010</v>
      </c>
      <c r="C426" s="116">
        <v>244.51</v>
      </c>
    </row>
    <row r="427" ht="15.75" customHeight="1">
      <c r="A427" s="115" t="s">
        <v>189</v>
      </c>
      <c r="B427" s="138" t="s">
        <v>1146</v>
      </c>
      <c r="C427" s="116">
        <v>523.65</v>
      </c>
    </row>
    <row r="428" ht="15.75" customHeight="1">
      <c r="A428" s="115" t="s">
        <v>190</v>
      </c>
      <c r="B428" s="138" t="s">
        <v>1147</v>
      </c>
      <c r="C428" s="116">
        <v>618.93</v>
      </c>
    </row>
    <row r="429" ht="15.75" customHeight="1">
      <c r="A429" s="115" t="s">
        <v>191</v>
      </c>
      <c r="B429" s="138" t="s">
        <v>1148</v>
      </c>
      <c r="C429" s="116">
        <v>603.25</v>
      </c>
    </row>
    <row r="430" ht="15.75" customHeight="1">
      <c r="A430" s="115" t="s">
        <v>395</v>
      </c>
      <c r="B430" s="138" t="s">
        <v>1011</v>
      </c>
      <c r="C430" s="116">
        <v>557.18</v>
      </c>
    </row>
    <row r="431" ht="15.75" customHeight="1">
      <c r="A431" s="115" t="s">
        <v>396</v>
      </c>
      <c r="B431" s="138" t="s">
        <v>1012</v>
      </c>
      <c r="C431" s="116">
        <v>7017.0</v>
      </c>
    </row>
    <row r="432" ht="15.75" customHeight="1">
      <c r="A432" s="115" t="s">
        <v>397</v>
      </c>
      <c r="B432" s="138" t="s">
        <v>1013</v>
      </c>
      <c r="C432" s="116">
        <v>911.19</v>
      </c>
    </row>
    <row r="433" ht="15.75" customHeight="1">
      <c r="A433" s="115" t="s">
        <v>114</v>
      </c>
      <c r="B433" s="138" t="s">
        <v>1014</v>
      </c>
      <c r="C433" s="116">
        <v>190.6</v>
      </c>
    </row>
    <row r="434" ht="15.75" customHeight="1">
      <c r="A434" s="115" t="s">
        <v>398</v>
      </c>
      <c r="B434" s="138" t="s">
        <v>1015</v>
      </c>
      <c r="C434" s="116">
        <v>551.85</v>
      </c>
    </row>
    <row r="435" ht="15.75" customHeight="1">
      <c r="A435" s="115" t="s">
        <v>399</v>
      </c>
      <c r="B435" s="138" t="s">
        <v>1016</v>
      </c>
      <c r="C435" s="116">
        <v>325.7</v>
      </c>
    </row>
    <row r="436" ht="15.75" customHeight="1">
      <c r="A436" s="115" t="s">
        <v>400</v>
      </c>
      <c r="B436" s="138" t="s">
        <v>1017</v>
      </c>
      <c r="C436" s="116">
        <v>461.9</v>
      </c>
    </row>
    <row r="437" ht="15.75" customHeight="1">
      <c r="A437" s="115" t="s">
        <v>401</v>
      </c>
      <c r="B437" s="138" t="s">
        <v>1018</v>
      </c>
      <c r="C437" s="116">
        <v>294.3</v>
      </c>
    </row>
    <row r="438" ht="15.75" customHeight="1">
      <c r="A438" s="115" t="s">
        <v>402</v>
      </c>
      <c r="B438" s="138" t="s">
        <v>1019</v>
      </c>
      <c r="C438" s="116">
        <v>607.39</v>
      </c>
    </row>
    <row r="439" ht="15.75" customHeight="1">
      <c r="A439" s="115" t="s">
        <v>403</v>
      </c>
      <c r="B439" s="138" t="s">
        <v>1020</v>
      </c>
      <c r="C439" s="116">
        <v>432.55</v>
      </c>
    </row>
    <row r="440" ht="15.75" customHeight="1">
      <c r="A440" s="115" t="s">
        <v>404</v>
      </c>
      <c r="B440" s="138" t="s">
        <v>1021</v>
      </c>
      <c r="C440" s="116">
        <v>948.86</v>
      </c>
    </row>
    <row r="441" ht="15.75" customHeight="1">
      <c r="A441" s="115" t="s">
        <v>405</v>
      </c>
      <c r="B441" s="138" t="s">
        <v>1149</v>
      </c>
      <c r="C441" s="116">
        <v>3567.15</v>
      </c>
    </row>
    <row r="442" ht="15.75" customHeight="1">
      <c r="A442" s="115" t="s">
        <v>406</v>
      </c>
      <c r="B442" s="138" t="s">
        <v>1150</v>
      </c>
      <c r="C442" s="116">
        <v>2823.56</v>
      </c>
    </row>
    <row r="443" ht="15.75" customHeight="1">
      <c r="A443" s="115" t="s">
        <v>407</v>
      </c>
      <c r="B443" s="138" t="s">
        <v>1151</v>
      </c>
      <c r="C443" s="116">
        <v>3570.27</v>
      </c>
    </row>
    <row r="444" ht="15.75" customHeight="1">
      <c r="A444" s="115" t="s">
        <v>192</v>
      </c>
      <c r="B444" s="138" t="s">
        <v>1152</v>
      </c>
      <c r="C444" s="116">
        <v>4022.17</v>
      </c>
    </row>
    <row r="445" ht="15.75" customHeight="1">
      <c r="A445" s="115" t="s">
        <v>408</v>
      </c>
      <c r="B445" s="138" t="s">
        <v>1153</v>
      </c>
      <c r="C445" s="116">
        <v>3065.64</v>
      </c>
    </row>
    <row r="446" ht="15.75" customHeight="1">
      <c r="A446" s="115" t="s">
        <v>409</v>
      </c>
      <c r="B446" s="138" t="s">
        <v>1154</v>
      </c>
      <c r="C446" s="116">
        <v>2641.31</v>
      </c>
    </row>
    <row r="447" ht="15.75" customHeight="1">
      <c r="A447" s="115" t="s">
        <v>410</v>
      </c>
      <c r="B447" s="138" t="s">
        <v>1155</v>
      </c>
      <c r="C447" s="116">
        <v>1130.04</v>
      </c>
    </row>
    <row r="448" ht="15.75" customHeight="1">
      <c r="A448" s="115" t="s">
        <v>411</v>
      </c>
      <c r="B448" s="138" t="s">
        <v>1156</v>
      </c>
      <c r="C448" s="116">
        <v>1498.44</v>
      </c>
    </row>
    <row r="449" ht="15.75" customHeight="1">
      <c r="A449" s="115" t="s">
        <v>412</v>
      </c>
      <c r="B449" s="138" t="s">
        <v>1157</v>
      </c>
      <c r="C449" s="116">
        <v>5349.71</v>
      </c>
    </row>
    <row r="450" ht="15.75" customHeight="1">
      <c r="A450" s="115" t="s">
        <v>413</v>
      </c>
      <c r="B450" s="138" t="s">
        <v>1158</v>
      </c>
      <c r="C450" s="116">
        <v>3719.0</v>
      </c>
    </row>
    <row r="451" ht="15.75" customHeight="1">
      <c r="A451" s="115" t="s">
        <v>414</v>
      </c>
      <c r="B451" s="138" t="s">
        <v>1159</v>
      </c>
      <c r="C451" s="116">
        <v>2779.58</v>
      </c>
    </row>
    <row r="452" ht="15.75" customHeight="1">
      <c r="A452" s="115" t="s">
        <v>415</v>
      </c>
      <c r="B452" s="138" t="s">
        <v>1160</v>
      </c>
      <c r="C452" s="116">
        <v>3940.01</v>
      </c>
    </row>
    <row r="453" ht="15.75" customHeight="1">
      <c r="A453" s="115" t="s">
        <v>193</v>
      </c>
      <c r="B453" s="138" t="s">
        <v>1161</v>
      </c>
      <c r="C453" s="116">
        <v>4460.53</v>
      </c>
    </row>
    <row r="454" ht="15.75" customHeight="1">
      <c r="A454" s="115" t="s">
        <v>416</v>
      </c>
      <c r="B454" s="138" t="s">
        <v>1162</v>
      </c>
      <c r="C454" s="116">
        <v>3391.2</v>
      </c>
    </row>
    <row r="455" ht="15.75" customHeight="1">
      <c r="A455" s="115" t="s">
        <v>417</v>
      </c>
      <c r="B455" s="138" t="s">
        <v>1163</v>
      </c>
      <c r="C455" s="116">
        <v>3930.6</v>
      </c>
    </row>
    <row r="456" ht="15.75" customHeight="1">
      <c r="A456" s="115" t="s">
        <v>418</v>
      </c>
      <c r="B456" s="138" t="s">
        <v>1164</v>
      </c>
      <c r="C456" s="116">
        <v>2216.1</v>
      </c>
    </row>
    <row r="457" ht="15.75" customHeight="1">
      <c r="A457" s="115" t="s">
        <v>419</v>
      </c>
      <c r="B457" s="138" t="s">
        <v>1165</v>
      </c>
      <c r="C457" s="116">
        <v>2122.84</v>
      </c>
    </row>
    <row r="458" ht="15.75" customHeight="1">
      <c r="A458" s="115" t="s">
        <v>420</v>
      </c>
      <c r="B458" s="138" t="s">
        <v>1157</v>
      </c>
      <c r="C458" s="116">
        <v>6626.37</v>
      </c>
    </row>
    <row r="459" ht="15.75" customHeight="1">
      <c r="A459" s="115" t="s">
        <v>421</v>
      </c>
      <c r="B459" s="138" t="s">
        <v>1166</v>
      </c>
      <c r="C459" s="116">
        <v>3493.85</v>
      </c>
    </row>
    <row r="460" ht="15.75" customHeight="1">
      <c r="A460" s="115" t="s">
        <v>422</v>
      </c>
      <c r="B460" s="138" t="s">
        <v>1167</v>
      </c>
      <c r="C460" s="116">
        <v>471.31</v>
      </c>
    </row>
    <row r="461" ht="15.75" customHeight="1">
      <c r="A461" s="115" t="s">
        <v>423</v>
      </c>
      <c r="B461" s="138" t="s">
        <v>1168</v>
      </c>
      <c r="C461" s="116">
        <v>627.32</v>
      </c>
    </row>
    <row r="462" ht="15.75" customHeight="1">
      <c r="A462" s="115" t="s">
        <v>424</v>
      </c>
      <c r="B462" s="138" t="s">
        <v>1022</v>
      </c>
      <c r="C462" s="116">
        <v>4398.73</v>
      </c>
    </row>
    <row r="463" ht="15.75" customHeight="1">
      <c r="A463" s="115" t="s">
        <v>425</v>
      </c>
      <c r="B463" s="138" t="s">
        <v>1023</v>
      </c>
      <c r="C463" s="116">
        <v>4310.45</v>
      </c>
    </row>
    <row r="464" ht="15.75" customHeight="1">
      <c r="A464" s="115" t="s">
        <v>426</v>
      </c>
      <c r="B464" s="138" t="s">
        <v>1024</v>
      </c>
      <c r="C464" s="116">
        <v>4641.68</v>
      </c>
    </row>
    <row r="465" ht="15.75" customHeight="1">
      <c r="A465" s="115" t="s">
        <v>427</v>
      </c>
      <c r="B465" s="138" t="s">
        <v>1025</v>
      </c>
      <c r="C465" s="116">
        <v>4310.45</v>
      </c>
    </row>
    <row r="466" ht="15.75" customHeight="1">
      <c r="A466" s="115" t="s">
        <v>428</v>
      </c>
      <c r="B466" s="138" t="s">
        <v>1026</v>
      </c>
      <c r="C466" s="116">
        <v>2898.96</v>
      </c>
    </row>
    <row r="467" ht="15.75" customHeight="1">
      <c r="A467" s="115" t="s">
        <v>147</v>
      </c>
      <c r="B467" s="138" t="s">
        <v>1243</v>
      </c>
      <c r="C467" s="116" t="s">
        <v>138</v>
      </c>
    </row>
    <row r="468" ht="15.75" customHeight="1">
      <c r="A468" s="115" t="s">
        <v>148</v>
      </c>
      <c r="B468" s="138" t="s">
        <v>1244</v>
      </c>
      <c r="C468" s="116" t="s">
        <v>138</v>
      </c>
    </row>
    <row r="469" ht="15.75" customHeight="1">
      <c r="A469" s="115" t="s">
        <v>149</v>
      </c>
      <c r="B469" s="138" t="s">
        <v>1245</v>
      </c>
      <c r="C469" s="116" t="s">
        <v>138</v>
      </c>
    </row>
    <row r="470" ht="15.75" customHeight="1">
      <c r="A470" s="115" t="s">
        <v>429</v>
      </c>
      <c r="B470" s="138" t="s">
        <v>1027</v>
      </c>
      <c r="C470" s="116">
        <v>337.24</v>
      </c>
    </row>
    <row r="471" ht="15.75" customHeight="1">
      <c r="A471" s="115" t="s">
        <v>150</v>
      </c>
      <c r="B471" s="138" t="s">
        <v>1246</v>
      </c>
      <c r="C471" s="116" t="s">
        <v>138</v>
      </c>
    </row>
    <row r="472" ht="15.75" customHeight="1">
      <c r="A472" s="115" t="s">
        <v>151</v>
      </c>
      <c r="B472" s="138" t="s">
        <v>1247</v>
      </c>
      <c r="C472" s="116" t="s">
        <v>138</v>
      </c>
    </row>
    <row r="473" ht="15.75" customHeight="1">
      <c r="A473" s="115" t="s">
        <v>152</v>
      </c>
      <c r="B473" s="138" t="s">
        <v>1248</v>
      </c>
      <c r="C473" s="116" t="s">
        <v>138</v>
      </c>
    </row>
    <row r="474" ht="15.75" customHeight="1">
      <c r="A474" s="115" t="s">
        <v>153</v>
      </c>
      <c r="B474" s="138" t="s">
        <v>1249</v>
      </c>
      <c r="C474" s="116" t="s">
        <v>138</v>
      </c>
    </row>
    <row r="475" ht="15.75" customHeight="1">
      <c r="A475" s="115" t="s">
        <v>154</v>
      </c>
      <c r="B475" s="138" t="s">
        <v>1250</v>
      </c>
      <c r="C475" s="116" t="s">
        <v>138</v>
      </c>
    </row>
    <row r="476" ht="15.75" customHeight="1">
      <c r="A476" s="115" t="s">
        <v>155</v>
      </c>
      <c r="B476" s="138" t="s">
        <v>1251</v>
      </c>
      <c r="C476" s="116" t="s">
        <v>138</v>
      </c>
    </row>
    <row r="477" ht="15.75" customHeight="1">
      <c r="A477" s="115" t="s">
        <v>156</v>
      </c>
      <c r="B477" s="138" t="s">
        <v>1252</v>
      </c>
      <c r="C477" s="116" t="s">
        <v>138</v>
      </c>
    </row>
    <row r="478" ht="15.75" customHeight="1">
      <c r="A478" s="115" t="s">
        <v>115</v>
      </c>
      <c r="B478" s="138" t="s">
        <v>1169</v>
      </c>
      <c r="C478" s="116">
        <v>597.33</v>
      </c>
    </row>
    <row r="479" ht="15.75" customHeight="1">
      <c r="A479" s="115" t="s">
        <v>157</v>
      </c>
      <c r="B479" s="138" t="s">
        <v>1253</v>
      </c>
      <c r="C479" s="116" t="s">
        <v>138</v>
      </c>
    </row>
    <row r="480" ht="15.75" customHeight="1">
      <c r="A480" s="115" t="s">
        <v>116</v>
      </c>
      <c r="B480" s="138" t="s">
        <v>1028</v>
      </c>
      <c r="C480" s="116">
        <v>243.4</v>
      </c>
    </row>
    <row r="481" ht="15.75" customHeight="1">
      <c r="A481" s="115" t="s">
        <v>430</v>
      </c>
      <c r="B481" s="138" t="s">
        <v>1029</v>
      </c>
      <c r="C481" s="116">
        <v>235.53</v>
      </c>
    </row>
    <row r="482" ht="15.75" customHeight="1">
      <c r="A482" s="115" t="s">
        <v>431</v>
      </c>
      <c r="B482" s="138" t="s">
        <v>1030</v>
      </c>
      <c r="C482" s="116">
        <v>730.07</v>
      </c>
    </row>
    <row r="483" ht="15.75" customHeight="1">
      <c r="A483" s="115" t="s">
        <v>432</v>
      </c>
      <c r="B483" s="138" t="s">
        <v>1031</v>
      </c>
      <c r="C483" s="116">
        <v>1959.21</v>
      </c>
    </row>
    <row r="484" ht="15.75" customHeight="1">
      <c r="A484" s="115" t="s">
        <v>743</v>
      </c>
      <c r="B484" s="138" t="s">
        <v>744</v>
      </c>
      <c r="C484" s="116">
        <v>152.97</v>
      </c>
    </row>
    <row r="485" ht="15.75" customHeight="1">
      <c r="A485" s="115" t="s">
        <v>433</v>
      </c>
      <c r="B485" s="138" t="s">
        <v>1170</v>
      </c>
      <c r="C485" s="116">
        <v>1235.17</v>
      </c>
    </row>
    <row r="486" ht="15.75" customHeight="1">
      <c r="A486" s="115" t="s">
        <v>434</v>
      </c>
      <c r="B486" s="138" t="s">
        <v>1171</v>
      </c>
      <c r="C486" s="116">
        <v>2372.71</v>
      </c>
    </row>
    <row r="487" ht="15.75" customHeight="1">
      <c r="A487" s="115" t="s">
        <v>435</v>
      </c>
      <c r="B487" s="138" t="s">
        <v>1172</v>
      </c>
      <c r="C487" s="116">
        <v>2640.82</v>
      </c>
    </row>
    <row r="488" ht="15.75" customHeight="1">
      <c r="A488" s="115" t="s">
        <v>436</v>
      </c>
      <c r="B488" s="138" t="s">
        <v>1173</v>
      </c>
      <c r="C488" s="116">
        <v>1833.3</v>
      </c>
    </row>
    <row r="489" ht="15.75" customHeight="1">
      <c r="A489" s="115" t="s">
        <v>437</v>
      </c>
      <c r="B489" s="138" t="s">
        <v>1174</v>
      </c>
      <c r="C489" s="116">
        <v>2043.56</v>
      </c>
    </row>
    <row r="490" ht="15.75" customHeight="1">
      <c r="A490" s="115" t="s">
        <v>438</v>
      </c>
      <c r="B490" s="138" t="s">
        <v>1175</v>
      </c>
      <c r="C490" s="116">
        <v>3007.88</v>
      </c>
    </row>
    <row r="491" ht="15.75" customHeight="1">
      <c r="A491" s="115" t="s">
        <v>439</v>
      </c>
      <c r="B491" s="138" t="s">
        <v>1176</v>
      </c>
      <c r="C491" s="116">
        <v>2674.1</v>
      </c>
    </row>
    <row r="492" ht="15.75" customHeight="1">
      <c r="A492" s="115" t="s">
        <v>440</v>
      </c>
      <c r="B492" s="138" t="s">
        <v>1177</v>
      </c>
      <c r="C492" s="116">
        <v>2961.16</v>
      </c>
    </row>
    <row r="493" ht="15.75" customHeight="1">
      <c r="A493" s="115" t="s">
        <v>441</v>
      </c>
      <c r="B493" s="138" t="s">
        <v>1178</v>
      </c>
      <c r="C493" s="116">
        <v>967.36</v>
      </c>
    </row>
    <row r="494" ht="15.75" customHeight="1">
      <c r="A494" s="115" t="s">
        <v>442</v>
      </c>
      <c r="B494" s="138" t="s">
        <v>1179</v>
      </c>
      <c r="C494" s="116">
        <v>2584.54</v>
      </c>
    </row>
    <row r="495" ht="15.75" customHeight="1">
      <c r="A495" s="115" t="s">
        <v>443</v>
      </c>
      <c r="B495" s="138" t="s">
        <v>1180</v>
      </c>
      <c r="C495" s="116">
        <v>1094.09</v>
      </c>
    </row>
    <row r="496" ht="15.75" customHeight="1">
      <c r="A496" s="115" t="s">
        <v>745</v>
      </c>
      <c r="B496" s="138" t="s">
        <v>746</v>
      </c>
      <c r="C496" s="116">
        <v>450.52</v>
      </c>
    </row>
    <row r="497" ht="15.75" customHeight="1">
      <c r="A497" s="115" t="s">
        <v>444</v>
      </c>
      <c r="B497" s="138" t="s">
        <v>1181</v>
      </c>
      <c r="C497" s="116">
        <v>4375.45</v>
      </c>
    </row>
    <row r="498" ht="15.75" customHeight="1">
      <c r="A498" s="115" t="s">
        <v>445</v>
      </c>
      <c r="B498" s="138" t="s">
        <v>1032</v>
      </c>
      <c r="C498" s="116">
        <v>590.97</v>
      </c>
    </row>
    <row r="499" ht="15.75" customHeight="1">
      <c r="A499" s="115" t="s">
        <v>446</v>
      </c>
      <c r="B499" s="138" t="s">
        <v>1033</v>
      </c>
      <c r="C499" s="116">
        <v>709.16</v>
      </c>
    </row>
    <row r="500" ht="15.75" customHeight="1">
      <c r="A500" s="115" t="s">
        <v>447</v>
      </c>
      <c r="B500" s="138" t="s">
        <v>1182</v>
      </c>
      <c r="C500" s="116">
        <v>532.59</v>
      </c>
    </row>
    <row r="501" ht="15.75" customHeight="1">
      <c r="A501" s="115" t="s">
        <v>117</v>
      </c>
      <c r="B501" s="138" t="s">
        <v>1034</v>
      </c>
      <c r="C501" s="116">
        <v>319.68</v>
      </c>
    </row>
    <row r="502" ht="15.75" customHeight="1">
      <c r="A502" s="115" t="s">
        <v>118</v>
      </c>
      <c r="B502" s="138" t="s">
        <v>1035</v>
      </c>
      <c r="C502" s="116">
        <v>319.68</v>
      </c>
    </row>
    <row r="503" ht="15.75" customHeight="1">
      <c r="A503" s="115" t="s">
        <v>448</v>
      </c>
      <c r="B503" s="138" t="s">
        <v>1183</v>
      </c>
      <c r="C503" s="116">
        <v>368.37</v>
      </c>
    </row>
    <row r="504" ht="15.75" customHeight="1">
      <c r="A504" s="115" t="s">
        <v>119</v>
      </c>
      <c r="B504" s="138" t="s">
        <v>1184</v>
      </c>
      <c r="C504" s="116">
        <v>395.36</v>
      </c>
    </row>
    <row r="505" ht="15.75" customHeight="1">
      <c r="A505" s="115" t="s">
        <v>449</v>
      </c>
      <c r="B505" s="138" t="s">
        <v>1185</v>
      </c>
      <c r="C505" s="116">
        <v>192.22</v>
      </c>
    </row>
    <row r="506" ht="15.75" customHeight="1">
      <c r="A506" s="115" t="s">
        <v>450</v>
      </c>
      <c r="B506" s="138" t="s">
        <v>1186</v>
      </c>
      <c r="C506" s="116">
        <v>598.25</v>
      </c>
    </row>
    <row r="507" ht="15.75" customHeight="1">
      <c r="A507" s="115" t="s">
        <v>451</v>
      </c>
      <c r="B507" s="138" t="s">
        <v>1036</v>
      </c>
      <c r="C507" s="116">
        <v>403.84</v>
      </c>
    </row>
    <row r="508" ht="15.75" customHeight="1">
      <c r="A508" s="115" t="s">
        <v>452</v>
      </c>
      <c r="B508" s="138" t="s">
        <v>1187</v>
      </c>
      <c r="C508" s="116">
        <v>673.14</v>
      </c>
    </row>
    <row r="509" ht="15.75" customHeight="1">
      <c r="A509" s="115" t="s">
        <v>158</v>
      </c>
      <c r="B509" s="138" t="s">
        <v>1254</v>
      </c>
      <c r="C509" s="116" t="s">
        <v>138</v>
      </c>
    </row>
    <row r="510" ht="15.75" customHeight="1">
      <c r="A510" s="115" t="s">
        <v>453</v>
      </c>
      <c r="B510" s="138" t="s">
        <v>1188</v>
      </c>
      <c r="C510" s="116">
        <v>1381.52</v>
      </c>
    </row>
    <row r="511" ht="15.75" customHeight="1">
      <c r="A511" s="115" t="s">
        <v>454</v>
      </c>
      <c r="B511" s="138" t="s">
        <v>1189</v>
      </c>
      <c r="C511" s="116">
        <v>1004.3</v>
      </c>
    </row>
    <row r="512" ht="15.75" customHeight="1">
      <c r="A512" s="115" t="s">
        <v>455</v>
      </c>
      <c r="B512" s="138" t="s">
        <v>1037</v>
      </c>
      <c r="C512" s="116">
        <v>1040.28</v>
      </c>
    </row>
    <row r="513" ht="15.75" customHeight="1">
      <c r="A513" s="115" t="s">
        <v>159</v>
      </c>
      <c r="B513" s="138" t="s">
        <v>1255</v>
      </c>
      <c r="C513" s="116" t="s">
        <v>138</v>
      </c>
    </row>
    <row r="514" ht="15.75" customHeight="1">
      <c r="A514" s="115" t="s">
        <v>456</v>
      </c>
      <c r="B514" s="138" t="s">
        <v>1190</v>
      </c>
      <c r="C514" s="116">
        <v>651.16</v>
      </c>
    </row>
    <row r="515" ht="15.75" customHeight="1">
      <c r="A515" s="115" t="s">
        <v>457</v>
      </c>
      <c r="B515" s="138" t="s">
        <v>1191</v>
      </c>
      <c r="C515" s="116">
        <v>1408.2</v>
      </c>
    </row>
    <row r="516" ht="15.75" customHeight="1">
      <c r="A516" s="115" t="s">
        <v>194</v>
      </c>
      <c r="B516" s="138" t="s">
        <v>1192</v>
      </c>
      <c r="C516" s="116">
        <v>95.94</v>
      </c>
    </row>
    <row r="517" ht="15.75" customHeight="1">
      <c r="A517" s="115" t="s">
        <v>160</v>
      </c>
      <c r="B517" s="138" t="s">
        <v>1256</v>
      </c>
      <c r="C517" s="116" t="s">
        <v>138</v>
      </c>
    </row>
    <row r="518" ht="15.75" customHeight="1">
      <c r="A518" s="115" t="s">
        <v>458</v>
      </c>
      <c r="B518" s="138" t="s">
        <v>1193</v>
      </c>
      <c r="C518" s="116">
        <v>4242.98</v>
      </c>
    </row>
    <row r="519" ht="15.75" customHeight="1">
      <c r="A519" s="115" t="s">
        <v>120</v>
      </c>
      <c r="B519" s="138" t="s">
        <v>1194</v>
      </c>
      <c r="C519" s="116">
        <v>5599.19</v>
      </c>
    </row>
    <row r="520" ht="15.75" customHeight="1">
      <c r="A520" s="115" t="s">
        <v>459</v>
      </c>
      <c r="B520" s="138" t="s">
        <v>1195</v>
      </c>
      <c r="C520" s="116">
        <v>1494.02</v>
      </c>
    </row>
    <row r="521" ht="15.75" customHeight="1">
      <c r="A521" s="115" t="s">
        <v>460</v>
      </c>
      <c r="B521" s="138" t="s">
        <v>1196</v>
      </c>
      <c r="C521" s="116">
        <v>1507.8</v>
      </c>
    </row>
    <row r="522" ht="15.75" customHeight="1">
      <c r="A522" s="115" t="s">
        <v>121</v>
      </c>
      <c r="B522" s="138" t="s">
        <v>1197</v>
      </c>
      <c r="C522" s="116">
        <v>3786.55</v>
      </c>
    </row>
    <row r="523" ht="15.75" customHeight="1">
      <c r="A523" s="115" t="s">
        <v>122</v>
      </c>
      <c r="B523" s="138" t="s">
        <v>1198</v>
      </c>
      <c r="C523" s="116">
        <v>3786.55</v>
      </c>
    </row>
    <row r="524" ht="15.75" customHeight="1">
      <c r="A524" s="115" t="s">
        <v>123</v>
      </c>
      <c r="B524" s="138" t="s">
        <v>1199</v>
      </c>
      <c r="C524" s="116">
        <v>3786.55</v>
      </c>
    </row>
    <row r="525" ht="15.75" customHeight="1">
      <c r="A525" s="115" t="s">
        <v>461</v>
      </c>
      <c r="B525" s="138" t="s">
        <v>1200</v>
      </c>
      <c r="C525" s="116">
        <v>537.86</v>
      </c>
    </row>
    <row r="526" ht="15.75" customHeight="1">
      <c r="A526" s="115" t="s">
        <v>462</v>
      </c>
      <c r="B526" s="138" t="s">
        <v>1201</v>
      </c>
      <c r="C526" s="116">
        <v>647.39</v>
      </c>
    </row>
    <row r="527" ht="15.75" customHeight="1">
      <c r="A527" s="115" t="s">
        <v>1202</v>
      </c>
      <c r="B527" s="138" t="s">
        <v>1203</v>
      </c>
      <c r="C527" s="116">
        <v>189.74</v>
      </c>
    </row>
    <row r="528" ht="15.75" customHeight="1">
      <c r="A528" s="115" t="s">
        <v>124</v>
      </c>
      <c r="B528" s="138" t="s">
        <v>1204</v>
      </c>
      <c r="C528" s="116">
        <v>257.7</v>
      </c>
    </row>
    <row r="529" ht="15.75" customHeight="1">
      <c r="A529" s="115" t="s">
        <v>463</v>
      </c>
      <c r="B529" s="138" t="s">
        <v>1205</v>
      </c>
      <c r="C529" s="116">
        <v>354.58</v>
      </c>
    </row>
    <row r="530" ht="15.75" customHeight="1">
      <c r="A530" s="115" t="s">
        <v>464</v>
      </c>
      <c r="B530" s="138" t="s">
        <v>1206</v>
      </c>
      <c r="C530" s="116">
        <v>156.4</v>
      </c>
    </row>
    <row r="531" ht="15.75" customHeight="1">
      <c r="A531" s="115" t="s">
        <v>465</v>
      </c>
      <c r="B531" s="138" t="s">
        <v>1207</v>
      </c>
      <c r="C531" s="116">
        <v>277.05</v>
      </c>
    </row>
    <row r="532" ht="15.75" customHeight="1">
      <c r="A532" s="115" t="s">
        <v>466</v>
      </c>
      <c r="B532" s="138" t="s">
        <v>1208</v>
      </c>
      <c r="C532" s="116">
        <v>277.05</v>
      </c>
    </row>
    <row r="533" ht="15.75" customHeight="1">
      <c r="A533" s="115" t="s">
        <v>125</v>
      </c>
      <c r="B533" s="138" t="s">
        <v>1209</v>
      </c>
      <c r="C533" s="116">
        <v>171.98</v>
      </c>
    </row>
    <row r="534" ht="15.75" customHeight="1">
      <c r="A534" s="115" t="s">
        <v>467</v>
      </c>
      <c r="B534" s="138" t="s">
        <v>1210</v>
      </c>
      <c r="C534" s="116">
        <v>171.98</v>
      </c>
    </row>
    <row r="535" ht="15.75" customHeight="1">
      <c r="A535" s="115" t="s">
        <v>468</v>
      </c>
      <c r="B535" s="138" t="s">
        <v>1211</v>
      </c>
      <c r="C535" s="116">
        <v>118.86</v>
      </c>
    </row>
    <row r="536" ht="15.75" customHeight="1">
      <c r="A536" s="115" t="s">
        <v>469</v>
      </c>
      <c r="B536" s="138" t="s">
        <v>1212</v>
      </c>
      <c r="C536" s="116">
        <v>118.86</v>
      </c>
    </row>
    <row r="537" ht="15.75" customHeight="1">
      <c r="A537" s="115" t="s">
        <v>126</v>
      </c>
      <c r="B537" s="138" t="s">
        <v>1038</v>
      </c>
      <c r="C537" s="116">
        <v>237.74</v>
      </c>
    </row>
    <row r="538" ht="15.75" customHeight="1">
      <c r="A538" s="115" t="s">
        <v>470</v>
      </c>
      <c r="B538" s="138" t="s">
        <v>1039</v>
      </c>
      <c r="C538" s="116">
        <v>237.74</v>
      </c>
    </row>
    <row r="539" ht="15.75" customHeight="1">
      <c r="A539" s="115" t="s">
        <v>471</v>
      </c>
      <c r="B539" s="138" t="s">
        <v>1213</v>
      </c>
      <c r="C539" s="116">
        <v>978.61</v>
      </c>
    </row>
    <row r="540" ht="15.75" customHeight="1">
      <c r="A540" s="115" t="s">
        <v>747</v>
      </c>
      <c r="B540" s="138" t="s">
        <v>748</v>
      </c>
      <c r="C540" s="116">
        <v>122.92</v>
      </c>
    </row>
    <row r="541" ht="15.75" customHeight="1">
      <c r="A541" s="115" t="s">
        <v>195</v>
      </c>
      <c r="B541" s="138" t="s">
        <v>1214</v>
      </c>
      <c r="C541" s="116">
        <v>44.77</v>
      </c>
    </row>
    <row r="542" ht="15.75" customHeight="1">
      <c r="A542" s="115" t="s">
        <v>1215</v>
      </c>
      <c r="B542" s="138" t="s">
        <v>1216</v>
      </c>
      <c r="C542" s="116">
        <v>175.56</v>
      </c>
    </row>
    <row r="543" ht="15.75" customHeight="1">
      <c r="A543" s="115" t="s">
        <v>1217</v>
      </c>
      <c r="B543" s="138" t="s">
        <v>1218</v>
      </c>
      <c r="C543" s="116">
        <v>201.21</v>
      </c>
    </row>
    <row r="544" ht="15.75" customHeight="1">
      <c r="A544" s="115" t="s">
        <v>749</v>
      </c>
      <c r="B544" s="138" t="s">
        <v>750</v>
      </c>
      <c r="C544" s="116">
        <v>56.25</v>
      </c>
    </row>
    <row r="545" ht="15.75" customHeight="1">
      <c r="A545" s="115" t="s">
        <v>1219</v>
      </c>
      <c r="B545" s="138" t="s">
        <v>1220</v>
      </c>
      <c r="C545" s="116">
        <v>157.61</v>
      </c>
    </row>
    <row r="546" ht="15.75" customHeight="1">
      <c r="A546" s="115" t="s">
        <v>1221</v>
      </c>
      <c r="B546" s="138" t="s">
        <v>1222</v>
      </c>
      <c r="C546" s="116">
        <v>122.72</v>
      </c>
    </row>
    <row r="547" ht="15.75" customHeight="1">
      <c r="A547" s="115" t="s">
        <v>751</v>
      </c>
      <c r="B547" s="138" t="s">
        <v>752</v>
      </c>
      <c r="C547" s="116">
        <v>188.55</v>
      </c>
    </row>
    <row r="548" ht="15.75" customHeight="1">
      <c r="A548" s="115" t="s">
        <v>753</v>
      </c>
      <c r="B548" s="138" t="s">
        <v>754</v>
      </c>
      <c r="C548" s="116">
        <v>85.97</v>
      </c>
    </row>
    <row r="549" ht="15.75" customHeight="1">
      <c r="A549" s="115" t="s">
        <v>196</v>
      </c>
      <c r="B549" s="138" t="s">
        <v>1223</v>
      </c>
      <c r="C549" s="116">
        <v>85.97</v>
      </c>
    </row>
    <row r="550" ht="15.75" customHeight="1">
      <c r="A550" s="115" t="s">
        <v>755</v>
      </c>
      <c r="B550" s="138" t="s">
        <v>756</v>
      </c>
      <c r="C550" s="116">
        <v>184.29</v>
      </c>
    </row>
    <row r="551" ht="15.75" customHeight="1">
      <c r="A551" s="115" t="s">
        <v>757</v>
      </c>
      <c r="B551" s="138" t="s">
        <v>758</v>
      </c>
      <c r="C551" s="116">
        <v>223.35</v>
      </c>
    </row>
    <row r="552" ht="15.75" customHeight="1">
      <c r="A552" s="115" t="s">
        <v>472</v>
      </c>
      <c r="B552" s="138" t="s">
        <v>1040</v>
      </c>
      <c r="C552" s="116">
        <v>50.64</v>
      </c>
    </row>
    <row r="553" ht="15.75" customHeight="1">
      <c r="A553" s="115" t="s">
        <v>127</v>
      </c>
      <c r="B553" s="138" t="s">
        <v>1224</v>
      </c>
      <c r="C553" s="116">
        <v>57.03</v>
      </c>
    </row>
    <row r="554" ht="15.75" customHeight="1">
      <c r="A554" s="115" t="s">
        <v>759</v>
      </c>
      <c r="B554" s="138" t="s">
        <v>760</v>
      </c>
      <c r="C554" s="116">
        <v>18.16</v>
      </c>
    </row>
    <row r="555" ht="15.75" customHeight="1">
      <c r="A555" s="115" t="s">
        <v>761</v>
      </c>
      <c r="B555" s="138" t="s">
        <v>762</v>
      </c>
      <c r="C555" s="116">
        <v>18.16</v>
      </c>
    </row>
    <row r="556" ht="15.75" customHeight="1">
      <c r="A556" s="115" t="s">
        <v>763</v>
      </c>
      <c r="B556" s="138" t="s">
        <v>764</v>
      </c>
      <c r="C556" s="116">
        <v>18.16</v>
      </c>
    </row>
    <row r="557" ht="15.75" customHeight="1">
      <c r="A557" s="115" t="s">
        <v>128</v>
      </c>
      <c r="B557" s="138" t="s">
        <v>1041</v>
      </c>
      <c r="C557" s="116">
        <v>18.16</v>
      </c>
    </row>
    <row r="558" ht="15.75" customHeight="1">
      <c r="A558" s="115" t="s">
        <v>473</v>
      </c>
      <c r="B558" s="138" t="s">
        <v>1042</v>
      </c>
      <c r="C558" s="116">
        <v>495.28</v>
      </c>
    </row>
    <row r="559" ht="15.75" customHeight="1">
      <c r="A559" s="115" t="s">
        <v>474</v>
      </c>
      <c r="B559" s="138" t="s">
        <v>1043</v>
      </c>
      <c r="C559" s="116">
        <v>155.21</v>
      </c>
    </row>
    <row r="560" ht="15.75" customHeight="1">
      <c r="A560" s="115" t="s">
        <v>129</v>
      </c>
      <c r="B560" s="138" t="s">
        <v>1044</v>
      </c>
      <c r="C560" s="116">
        <v>81.39</v>
      </c>
    </row>
    <row r="561" ht="15.75" customHeight="1">
      <c r="A561" s="115" t="s">
        <v>765</v>
      </c>
      <c r="B561" s="138" t="s">
        <v>766</v>
      </c>
      <c r="C561" s="116">
        <v>392.54</v>
      </c>
    </row>
    <row r="562" ht="15.75" customHeight="1">
      <c r="A562" s="115" t="s">
        <v>767</v>
      </c>
      <c r="B562" s="138" t="s">
        <v>768</v>
      </c>
      <c r="C562" s="116">
        <v>392.52</v>
      </c>
    </row>
    <row r="563" ht="15.75" customHeight="1">
      <c r="A563" s="115" t="s">
        <v>130</v>
      </c>
      <c r="B563" s="138" t="s">
        <v>1045</v>
      </c>
      <c r="C563" s="116">
        <v>310.4</v>
      </c>
    </row>
    <row r="564" ht="15.75" customHeight="1">
      <c r="A564" s="115" t="s">
        <v>475</v>
      </c>
      <c r="B564" s="138" t="s">
        <v>1046</v>
      </c>
      <c r="C564" s="116">
        <v>316.08</v>
      </c>
    </row>
    <row r="565" ht="15.75" customHeight="1">
      <c r="A565" s="115" t="s">
        <v>131</v>
      </c>
      <c r="B565" s="138" t="s">
        <v>1225</v>
      </c>
      <c r="C565" s="116">
        <v>161.47</v>
      </c>
    </row>
    <row r="566" ht="15.75" customHeight="1">
      <c r="A566" s="115" t="s">
        <v>132</v>
      </c>
      <c r="B566" s="138" t="s">
        <v>1047</v>
      </c>
      <c r="C566" s="116">
        <v>517.81</v>
      </c>
    </row>
    <row r="567" ht="15.75" customHeight="1">
      <c r="A567" s="115" t="s">
        <v>197</v>
      </c>
      <c r="B567" s="138" t="s">
        <v>1226</v>
      </c>
      <c r="C567" s="116">
        <v>39.25</v>
      </c>
    </row>
    <row r="568" ht="15.75" customHeight="1">
      <c r="A568" s="115" t="s">
        <v>133</v>
      </c>
      <c r="B568" s="138" t="s">
        <v>1228</v>
      </c>
      <c r="C568" s="116">
        <v>123.37</v>
      </c>
    </row>
    <row r="569" ht="15.75" customHeight="1">
      <c r="A569" s="115" t="s">
        <v>161</v>
      </c>
      <c r="B569" s="138" t="s">
        <v>1257</v>
      </c>
      <c r="C569" s="116" t="s">
        <v>138</v>
      </c>
    </row>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C$569"/>
  <mergeCells count="1">
    <mergeCell ref="F1:H1"/>
  </mergeCells>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7030A0"/>
    <pageSetUpPr/>
  </sheetPr>
  <sheetViews>
    <sheetView workbookViewId="0"/>
  </sheetViews>
  <sheetFormatPr customHeight="1" defaultColWidth="14.43" defaultRowHeight="15.0"/>
  <cols>
    <col customWidth="1" min="1" max="1" width="7.29"/>
    <col customWidth="1" min="2" max="2" width="13.43"/>
    <col customWidth="1" min="3" max="3" width="12.86"/>
    <col customWidth="1" min="4" max="4" width="12.71"/>
    <col customWidth="1" min="5" max="5" width="13.43"/>
    <col customWidth="1" min="6" max="6" width="12.57"/>
    <col customWidth="1" min="7" max="7" width="22.14"/>
    <col customWidth="1" min="8" max="8" width="11.86"/>
  </cols>
  <sheetData>
    <row r="1">
      <c r="A1" s="142" t="s">
        <v>1258</v>
      </c>
      <c r="B1" s="143" t="s">
        <v>1259</v>
      </c>
      <c r="C1" s="143" t="s">
        <v>1260</v>
      </c>
      <c r="D1" s="143" t="s">
        <v>1261</v>
      </c>
      <c r="E1" s="143" t="s">
        <v>1262</v>
      </c>
      <c r="F1" s="143" t="s">
        <v>1263</v>
      </c>
      <c r="G1" s="144" t="s">
        <v>1264</v>
      </c>
      <c r="H1" s="145" t="s">
        <v>1265</v>
      </c>
    </row>
    <row r="2">
      <c r="A2" s="146" t="s">
        <v>551</v>
      </c>
      <c r="B2" s="147">
        <v>45.61</v>
      </c>
      <c r="C2" s="147">
        <v>49.94</v>
      </c>
      <c r="D2" s="147">
        <v>53.01</v>
      </c>
      <c r="E2" s="147">
        <v>54.79</v>
      </c>
      <c r="F2" s="147">
        <v>59.17</v>
      </c>
      <c r="G2" s="146">
        <v>6.75</v>
      </c>
      <c r="H2" s="148">
        <v>63.16</v>
      </c>
    </row>
    <row r="3">
      <c r="A3" s="146" t="s">
        <v>553</v>
      </c>
      <c r="B3" s="147">
        <v>64.41</v>
      </c>
      <c r="C3" s="147">
        <v>68.74</v>
      </c>
      <c r="D3" s="147">
        <v>73.37</v>
      </c>
      <c r="E3" s="147">
        <v>75.91</v>
      </c>
      <c r="F3" s="147">
        <v>84.07</v>
      </c>
      <c r="G3" s="146">
        <v>6.92</v>
      </c>
      <c r="H3" s="148">
        <v>89.89</v>
      </c>
    </row>
    <row r="4">
      <c r="A4" s="146" t="s">
        <v>555</v>
      </c>
      <c r="B4" s="147">
        <v>72.92</v>
      </c>
      <c r="C4" s="147">
        <v>79.89</v>
      </c>
      <c r="D4" s="147">
        <v>83.97</v>
      </c>
      <c r="E4" s="147">
        <v>87.19</v>
      </c>
      <c r="F4" s="147">
        <v>96.31</v>
      </c>
      <c r="G4" s="146">
        <v>7.24</v>
      </c>
      <c r="H4" s="148">
        <v>103.28</v>
      </c>
    </row>
    <row r="5">
      <c r="A5" s="146" t="s">
        <v>557</v>
      </c>
      <c r="B5" s="147">
        <v>103.81</v>
      </c>
      <c r="C5" s="147">
        <v>111.4</v>
      </c>
      <c r="D5" s="147">
        <v>119.16</v>
      </c>
      <c r="E5" s="147">
        <v>126.68</v>
      </c>
      <c r="F5" s="147">
        <v>144.45</v>
      </c>
      <c r="G5" s="146">
        <v>8.65</v>
      </c>
      <c r="H5" s="148">
        <v>156.94</v>
      </c>
    </row>
    <row r="6">
      <c r="A6" s="146" t="s">
        <v>559</v>
      </c>
      <c r="B6" s="147">
        <v>51.48</v>
      </c>
      <c r="C6" s="147">
        <v>58.05</v>
      </c>
      <c r="D6" s="147">
        <v>58.22</v>
      </c>
      <c r="E6" s="147">
        <v>62.9</v>
      </c>
      <c r="F6" s="147">
        <v>77.27</v>
      </c>
      <c r="G6" s="146">
        <v>10.98</v>
      </c>
      <c r="H6" s="148">
        <v>85.75</v>
      </c>
    </row>
    <row r="7">
      <c r="A7" s="146" t="s">
        <v>561</v>
      </c>
      <c r="B7" s="147"/>
      <c r="C7" s="147">
        <v>19.62</v>
      </c>
      <c r="D7" s="147">
        <v>21.76</v>
      </c>
      <c r="E7" s="147">
        <v>27.21</v>
      </c>
      <c r="F7" s="147">
        <v>69.49</v>
      </c>
      <c r="G7" s="146">
        <v>63.78</v>
      </c>
      <c r="H7" s="148">
        <v>113.81</v>
      </c>
    </row>
    <row r="8">
      <c r="A8" s="146" t="s">
        <v>563</v>
      </c>
      <c r="B8" s="147">
        <v>80.51</v>
      </c>
      <c r="C8" s="147">
        <v>91.05</v>
      </c>
      <c r="D8" s="147">
        <v>96.52</v>
      </c>
      <c r="E8" s="147">
        <v>100.67</v>
      </c>
      <c r="F8" s="147">
        <v>110.13</v>
      </c>
      <c r="G8" s="146">
        <v>8.2</v>
      </c>
      <c r="H8" s="148">
        <v>119.16</v>
      </c>
    </row>
    <row r="9">
      <c r="A9" s="146" t="s">
        <v>565</v>
      </c>
      <c r="B9" s="147">
        <v>48.18</v>
      </c>
      <c r="C9" s="147">
        <v>61.86</v>
      </c>
      <c r="D9" s="147">
        <v>54.85</v>
      </c>
      <c r="E9" s="147">
        <v>61.14</v>
      </c>
      <c r="F9" s="147">
        <v>68.18</v>
      </c>
      <c r="G9" s="146">
        <v>10.01</v>
      </c>
      <c r="H9" s="148">
        <v>75.0</v>
      </c>
    </row>
    <row r="10">
      <c r="A10" s="146" t="s">
        <v>10</v>
      </c>
      <c r="B10" s="147">
        <v>50.48</v>
      </c>
      <c r="C10" s="147">
        <v>59.57</v>
      </c>
      <c r="D10" s="147">
        <v>53.82</v>
      </c>
      <c r="E10" s="147">
        <v>60.62</v>
      </c>
      <c r="F10" s="147">
        <v>67.06</v>
      </c>
      <c r="G10" s="146">
        <v>7.9</v>
      </c>
      <c r="H10" s="148">
        <v>72.36</v>
      </c>
    </row>
    <row r="11">
      <c r="A11" s="146" t="s">
        <v>567</v>
      </c>
      <c r="B11" s="147">
        <v>123.7</v>
      </c>
      <c r="C11" s="147">
        <v>133.12</v>
      </c>
      <c r="D11" s="147">
        <v>140.82</v>
      </c>
      <c r="E11" s="147">
        <v>143.3</v>
      </c>
      <c r="F11" s="147">
        <v>156.14</v>
      </c>
      <c r="G11" s="146">
        <v>6.03</v>
      </c>
      <c r="H11" s="148">
        <v>165.56</v>
      </c>
    </row>
    <row r="12">
      <c r="A12" s="146" t="s">
        <v>569</v>
      </c>
      <c r="B12" s="147">
        <v>26.59</v>
      </c>
      <c r="C12" s="147">
        <v>28.39</v>
      </c>
      <c r="D12" s="147">
        <v>29.87</v>
      </c>
      <c r="E12" s="147">
        <v>30.99</v>
      </c>
      <c r="F12" s="147">
        <v>33.55</v>
      </c>
      <c r="G12" s="146">
        <v>6.0</v>
      </c>
      <c r="H12" s="148">
        <v>35.56</v>
      </c>
    </row>
    <row r="13">
      <c r="A13" s="146" t="s">
        <v>571</v>
      </c>
      <c r="B13" s="147">
        <v>21.29</v>
      </c>
      <c r="C13" s="147">
        <v>22.72</v>
      </c>
      <c r="D13" s="147">
        <v>24.4</v>
      </c>
      <c r="E13" s="147">
        <v>25.3</v>
      </c>
      <c r="F13" s="147">
        <v>27.74</v>
      </c>
      <c r="G13" s="146">
        <v>6.86</v>
      </c>
      <c r="H13" s="148">
        <v>29.64</v>
      </c>
    </row>
    <row r="14">
      <c r="A14" s="146" t="s">
        <v>12</v>
      </c>
      <c r="B14" s="147"/>
      <c r="C14" s="147">
        <v>29.5</v>
      </c>
      <c r="D14" s="147">
        <v>28.16</v>
      </c>
      <c r="E14" s="147">
        <v>35.9</v>
      </c>
      <c r="F14" s="147">
        <v>69.46</v>
      </c>
      <c r="G14" s="146">
        <v>38.81</v>
      </c>
      <c r="H14" s="148">
        <v>96.42</v>
      </c>
    </row>
    <row r="15">
      <c r="A15" s="146" t="s">
        <v>575</v>
      </c>
      <c r="B15" s="147">
        <v>42.0</v>
      </c>
      <c r="C15" s="147">
        <v>45.2</v>
      </c>
      <c r="D15" s="147">
        <v>48.87</v>
      </c>
      <c r="E15" s="147">
        <v>48.94</v>
      </c>
      <c r="F15" s="147">
        <v>53.34</v>
      </c>
      <c r="G15" s="146">
        <v>6.22</v>
      </c>
      <c r="H15" s="148">
        <v>56.66</v>
      </c>
    </row>
    <row r="16">
      <c r="A16" s="146" t="s">
        <v>577</v>
      </c>
      <c r="B16" s="147">
        <v>51.12</v>
      </c>
      <c r="C16" s="147">
        <v>54.25</v>
      </c>
      <c r="D16" s="147">
        <v>57.47</v>
      </c>
      <c r="E16" s="147">
        <v>59.09</v>
      </c>
      <c r="F16" s="147">
        <v>62.21</v>
      </c>
      <c r="G16" s="146">
        <v>5.04</v>
      </c>
      <c r="H16" s="148">
        <v>65.35</v>
      </c>
    </row>
    <row r="17">
      <c r="A17" s="146" t="s">
        <v>579</v>
      </c>
      <c r="B17" s="147">
        <v>59.67</v>
      </c>
      <c r="C17" s="147">
        <v>63.59</v>
      </c>
      <c r="D17" s="147">
        <v>68.63</v>
      </c>
      <c r="E17" s="147">
        <v>69.76</v>
      </c>
      <c r="F17" s="147">
        <v>75.17</v>
      </c>
      <c r="G17" s="146">
        <v>5.97</v>
      </c>
      <c r="H17" s="148">
        <v>79.66</v>
      </c>
    </row>
    <row r="18">
      <c r="A18" s="146" t="s">
        <v>581</v>
      </c>
      <c r="B18" s="147">
        <v>92.65</v>
      </c>
      <c r="C18" s="147">
        <v>96.26</v>
      </c>
      <c r="D18" s="147">
        <v>102.5</v>
      </c>
      <c r="E18" s="147">
        <v>101.21</v>
      </c>
      <c r="F18" s="147">
        <v>108.84</v>
      </c>
      <c r="G18" s="146">
        <v>4.16</v>
      </c>
      <c r="H18" s="148">
        <v>113.37</v>
      </c>
    </row>
    <row r="19">
      <c r="A19" s="146" t="s">
        <v>583</v>
      </c>
      <c r="B19" s="147">
        <v>104.65</v>
      </c>
      <c r="C19" s="147">
        <v>112.91</v>
      </c>
      <c r="D19" s="147">
        <v>119.88</v>
      </c>
      <c r="E19" s="147">
        <v>123.36</v>
      </c>
      <c r="F19" s="147">
        <v>135.18</v>
      </c>
      <c r="G19" s="146">
        <v>6.64</v>
      </c>
      <c r="H19" s="148">
        <v>144.16</v>
      </c>
    </row>
    <row r="20">
      <c r="A20" s="146" t="s">
        <v>585</v>
      </c>
      <c r="B20" s="147">
        <v>42.66</v>
      </c>
      <c r="C20" s="147">
        <v>50.77</v>
      </c>
      <c r="D20" s="147">
        <v>55.53</v>
      </c>
      <c r="E20" s="147">
        <v>56.65</v>
      </c>
      <c r="F20" s="147">
        <v>72.75</v>
      </c>
      <c r="G20" s="146">
        <v>14.71</v>
      </c>
      <c r="H20" s="148">
        <v>83.45</v>
      </c>
    </row>
    <row r="21" ht="15.75" customHeight="1">
      <c r="A21" s="146" t="s">
        <v>13</v>
      </c>
      <c r="B21" s="147"/>
      <c r="C21" s="147">
        <v>311.73</v>
      </c>
      <c r="D21" s="147">
        <v>312.87</v>
      </c>
      <c r="E21" s="147">
        <v>298.99</v>
      </c>
      <c r="F21" s="147">
        <v>329.39</v>
      </c>
      <c r="G21" s="146">
        <v>2.03</v>
      </c>
      <c r="H21" s="148">
        <v>336.08</v>
      </c>
    </row>
    <row r="22" ht="15.75" customHeight="1">
      <c r="A22" s="146" t="s">
        <v>14</v>
      </c>
      <c r="B22" s="147"/>
      <c r="C22" s="147">
        <v>308.92</v>
      </c>
      <c r="D22" s="147">
        <v>311.58</v>
      </c>
      <c r="E22" s="147">
        <v>297.93</v>
      </c>
      <c r="F22" s="147">
        <v>345.6</v>
      </c>
      <c r="G22" s="146">
        <v>4.16</v>
      </c>
      <c r="H22" s="148">
        <v>359.98</v>
      </c>
    </row>
    <row r="23" ht="15.75" customHeight="1">
      <c r="A23" s="146" t="s">
        <v>587</v>
      </c>
      <c r="B23" s="147"/>
      <c r="C23" s="147">
        <v>339.68</v>
      </c>
      <c r="D23" s="147">
        <v>345.81</v>
      </c>
      <c r="E23" s="147">
        <v>327.17</v>
      </c>
      <c r="F23" s="147">
        <v>326.91</v>
      </c>
      <c r="G23" s="146">
        <v>-1.22</v>
      </c>
      <c r="H23" s="148">
        <v>322.92</v>
      </c>
    </row>
    <row r="24" ht="15.75" customHeight="1">
      <c r="A24" s="146" t="s">
        <v>15</v>
      </c>
      <c r="B24" s="147">
        <v>94.07</v>
      </c>
      <c r="C24" s="147">
        <v>102.5</v>
      </c>
      <c r="D24" s="147">
        <v>115.21</v>
      </c>
      <c r="E24" s="147">
        <v>121.41</v>
      </c>
      <c r="F24" s="147">
        <v>133.74</v>
      </c>
      <c r="G24" s="146">
        <v>9.22</v>
      </c>
      <c r="H24" s="148">
        <v>146.07</v>
      </c>
    </row>
    <row r="25" ht="15.75" customHeight="1">
      <c r="A25" s="146" t="s">
        <v>589</v>
      </c>
      <c r="B25" s="147">
        <v>85.38</v>
      </c>
      <c r="C25" s="147">
        <v>91.09</v>
      </c>
      <c r="D25" s="147">
        <v>96.04</v>
      </c>
      <c r="E25" s="147">
        <v>97.5</v>
      </c>
      <c r="F25" s="147">
        <v>104.53</v>
      </c>
      <c r="G25" s="146">
        <v>5.21</v>
      </c>
      <c r="H25" s="148">
        <v>109.98</v>
      </c>
    </row>
    <row r="26" ht="15.75" customHeight="1">
      <c r="A26" s="146" t="s">
        <v>17</v>
      </c>
      <c r="B26" s="147">
        <v>63.08</v>
      </c>
      <c r="C26" s="147">
        <v>67.9</v>
      </c>
      <c r="D26" s="147">
        <v>71.54</v>
      </c>
      <c r="E26" s="147">
        <v>73.04</v>
      </c>
      <c r="F26" s="147">
        <v>77.73</v>
      </c>
      <c r="G26" s="146">
        <v>5.38</v>
      </c>
      <c r="H26" s="148">
        <v>81.91</v>
      </c>
    </row>
    <row r="27" ht="15.75" customHeight="1">
      <c r="A27" s="146" t="s">
        <v>591</v>
      </c>
      <c r="B27" s="147">
        <v>35.86</v>
      </c>
      <c r="C27" s="147">
        <v>39.23</v>
      </c>
      <c r="D27" s="147">
        <v>41.47</v>
      </c>
      <c r="E27" s="147">
        <v>41.96</v>
      </c>
      <c r="F27" s="147">
        <v>45.23</v>
      </c>
      <c r="G27" s="146">
        <v>6.02</v>
      </c>
      <c r="H27" s="148">
        <v>47.95</v>
      </c>
    </row>
    <row r="28" ht="15.75" customHeight="1">
      <c r="A28" s="146" t="s">
        <v>593</v>
      </c>
      <c r="B28" s="147">
        <v>33.71</v>
      </c>
      <c r="C28" s="147">
        <v>36.48</v>
      </c>
      <c r="D28" s="147">
        <v>38.42</v>
      </c>
      <c r="E28" s="147">
        <v>39.89</v>
      </c>
      <c r="F28" s="147">
        <v>42.36</v>
      </c>
      <c r="G28" s="146">
        <v>5.89</v>
      </c>
      <c r="H28" s="148">
        <v>44.86</v>
      </c>
    </row>
    <row r="29" ht="15.75" customHeight="1">
      <c r="A29" s="146" t="s">
        <v>595</v>
      </c>
      <c r="B29" s="147">
        <v>49.31</v>
      </c>
      <c r="C29" s="147">
        <v>52.72</v>
      </c>
      <c r="D29" s="147">
        <v>56.77</v>
      </c>
      <c r="E29" s="147">
        <v>57.1</v>
      </c>
      <c r="F29" s="147">
        <v>61.91</v>
      </c>
      <c r="G29" s="146">
        <v>5.9</v>
      </c>
      <c r="H29" s="148">
        <v>65.56</v>
      </c>
    </row>
    <row r="30" ht="15.75" customHeight="1">
      <c r="A30" s="146" t="s">
        <v>18</v>
      </c>
      <c r="B30" s="147">
        <v>87.78</v>
      </c>
      <c r="C30" s="147">
        <v>95.99</v>
      </c>
      <c r="D30" s="147">
        <v>97.6</v>
      </c>
      <c r="E30" s="147">
        <v>99.32</v>
      </c>
      <c r="F30" s="147">
        <v>107.12</v>
      </c>
      <c r="G30" s="146">
        <v>5.16</v>
      </c>
      <c r="H30" s="148">
        <v>112.65</v>
      </c>
    </row>
    <row r="31" ht="15.75" customHeight="1">
      <c r="A31" s="146" t="s">
        <v>597</v>
      </c>
      <c r="B31" s="147"/>
      <c r="C31" s="147">
        <v>64.81</v>
      </c>
      <c r="D31" s="147">
        <v>61.2</v>
      </c>
      <c r="E31" s="147">
        <v>54.53</v>
      </c>
      <c r="F31" s="147">
        <v>58.52</v>
      </c>
      <c r="G31" s="146">
        <v>-3.05</v>
      </c>
      <c r="H31" s="148">
        <v>56.74</v>
      </c>
    </row>
    <row r="32" ht="15.75" customHeight="1">
      <c r="A32" s="146" t="s">
        <v>19</v>
      </c>
      <c r="B32" s="147">
        <v>290.44</v>
      </c>
      <c r="C32" s="147">
        <v>306.84</v>
      </c>
      <c r="D32" s="147">
        <v>328.25</v>
      </c>
      <c r="E32" s="147">
        <v>328.92</v>
      </c>
      <c r="F32" s="147">
        <v>352.37</v>
      </c>
      <c r="G32" s="146">
        <v>4.99</v>
      </c>
      <c r="H32" s="148">
        <v>369.95</v>
      </c>
    </row>
    <row r="33" ht="15.75" customHeight="1">
      <c r="A33" s="146" t="s">
        <v>20</v>
      </c>
      <c r="B33" s="147"/>
      <c r="C33" s="147"/>
      <c r="D33" s="147"/>
      <c r="E33" s="147"/>
      <c r="F33" s="147">
        <v>137.4</v>
      </c>
      <c r="G33" s="146"/>
      <c r="H33" s="148">
        <v>137.4</v>
      </c>
    </row>
    <row r="34" ht="15.75" customHeight="1">
      <c r="A34" s="146" t="s">
        <v>599</v>
      </c>
      <c r="B34" s="147">
        <v>125.29</v>
      </c>
      <c r="C34" s="147">
        <v>136.49</v>
      </c>
      <c r="D34" s="147">
        <v>145.77</v>
      </c>
      <c r="E34" s="147">
        <v>145.78</v>
      </c>
      <c r="F34" s="147">
        <v>160.81</v>
      </c>
      <c r="G34" s="146">
        <v>6.51</v>
      </c>
      <c r="H34" s="148">
        <v>171.28</v>
      </c>
    </row>
    <row r="35" ht="15.75" customHeight="1">
      <c r="A35" s="146" t="s">
        <v>601</v>
      </c>
      <c r="B35" s="147">
        <v>155.11</v>
      </c>
      <c r="C35" s="147">
        <v>169.09</v>
      </c>
      <c r="D35" s="147">
        <v>181.4</v>
      </c>
      <c r="E35" s="147">
        <v>181.77</v>
      </c>
      <c r="F35" s="147">
        <v>199.36</v>
      </c>
      <c r="G35" s="146">
        <v>6.54</v>
      </c>
      <c r="H35" s="148">
        <v>212.4</v>
      </c>
    </row>
    <row r="36" ht="15.75" customHeight="1">
      <c r="A36" s="146" t="s">
        <v>603</v>
      </c>
      <c r="B36" s="147">
        <v>186.24</v>
      </c>
      <c r="C36" s="147">
        <v>201.7</v>
      </c>
      <c r="D36" s="147">
        <v>216.29</v>
      </c>
      <c r="E36" s="147">
        <v>218.02</v>
      </c>
      <c r="F36" s="147">
        <v>237.18</v>
      </c>
      <c r="G36" s="146">
        <v>6.28</v>
      </c>
      <c r="H36" s="148">
        <v>252.07</v>
      </c>
    </row>
    <row r="37" ht="15.75" customHeight="1">
      <c r="A37" s="146" t="s">
        <v>605</v>
      </c>
      <c r="B37" s="147">
        <v>220.72</v>
      </c>
      <c r="C37" s="147">
        <v>238.8</v>
      </c>
      <c r="D37" s="147">
        <v>255.12</v>
      </c>
      <c r="E37" s="147">
        <v>257.28</v>
      </c>
      <c r="F37" s="147">
        <v>279.33</v>
      </c>
      <c r="G37" s="146">
        <v>6.11</v>
      </c>
      <c r="H37" s="148">
        <v>296.4</v>
      </c>
    </row>
    <row r="38" ht="15.75" customHeight="1">
      <c r="A38" s="146" t="s">
        <v>607</v>
      </c>
      <c r="B38" s="147">
        <v>148.77</v>
      </c>
      <c r="C38" s="147">
        <v>160.07</v>
      </c>
      <c r="D38" s="147">
        <v>174.52</v>
      </c>
      <c r="E38" s="147">
        <v>174.13</v>
      </c>
      <c r="F38" s="147">
        <v>191.19</v>
      </c>
      <c r="G38" s="146">
        <v>6.55</v>
      </c>
      <c r="H38" s="148">
        <v>203.71</v>
      </c>
    </row>
    <row r="39" ht="15.75" customHeight="1">
      <c r="A39" s="146" t="s">
        <v>609</v>
      </c>
      <c r="B39" s="147">
        <v>182.3</v>
      </c>
      <c r="C39" s="147">
        <v>194.87</v>
      </c>
      <c r="D39" s="147">
        <v>211.14</v>
      </c>
      <c r="E39" s="147">
        <v>212.11</v>
      </c>
      <c r="F39" s="147">
        <v>229.7</v>
      </c>
      <c r="G39" s="146">
        <v>6.0</v>
      </c>
      <c r="H39" s="148">
        <v>243.48</v>
      </c>
    </row>
    <row r="40" ht="15.75" customHeight="1">
      <c r="A40" s="146" t="s">
        <v>611</v>
      </c>
      <c r="B40" s="147">
        <v>218.73</v>
      </c>
      <c r="C40" s="147">
        <v>234.35</v>
      </c>
      <c r="D40" s="147">
        <v>252.8</v>
      </c>
      <c r="E40" s="147">
        <v>256.04</v>
      </c>
      <c r="F40" s="147">
        <v>276.37</v>
      </c>
      <c r="G40" s="146">
        <v>6.06</v>
      </c>
      <c r="H40" s="148">
        <v>293.12</v>
      </c>
    </row>
    <row r="41" ht="15.75" customHeight="1">
      <c r="A41" s="146" t="s">
        <v>613</v>
      </c>
      <c r="B41" s="147">
        <v>267.0</v>
      </c>
      <c r="C41" s="147">
        <v>287.07</v>
      </c>
      <c r="D41" s="147">
        <v>307.68</v>
      </c>
      <c r="E41" s="147">
        <v>310.07</v>
      </c>
      <c r="F41" s="147">
        <v>340.81</v>
      </c>
      <c r="G41" s="146">
        <v>6.35</v>
      </c>
      <c r="H41" s="148">
        <v>362.45</v>
      </c>
    </row>
    <row r="42" ht="15.75" customHeight="1">
      <c r="A42" s="146" t="s">
        <v>21</v>
      </c>
      <c r="B42" s="147">
        <v>362.53</v>
      </c>
      <c r="C42" s="147">
        <v>401.85</v>
      </c>
      <c r="D42" s="147">
        <v>448.52</v>
      </c>
      <c r="E42" s="147">
        <v>455.26</v>
      </c>
      <c r="F42" s="147">
        <v>484.19</v>
      </c>
      <c r="G42" s="146">
        <v>7.58</v>
      </c>
      <c r="H42" s="148">
        <v>520.89</v>
      </c>
    </row>
    <row r="43" ht="15.75" customHeight="1">
      <c r="A43" s="146" t="s">
        <v>615</v>
      </c>
      <c r="B43" s="147">
        <v>162.97</v>
      </c>
      <c r="C43" s="147">
        <v>174.83</v>
      </c>
      <c r="D43" s="147">
        <v>189.73</v>
      </c>
      <c r="E43" s="147">
        <v>190.99</v>
      </c>
      <c r="F43" s="147">
        <v>208.07</v>
      </c>
      <c r="G43" s="146">
        <v>6.35</v>
      </c>
      <c r="H43" s="148">
        <v>221.28</v>
      </c>
    </row>
    <row r="44" ht="15.75" customHeight="1">
      <c r="A44" s="146" t="s">
        <v>617</v>
      </c>
      <c r="B44" s="147">
        <v>208.81</v>
      </c>
      <c r="C44" s="147">
        <v>223.97</v>
      </c>
      <c r="D44" s="147">
        <v>241.59</v>
      </c>
      <c r="E44" s="147">
        <v>242.48</v>
      </c>
      <c r="F44" s="147">
        <v>264.97</v>
      </c>
      <c r="G44" s="146">
        <v>6.19</v>
      </c>
      <c r="H44" s="148">
        <v>281.37</v>
      </c>
    </row>
    <row r="45" ht="15.75" customHeight="1">
      <c r="A45" s="146" t="s">
        <v>619</v>
      </c>
      <c r="B45" s="147">
        <v>253.22</v>
      </c>
      <c r="C45" s="147">
        <v>273.61</v>
      </c>
      <c r="D45" s="147">
        <v>292.47</v>
      </c>
      <c r="E45" s="147">
        <v>294.82</v>
      </c>
      <c r="F45" s="147">
        <v>319.82</v>
      </c>
      <c r="G45" s="146">
        <v>6.06</v>
      </c>
      <c r="H45" s="148">
        <v>339.2</v>
      </c>
    </row>
    <row r="46" ht="15.75" customHeight="1">
      <c r="A46" s="146" t="s">
        <v>621</v>
      </c>
      <c r="B46" s="147">
        <v>298.47</v>
      </c>
      <c r="C46" s="147">
        <v>320.35</v>
      </c>
      <c r="D46" s="147">
        <v>340.48</v>
      </c>
      <c r="E46" s="147">
        <v>344.06</v>
      </c>
      <c r="F46" s="147">
        <v>377.29</v>
      </c>
      <c r="G46" s="146">
        <v>6.08</v>
      </c>
      <c r="H46" s="148">
        <v>400.23</v>
      </c>
    </row>
    <row r="47" ht="15.75" customHeight="1">
      <c r="A47" s="146" t="s">
        <v>23</v>
      </c>
      <c r="B47" s="147">
        <v>685.84</v>
      </c>
      <c r="C47" s="147">
        <v>779.03</v>
      </c>
      <c r="D47" s="147">
        <v>755.87</v>
      </c>
      <c r="E47" s="147">
        <v>826.53</v>
      </c>
      <c r="F47" s="147">
        <v>889.51</v>
      </c>
      <c r="G47" s="146">
        <v>6.9</v>
      </c>
      <c r="H47" s="148">
        <v>950.89</v>
      </c>
    </row>
    <row r="48" ht="15.75" customHeight="1">
      <c r="A48" s="146" t="s">
        <v>623</v>
      </c>
      <c r="B48" s="147">
        <v>1070.31</v>
      </c>
      <c r="C48" s="147">
        <v>1135.89</v>
      </c>
      <c r="D48" s="147">
        <v>1219.36</v>
      </c>
      <c r="E48" s="147">
        <v>1213.08</v>
      </c>
      <c r="F48" s="147">
        <v>1316.05</v>
      </c>
      <c r="G48" s="146">
        <v>5.36</v>
      </c>
      <c r="H48" s="148">
        <v>1386.59</v>
      </c>
    </row>
    <row r="49" ht="15.75" customHeight="1">
      <c r="A49" s="146" t="s">
        <v>625</v>
      </c>
      <c r="B49" s="147">
        <v>1049.56</v>
      </c>
      <c r="C49" s="147">
        <v>1121.27</v>
      </c>
      <c r="D49" s="147">
        <v>1201.31</v>
      </c>
      <c r="E49" s="147">
        <v>1201.52</v>
      </c>
      <c r="F49" s="147">
        <v>1317.61</v>
      </c>
      <c r="G49" s="146">
        <v>5.91</v>
      </c>
      <c r="H49" s="148">
        <v>1395.48</v>
      </c>
    </row>
    <row r="50" ht="15.75" customHeight="1">
      <c r="A50" s="146" t="s">
        <v>627</v>
      </c>
      <c r="B50" s="147">
        <v>962.25</v>
      </c>
      <c r="C50" s="147">
        <v>1041.23</v>
      </c>
      <c r="D50" s="147">
        <v>1082.38</v>
      </c>
      <c r="E50" s="147">
        <v>1095.76</v>
      </c>
      <c r="F50" s="147">
        <v>1196.33</v>
      </c>
      <c r="G50" s="146">
        <v>5.64</v>
      </c>
      <c r="H50" s="148">
        <v>1263.8</v>
      </c>
    </row>
    <row r="51" ht="15.75" customHeight="1">
      <c r="A51" s="146" t="s">
        <v>629</v>
      </c>
      <c r="B51" s="147">
        <v>1002.56</v>
      </c>
      <c r="C51" s="147">
        <v>1078.79</v>
      </c>
      <c r="D51" s="147">
        <v>1148.2</v>
      </c>
      <c r="E51" s="147">
        <v>1140.42</v>
      </c>
      <c r="F51" s="147">
        <v>1240.22</v>
      </c>
      <c r="G51" s="146">
        <v>5.53</v>
      </c>
      <c r="H51" s="148">
        <v>1308.8</v>
      </c>
    </row>
    <row r="52" ht="15.75" customHeight="1">
      <c r="A52" s="146" t="s">
        <v>24</v>
      </c>
      <c r="B52" s="147">
        <v>1041.77</v>
      </c>
      <c r="C52" s="147">
        <v>1114.27</v>
      </c>
      <c r="D52" s="147">
        <v>1178.8</v>
      </c>
      <c r="E52" s="147">
        <v>1198.26</v>
      </c>
      <c r="F52" s="147">
        <v>1309.26</v>
      </c>
      <c r="G52" s="146">
        <v>5.92</v>
      </c>
      <c r="H52" s="148">
        <v>1386.77</v>
      </c>
    </row>
    <row r="53" ht="15.75" customHeight="1">
      <c r="A53" s="146" t="s">
        <v>631</v>
      </c>
      <c r="B53" s="147">
        <v>1069.39</v>
      </c>
      <c r="C53" s="147">
        <v>1151.15</v>
      </c>
      <c r="D53" s="147">
        <v>1234.59</v>
      </c>
      <c r="E53" s="147">
        <v>1240.88</v>
      </c>
      <c r="F53" s="147">
        <v>1384.23</v>
      </c>
      <c r="G53" s="146">
        <v>6.74</v>
      </c>
      <c r="H53" s="148">
        <v>1477.53</v>
      </c>
    </row>
    <row r="54" ht="15.75" customHeight="1">
      <c r="A54" s="146" t="s">
        <v>25</v>
      </c>
      <c r="B54" s="147"/>
      <c r="C54" s="147">
        <v>1120.08</v>
      </c>
      <c r="D54" s="147">
        <v>1137.23</v>
      </c>
      <c r="E54" s="147">
        <v>1195.54</v>
      </c>
      <c r="F54" s="147">
        <v>1355.24</v>
      </c>
      <c r="G54" s="146">
        <v>6.67</v>
      </c>
      <c r="H54" s="148">
        <v>1445.63</v>
      </c>
    </row>
    <row r="55" ht="15.75" customHeight="1">
      <c r="A55" s="146" t="s">
        <v>26</v>
      </c>
      <c r="B55" s="147">
        <v>312.85</v>
      </c>
      <c r="C55" s="147">
        <v>343.59</v>
      </c>
      <c r="D55" s="147">
        <v>351.36</v>
      </c>
      <c r="E55" s="147">
        <v>356.87</v>
      </c>
      <c r="F55" s="147">
        <v>424.14</v>
      </c>
      <c r="G55" s="146">
        <v>8.13</v>
      </c>
      <c r="H55" s="148">
        <v>458.62</v>
      </c>
    </row>
    <row r="56" ht="15.75" customHeight="1">
      <c r="A56" s="146" t="s">
        <v>633</v>
      </c>
      <c r="B56" s="147">
        <v>96.32</v>
      </c>
      <c r="C56" s="147">
        <v>104.15</v>
      </c>
      <c r="D56" s="147">
        <v>110.99</v>
      </c>
      <c r="E56" s="147">
        <v>114.64</v>
      </c>
      <c r="F56" s="147">
        <v>128.29</v>
      </c>
      <c r="G56" s="146">
        <v>7.47</v>
      </c>
      <c r="H56" s="148">
        <v>137.87</v>
      </c>
    </row>
    <row r="57" ht="15.75" customHeight="1">
      <c r="A57" s="146" t="s">
        <v>27</v>
      </c>
      <c r="B57" s="147"/>
      <c r="C57" s="147"/>
      <c r="D57" s="147"/>
      <c r="E57" s="147"/>
      <c r="F57" s="147">
        <v>588.35</v>
      </c>
      <c r="G57" s="146"/>
      <c r="H57" s="148">
        <v>588.35</v>
      </c>
    </row>
    <row r="58" ht="15.75" customHeight="1">
      <c r="A58" s="146" t="s">
        <v>28</v>
      </c>
      <c r="B58" s="147">
        <v>270.21</v>
      </c>
      <c r="C58" s="147">
        <v>315.48</v>
      </c>
      <c r="D58" s="147">
        <v>347.91</v>
      </c>
      <c r="E58" s="147">
        <v>345.69</v>
      </c>
      <c r="F58" s="147">
        <v>410.55</v>
      </c>
      <c r="G58" s="146">
        <v>11.29</v>
      </c>
      <c r="H58" s="148">
        <v>456.9</v>
      </c>
    </row>
    <row r="59" ht="15.75" customHeight="1">
      <c r="A59" s="146" t="s">
        <v>30</v>
      </c>
      <c r="B59" s="147">
        <v>249.1</v>
      </c>
      <c r="C59" s="147">
        <v>262.67</v>
      </c>
      <c r="D59" s="147">
        <v>279.81</v>
      </c>
      <c r="E59" s="147">
        <v>283.56</v>
      </c>
      <c r="F59" s="147">
        <v>311.33</v>
      </c>
      <c r="G59" s="146">
        <v>5.78</v>
      </c>
      <c r="H59" s="148">
        <v>329.32</v>
      </c>
    </row>
    <row r="60" ht="15.75" customHeight="1">
      <c r="A60" s="146" t="s">
        <v>635</v>
      </c>
      <c r="B60" s="147">
        <v>291.89</v>
      </c>
      <c r="C60" s="147">
        <v>312.46</v>
      </c>
      <c r="D60" s="147">
        <v>330.29</v>
      </c>
      <c r="E60" s="147">
        <v>336.67</v>
      </c>
      <c r="F60" s="147">
        <v>358.07</v>
      </c>
      <c r="G60" s="146">
        <v>5.26</v>
      </c>
      <c r="H60" s="148">
        <v>376.9</v>
      </c>
    </row>
    <row r="61" ht="15.75" customHeight="1">
      <c r="A61" s="146" t="s">
        <v>637</v>
      </c>
      <c r="B61" s="147">
        <v>104.4</v>
      </c>
      <c r="C61" s="147">
        <v>112.88</v>
      </c>
      <c r="D61" s="147">
        <v>123.67</v>
      </c>
      <c r="E61" s="147">
        <v>126.23</v>
      </c>
      <c r="F61" s="147">
        <v>135.73</v>
      </c>
      <c r="G61" s="146">
        <v>6.82</v>
      </c>
      <c r="H61" s="148">
        <v>144.99</v>
      </c>
    </row>
    <row r="62" ht="15.75" customHeight="1">
      <c r="A62" s="146" t="s">
        <v>639</v>
      </c>
      <c r="B62" s="147">
        <v>243.1</v>
      </c>
      <c r="C62" s="147">
        <v>260.66</v>
      </c>
      <c r="D62" s="147">
        <v>279.72</v>
      </c>
      <c r="E62" s="147">
        <v>282.49</v>
      </c>
      <c r="F62" s="147">
        <v>307.55</v>
      </c>
      <c r="G62" s="146">
        <v>6.1</v>
      </c>
      <c r="H62" s="148">
        <v>326.31</v>
      </c>
    </row>
    <row r="63" ht="15.75" customHeight="1">
      <c r="A63" s="146" t="s">
        <v>641</v>
      </c>
      <c r="B63" s="147">
        <v>358.38</v>
      </c>
      <c r="C63" s="147">
        <v>393.33</v>
      </c>
      <c r="D63" s="147">
        <v>412.02</v>
      </c>
      <c r="E63" s="147">
        <v>411.52</v>
      </c>
      <c r="F63" s="147">
        <v>430.52</v>
      </c>
      <c r="G63" s="146">
        <v>4.75</v>
      </c>
      <c r="H63" s="148">
        <v>450.97</v>
      </c>
    </row>
    <row r="64" ht="15.75" customHeight="1">
      <c r="A64" s="146" t="s">
        <v>643</v>
      </c>
      <c r="B64" s="147">
        <v>299.81</v>
      </c>
      <c r="C64" s="147">
        <v>321.45</v>
      </c>
      <c r="D64" s="147">
        <v>347.94</v>
      </c>
      <c r="E64" s="147">
        <v>348.17</v>
      </c>
      <c r="F64" s="147">
        <v>374.01</v>
      </c>
      <c r="G64" s="146">
        <v>5.74</v>
      </c>
      <c r="H64" s="148">
        <v>395.48</v>
      </c>
    </row>
    <row r="65" ht="15.75" customHeight="1">
      <c r="A65" s="146" t="s">
        <v>34</v>
      </c>
      <c r="B65" s="147"/>
      <c r="C65" s="147">
        <v>247.6</v>
      </c>
      <c r="D65" s="147">
        <v>270.44</v>
      </c>
      <c r="E65" s="147">
        <v>268.67</v>
      </c>
      <c r="F65" s="147">
        <v>302.76</v>
      </c>
      <c r="G65" s="146">
        <v>7.09</v>
      </c>
      <c r="H65" s="148">
        <v>324.23</v>
      </c>
    </row>
    <row r="66" ht="15.75" customHeight="1">
      <c r="A66" s="146" t="s">
        <v>35</v>
      </c>
      <c r="B66" s="147">
        <v>72.95</v>
      </c>
      <c r="C66" s="147">
        <v>79.08</v>
      </c>
      <c r="D66" s="147">
        <v>83.5</v>
      </c>
      <c r="E66" s="147">
        <v>84.4</v>
      </c>
      <c r="F66" s="147">
        <v>96.57</v>
      </c>
      <c r="G66" s="146">
        <v>7.37</v>
      </c>
      <c r="H66" s="148">
        <v>103.69</v>
      </c>
    </row>
    <row r="67" ht="15.75" customHeight="1">
      <c r="A67" s="146" t="s">
        <v>645</v>
      </c>
      <c r="B67" s="147">
        <v>70.87</v>
      </c>
      <c r="C67" s="147">
        <v>75.26</v>
      </c>
      <c r="D67" s="147">
        <v>82.52</v>
      </c>
      <c r="E67" s="147">
        <v>81.75</v>
      </c>
      <c r="F67" s="147">
        <v>90.79</v>
      </c>
      <c r="G67" s="146">
        <v>6.49</v>
      </c>
      <c r="H67" s="148">
        <v>96.68</v>
      </c>
    </row>
    <row r="68" ht="15.75" customHeight="1">
      <c r="A68" s="146" t="s">
        <v>36</v>
      </c>
      <c r="B68" s="147">
        <v>168.75</v>
      </c>
      <c r="C68" s="147">
        <v>181.5</v>
      </c>
      <c r="D68" s="147">
        <v>193.61</v>
      </c>
      <c r="E68" s="147">
        <v>201.5</v>
      </c>
      <c r="F68" s="147">
        <v>219.3</v>
      </c>
      <c r="G68" s="146">
        <v>6.78</v>
      </c>
      <c r="H68" s="148">
        <v>234.17</v>
      </c>
    </row>
    <row r="69" ht="15.75" customHeight="1">
      <c r="A69" s="146" t="s">
        <v>647</v>
      </c>
      <c r="B69" s="147">
        <v>175.47</v>
      </c>
      <c r="C69" s="147">
        <v>192.44</v>
      </c>
      <c r="D69" s="147">
        <v>199.81</v>
      </c>
      <c r="E69" s="147">
        <v>218.16</v>
      </c>
      <c r="F69" s="147">
        <v>239.52</v>
      </c>
      <c r="G69" s="146">
        <v>8.12</v>
      </c>
      <c r="H69" s="148">
        <v>258.97</v>
      </c>
    </row>
    <row r="70" ht="15.75" customHeight="1">
      <c r="A70" s="146" t="s">
        <v>37</v>
      </c>
      <c r="B70" s="147">
        <v>204.5</v>
      </c>
      <c r="C70" s="147">
        <v>238.03</v>
      </c>
      <c r="D70" s="147">
        <v>248.94</v>
      </c>
      <c r="E70" s="147">
        <v>259.23</v>
      </c>
      <c r="F70" s="147">
        <v>288.24</v>
      </c>
      <c r="G70" s="146">
        <v>9.08</v>
      </c>
      <c r="H70" s="148">
        <v>314.41</v>
      </c>
    </row>
    <row r="71" ht="15.75" customHeight="1">
      <c r="A71" s="146" t="s">
        <v>38</v>
      </c>
      <c r="B71" s="147">
        <v>214.61</v>
      </c>
      <c r="C71" s="147">
        <v>233.17</v>
      </c>
      <c r="D71" s="147">
        <v>247.04</v>
      </c>
      <c r="E71" s="147">
        <v>256.12</v>
      </c>
      <c r="F71" s="147">
        <v>285.31</v>
      </c>
      <c r="G71" s="146">
        <v>7.42</v>
      </c>
      <c r="H71" s="148">
        <v>306.48</v>
      </c>
    </row>
    <row r="72" ht="15.75" customHeight="1">
      <c r="A72" s="146" t="s">
        <v>39</v>
      </c>
      <c r="B72" s="147">
        <v>236.57</v>
      </c>
      <c r="C72" s="147">
        <v>255.12</v>
      </c>
      <c r="D72" s="147">
        <v>277.95</v>
      </c>
      <c r="E72" s="147">
        <v>283.96</v>
      </c>
      <c r="F72" s="147">
        <v>318.72</v>
      </c>
      <c r="G72" s="146">
        <v>7.8</v>
      </c>
      <c r="H72" s="148">
        <v>343.58</v>
      </c>
    </row>
    <row r="73" ht="15.75" customHeight="1">
      <c r="A73" s="146" t="s">
        <v>649</v>
      </c>
      <c r="B73" s="147">
        <v>682.75</v>
      </c>
      <c r="C73" s="147">
        <v>736.96</v>
      </c>
      <c r="D73" s="147">
        <v>785.28</v>
      </c>
      <c r="E73" s="147">
        <v>799.76</v>
      </c>
      <c r="F73" s="147">
        <v>884.42</v>
      </c>
      <c r="G73" s="146">
        <v>6.73</v>
      </c>
      <c r="H73" s="148">
        <v>943.94</v>
      </c>
    </row>
    <row r="74" ht="15.75" customHeight="1">
      <c r="A74" s="146" t="s">
        <v>651</v>
      </c>
      <c r="B74" s="147">
        <v>795.21</v>
      </c>
      <c r="C74" s="147">
        <v>853.78</v>
      </c>
      <c r="D74" s="147">
        <v>910.67</v>
      </c>
      <c r="E74" s="147">
        <v>917.71</v>
      </c>
      <c r="F74" s="147">
        <v>1007.09</v>
      </c>
      <c r="G74" s="146">
        <v>6.14</v>
      </c>
      <c r="H74" s="148">
        <v>1068.93</v>
      </c>
    </row>
    <row r="75" ht="15.75" customHeight="1">
      <c r="A75" s="146" t="s">
        <v>653</v>
      </c>
      <c r="B75" s="147">
        <v>964.72</v>
      </c>
      <c r="C75" s="147">
        <v>1033.35</v>
      </c>
      <c r="D75" s="147">
        <v>1092.43</v>
      </c>
      <c r="E75" s="147">
        <v>1109.31</v>
      </c>
      <c r="F75" s="147">
        <v>1223.37</v>
      </c>
      <c r="G75" s="146">
        <v>6.16</v>
      </c>
      <c r="H75" s="148">
        <v>1298.73</v>
      </c>
    </row>
    <row r="76" ht="15.75" customHeight="1">
      <c r="A76" s="146" t="s">
        <v>40</v>
      </c>
      <c r="B76" s="147">
        <v>400.7</v>
      </c>
      <c r="C76" s="147">
        <v>454.01</v>
      </c>
      <c r="D76" s="147">
        <v>465.22</v>
      </c>
      <c r="E76" s="147">
        <v>487.32</v>
      </c>
      <c r="F76" s="147">
        <v>484.44</v>
      </c>
      <c r="G76" s="146">
        <v>4.98</v>
      </c>
      <c r="H76" s="148">
        <v>508.57</v>
      </c>
    </row>
    <row r="77" ht="15.75" customHeight="1">
      <c r="A77" s="146" t="s">
        <v>41</v>
      </c>
      <c r="B77" s="147">
        <v>304.11</v>
      </c>
      <c r="C77" s="147">
        <v>348.65</v>
      </c>
      <c r="D77" s="147">
        <v>353.29</v>
      </c>
      <c r="E77" s="147">
        <v>385.88</v>
      </c>
      <c r="F77" s="147">
        <v>441.03</v>
      </c>
      <c r="G77" s="146">
        <v>9.87</v>
      </c>
      <c r="H77" s="148">
        <v>484.56</v>
      </c>
    </row>
    <row r="78" ht="15.75" customHeight="1">
      <c r="A78" s="146" t="s">
        <v>655</v>
      </c>
      <c r="B78" s="147">
        <v>774.15</v>
      </c>
      <c r="C78" s="147">
        <v>846.6</v>
      </c>
      <c r="D78" s="147">
        <v>901.72</v>
      </c>
      <c r="E78" s="147">
        <v>911.61</v>
      </c>
      <c r="F78" s="147">
        <v>1009.41</v>
      </c>
      <c r="G78" s="146">
        <v>6.92</v>
      </c>
      <c r="H78" s="148">
        <v>1079.26</v>
      </c>
    </row>
    <row r="79" ht="15.75" customHeight="1">
      <c r="A79" s="146" t="s">
        <v>42</v>
      </c>
      <c r="B79" s="147">
        <v>887.81</v>
      </c>
      <c r="C79" s="147">
        <v>956.59</v>
      </c>
      <c r="D79" s="147">
        <v>1022.67</v>
      </c>
      <c r="E79" s="147">
        <v>1044.12</v>
      </c>
      <c r="F79" s="147">
        <v>1129.42</v>
      </c>
      <c r="G79" s="146">
        <v>6.23</v>
      </c>
      <c r="H79" s="148">
        <v>1199.78</v>
      </c>
    </row>
    <row r="80" ht="15.75" customHeight="1">
      <c r="A80" s="146" t="s">
        <v>657</v>
      </c>
      <c r="B80" s="147">
        <v>1053.76</v>
      </c>
      <c r="C80" s="147">
        <v>1144.43</v>
      </c>
      <c r="D80" s="147">
        <v>1215.24</v>
      </c>
      <c r="E80" s="147">
        <v>1246.06</v>
      </c>
      <c r="F80" s="147">
        <v>1336.81</v>
      </c>
      <c r="G80" s="146">
        <v>6.15</v>
      </c>
      <c r="H80" s="148">
        <v>1419.02</v>
      </c>
    </row>
    <row r="81" ht="15.75" customHeight="1">
      <c r="A81" s="146" t="s">
        <v>43</v>
      </c>
      <c r="B81" s="147">
        <v>285.14</v>
      </c>
      <c r="C81" s="147">
        <v>331.26</v>
      </c>
      <c r="D81" s="147">
        <v>339.02</v>
      </c>
      <c r="E81" s="147">
        <v>366.28</v>
      </c>
      <c r="F81" s="147">
        <v>386.79</v>
      </c>
      <c r="G81" s="146">
        <v>8.04</v>
      </c>
      <c r="H81" s="148">
        <v>417.89</v>
      </c>
    </row>
    <row r="82" ht="15.75" customHeight="1">
      <c r="A82" s="146" t="s">
        <v>44</v>
      </c>
      <c r="B82" s="147">
        <v>196.11</v>
      </c>
      <c r="C82" s="147">
        <v>220.65</v>
      </c>
      <c r="D82" s="147">
        <v>240.01</v>
      </c>
      <c r="E82" s="147">
        <v>239.73</v>
      </c>
      <c r="F82" s="147">
        <v>260.69</v>
      </c>
      <c r="G82" s="146">
        <v>7.48</v>
      </c>
      <c r="H82" s="148">
        <v>280.19</v>
      </c>
    </row>
    <row r="83" ht="15.75" customHeight="1">
      <c r="A83" s="146" t="s">
        <v>45</v>
      </c>
      <c r="B83" s="147">
        <v>413.55</v>
      </c>
      <c r="C83" s="147">
        <v>489.06</v>
      </c>
      <c r="D83" s="147">
        <v>507.14</v>
      </c>
      <c r="E83" s="147">
        <v>556.64</v>
      </c>
      <c r="F83" s="147">
        <v>590.11</v>
      </c>
      <c r="G83" s="146">
        <v>9.43</v>
      </c>
      <c r="H83" s="148">
        <v>645.76</v>
      </c>
    </row>
    <row r="84" ht="15.75" customHeight="1">
      <c r="A84" s="146" t="s">
        <v>46</v>
      </c>
      <c r="B84" s="147"/>
      <c r="C84" s="147">
        <v>344.69</v>
      </c>
      <c r="D84" s="147">
        <v>332.5</v>
      </c>
      <c r="E84" s="147">
        <v>414.35</v>
      </c>
      <c r="F84" s="147">
        <v>359.64</v>
      </c>
      <c r="G84" s="146">
        <v>2.63</v>
      </c>
      <c r="H84" s="148">
        <v>369.1</v>
      </c>
    </row>
    <row r="85" ht="15.75" customHeight="1">
      <c r="A85" s="146" t="s">
        <v>47</v>
      </c>
      <c r="B85" s="147"/>
      <c r="C85" s="147">
        <v>250.53</v>
      </c>
      <c r="D85" s="147">
        <v>190.44</v>
      </c>
      <c r="E85" s="147">
        <v>261.7</v>
      </c>
      <c r="F85" s="147">
        <v>244.72</v>
      </c>
      <c r="G85" s="146">
        <v>2.32</v>
      </c>
      <c r="H85" s="148">
        <v>250.4</v>
      </c>
    </row>
    <row r="86" ht="15.75" customHeight="1">
      <c r="A86" s="146" t="s">
        <v>48</v>
      </c>
      <c r="B86" s="147"/>
      <c r="C86" s="147"/>
      <c r="D86" s="147">
        <v>334.94</v>
      </c>
      <c r="E86" s="147">
        <v>488.61</v>
      </c>
      <c r="F86" s="147">
        <v>458.3</v>
      </c>
      <c r="G86" s="146">
        <v>19.84</v>
      </c>
      <c r="H86" s="148">
        <v>549.23</v>
      </c>
    </row>
    <row r="87" ht="15.75" customHeight="1">
      <c r="A87" s="146" t="s">
        <v>49</v>
      </c>
      <c r="B87" s="147">
        <v>613.76</v>
      </c>
      <c r="C87" s="147">
        <v>669.02</v>
      </c>
      <c r="D87" s="147">
        <v>706.51</v>
      </c>
      <c r="E87" s="147">
        <v>767.4</v>
      </c>
      <c r="F87" s="147">
        <v>834.7</v>
      </c>
      <c r="G87" s="146">
        <v>8.0</v>
      </c>
      <c r="H87" s="148">
        <v>901.48</v>
      </c>
    </row>
    <row r="88" ht="15.75" customHeight="1">
      <c r="A88" s="146" t="s">
        <v>50</v>
      </c>
      <c r="B88" s="147">
        <v>668.6</v>
      </c>
      <c r="C88" s="147">
        <v>747.08</v>
      </c>
      <c r="D88" s="147">
        <v>776.64</v>
      </c>
      <c r="E88" s="147">
        <v>849.16</v>
      </c>
      <c r="F88" s="147">
        <v>924.71</v>
      </c>
      <c r="G88" s="146">
        <v>8.48</v>
      </c>
      <c r="H88" s="148">
        <v>1003.13</v>
      </c>
    </row>
    <row r="89" ht="15.75" customHeight="1">
      <c r="A89" s="146" t="s">
        <v>51</v>
      </c>
      <c r="B89" s="147">
        <v>738.1</v>
      </c>
      <c r="C89" s="147">
        <v>843.8</v>
      </c>
      <c r="D89" s="147">
        <v>856.31</v>
      </c>
      <c r="E89" s="147">
        <v>961.87</v>
      </c>
      <c r="F89" s="147">
        <v>1035.07</v>
      </c>
      <c r="G89" s="146">
        <v>8.94</v>
      </c>
      <c r="H89" s="148">
        <v>1127.61</v>
      </c>
    </row>
    <row r="90" ht="15.75" customHeight="1">
      <c r="A90" s="146" t="s">
        <v>52</v>
      </c>
      <c r="B90" s="147"/>
      <c r="C90" s="147">
        <v>355.16</v>
      </c>
      <c r="D90" s="147">
        <v>345.42</v>
      </c>
      <c r="E90" s="147">
        <v>380.16</v>
      </c>
      <c r="F90" s="147">
        <v>413.81</v>
      </c>
      <c r="G90" s="146">
        <v>5.39</v>
      </c>
      <c r="H90" s="148">
        <v>436.11</v>
      </c>
    </row>
    <row r="91" ht="15.75" customHeight="1">
      <c r="A91" s="146" t="s">
        <v>659</v>
      </c>
      <c r="B91" s="147">
        <v>515.44</v>
      </c>
      <c r="C91" s="147">
        <v>558.92</v>
      </c>
      <c r="D91" s="147">
        <v>586.54</v>
      </c>
      <c r="E91" s="147">
        <v>612.88</v>
      </c>
      <c r="F91" s="147">
        <v>668.83</v>
      </c>
      <c r="G91" s="146">
        <v>6.75</v>
      </c>
      <c r="H91" s="148">
        <v>713.98</v>
      </c>
    </row>
    <row r="92" ht="15.75" customHeight="1">
      <c r="A92" s="146" t="s">
        <v>54</v>
      </c>
      <c r="B92" s="147">
        <v>250.51</v>
      </c>
      <c r="C92" s="147">
        <v>273.83</v>
      </c>
      <c r="D92" s="147">
        <v>292.55</v>
      </c>
      <c r="E92" s="147">
        <v>299.46</v>
      </c>
      <c r="F92" s="147">
        <v>342.29</v>
      </c>
      <c r="G92" s="146">
        <v>8.2</v>
      </c>
      <c r="H92" s="148">
        <v>370.36</v>
      </c>
    </row>
    <row r="93" ht="15.75" customHeight="1">
      <c r="A93" s="146" t="s">
        <v>55</v>
      </c>
      <c r="B93" s="147">
        <v>204.13</v>
      </c>
      <c r="C93" s="147">
        <v>214.84</v>
      </c>
      <c r="D93" s="147">
        <v>228.17</v>
      </c>
      <c r="E93" s="147">
        <v>235.76</v>
      </c>
      <c r="F93" s="147">
        <v>249.85</v>
      </c>
      <c r="G93" s="146">
        <v>5.19</v>
      </c>
      <c r="H93" s="148">
        <v>262.82</v>
      </c>
    </row>
    <row r="94" ht="15.75" customHeight="1">
      <c r="A94" s="146" t="s">
        <v>56</v>
      </c>
      <c r="B94" s="147">
        <v>607.49</v>
      </c>
      <c r="C94" s="147">
        <v>671.69</v>
      </c>
      <c r="D94" s="147">
        <v>720.39</v>
      </c>
      <c r="E94" s="147">
        <v>751.41</v>
      </c>
      <c r="F94" s="147">
        <v>863.8</v>
      </c>
      <c r="G94" s="146">
        <v>9.27</v>
      </c>
      <c r="H94" s="148">
        <v>943.87</v>
      </c>
    </row>
    <row r="95" ht="15.75" customHeight="1">
      <c r="A95" s="146" t="s">
        <v>57</v>
      </c>
      <c r="B95" s="147">
        <v>638.08</v>
      </c>
      <c r="C95" s="147">
        <v>692.31</v>
      </c>
      <c r="D95" s="147">
        <v>742.09</v>
      </c>
      <c r="E95" s="147">
        <v>761.96</v>
      </c>
      <c r="F95" s="147">
        <v>834.37</v>
      </c>
      <c r="G95" s="146">
        <v>6.97</v>
      </c>
      <c r="H95" s="148">
        <v>892.53</v>
      </c>
    </row>
    <row r="96" ht="15.75" customHeight="1">
      <c r="A96" s="146" t="s">
        <v>58</v>
      </c>
      <c r="B96" s="147">
        <v>937.35</v>
      </c>
      <c r="C96" s="147">
        <v>1040.96</v>
      </c>
      <c r="D96" s="147">
        <v>1089.89</v>
      </c>
      <c r="E96" s="147">
        <v>1144.38</v>
      </c>
      <c r="F96" s="147">
        <v>1266.37</v>
      </c>
      <c r="G96" s="146">
        <v>7.85</v>
      </c>
      <c r="H96" s="148">
        <v>1365.78</v>
      </c>
    </row>
    <row r="97" ht="15.75" customHeight="1">
      <c r="A97" s="146" t="s">
        <v>59</v>
      </c>
      <c r="B97" s="147">
        <v>668.65</v>
      </c>
      <c r="C97" s="147">
        <v>793.15</v>
      </c>
      <c r="D97" s="147">
        <v>880.67</v>
      </c>
      <c r="E97" s="147">
        <v>906.77</v>
      </c>
      <c r="F97" s="147">
        <v>1030.25</v>
      </c>
      <c r="G97" s="146">
        <v>11.56</v>
      </c>
      <c r="H97" s="148">
        <v>1149.35</v>
      </c>
    </row>
    <row r="98" ht="15.75" customHeight="1">
      <c r="A98" s="146" t="s">
        <v>60</v>
      </c>
      <c r="B98" s="147">
        <v>498.17</v>
      </c>
      <c r="C98" s="147">
        <v>559.52</v>
      </c>
      <c r="D98" s="147">
        <v>598.65</v>
      </c>
      <c r="E98" s="147">
        <v>597.86</v>
      </c>
      <c r="F98" s="147">
        <v>623.77</v>
      </c>
      <c r="G98" s="146">
        <v>5.88</v>
      </c>
      <c r="H98" s="148">
        <v>660.45</v>
      </c>
    </row>
    <row r="99" ht="15.75" customHeight="1">
      <c r="A99" s="146" t="s">
        <v>61</v>
      </c>
      <c r="B99" s="147">
        <v>365.44</v>
      </c>
      <c r="C99" s="147">
        <v>442.64</v>
      </c>
      <c r="D99" s="147">
        <v>457.82</v>
      </c>
      <c r="E99" s="147">
        <v>466.03</v>
      </c>
      <c r="F99" s="147">
        <v>494.62</v>
      </c>
      <c r="G99" s="146">
        <v>8.12</v>
      </c>
      <c r="H99" s="148">
        <v>534.78</v>
      </c>
    </row>
    <row r="100" ht="15.75" customHeight="1">
      <c r="A100" s="146" t="s">
        <v>62</v>
      </c>
      <c r="B100" s="147">
        <v>531.09</v>
      </c>
      <c r="C100" s="147">
        <v>602.57</v>
      </c>
      <c r="D100" s="147">
        <v>588.32</v>
      </c>
      <c r="E100" s="147">
        <v>608.23</v>
      </c>
      <c r="F100" s="147">
        <v>619.7</v>
      </c>
      <c r="G100" s="146">
        <v>4.09</v>
      </c>
      <c r="H100" s="148">
        <v>645.05</v>
      </c>
    </row>
    <row r="101" ht="15.75" customHeight="1">
      <c r="A101" s="146" t="s">
        <v>63</v>
      </c>
      <c r="B101" s="147">
        <v>653.02</v>
      </c>
      <c r="C101" s="147">
        <v>732.22</v>
      </c>
      <c r="D101" s="147">
        <v>739.63</v>
      </c>
      <c r="E101" s="147">
        <v>698.3</v>
      </c>
      <c r="F101" s="147">
        <v>736.86</v>
      </c>
      <c r="G101" s="146">
        <v>3.27</v>
      </c>
      <c r="H101" s="148">
        <v>760.96</v>
      </c>
    </row>
    <row r="102" ht="15.75" customHeight="1">
      <c r="A102" s="146" t="s">
        <v>64</v>
      </c>
      <c r="B102" s="147">
        <v>932.23</v>
      </c>
      <c r="C102" s="147">
        <v>1033.68</v>
      </c>
      <c r="D102" s="147">
        <v>1088.66</v>
      </c>
      <c r="E102" s="147">
        <v>1128.05</v>
      </c>
      <c r="F102" s="147">
        <v>1197.55</v>
      </c>
      <c r="G102" s="146">
        <v>6.5</v>
      </c>
      <c r="H102" s="148">
        <v>1275.39</v>
      </c>
    </row>
    <row r="103" ht="15.75" customHeight="1">
      <c r="A103" s="146" t="s">
        <v>65</v>
      </c>
      <c r="B103" s="147">
        <v>854.58</v>
      </c>
      <c r="C103" s="147">
        <v>967.48</v>
      </c>
      <c r="D103" s="147">
        <v>965.51</v>
      </c>
      <c r="E103" s="147">
        <v>969.72</v>
      </c>
      <c r="F103" s="147">
        <v>1105.56</v>
      </c>
      <c r="G103" s="146">
        <v>6.86</v>
      </c>
      <c r="H103" s="148">
        <v>1181.4</v>
      </c>
    </row>
    <row r="104" ht="15.75" customHeight="1">
      <c r="A104" s="146" t="s">
        <v>661</v>
      </c>
      <c r="B104" s="147">
        <v>747.51</v>
      </c>
      <c r="C104" s="147">
        <v>938.44</v>
      </c>
      <c r="D104" s="147">
        <v>931.65</v>
      </c>
      <c r="E104" s="147">
        <v>883.16</v>
      </c>
      <c r="F104" s="147">
        <v>1041.34</v>
      </c>
      <c r="G104" s="146">
        <v>9.38</v>
      </c>
      <c r="H104" s="148">
        <v>1139.02</v>
      </c>
    </row>
    <row r="105" ht="15.75" customHeight="1">
      <c r="A105" s="146" t="s">
        <v>66</v>
      </c>
      <c r="B105" s="147"/>
      <c r="C105" s="147">
        <v>591.88</v>
      </c>
      <c r="D105" s="147">
        <v>621.26</v>
      </c>
      <c r="E105" s="147">
        <v>636.03</v>
      </c>
      <c r="F105" s="147">
        <v>656.75</v>
      </c>
      <c r="G105" s="146">
        <v>3.53</v>
      </c>
      <c r="H105" s="148">
        <v>679.93</v>
      </c>
    </row>
    <row r="106" ht="15.75" customHeight="1">
      <c r="A106" s="146" t="s">
        <v>67</v>
      </c>
      <c r="B106" s="147"/>
      <c r="C106" s="147"/>
      <c r="D106" s="147">
        <v>785.84</v>
      </c>
      <c r="E106" s="147">
        <v>871.06</v>
      </c>
      <c r="F106" s="147">
        <v>800.01</v>
      </c>
      <c r="G106" s="146">
        <v>1.34</v>
      </c>
      <c r="H106" s="148">
        <v>810.73</v>
      </c>
    </row>
    <row r="107" ht="15.75" customHeight="1">
      <c r="A107" s="146" t="s">
        <v>68</v>
      </c>
      <c r="B107" s="147"/>
      <c r="C107" s="147"/>
      <c r="D107" s="147">
        <v>731.38</v>
      </c>
      <c r="E107" s="147">
        <v>801.1</v>
      </c>
      <c r="F107" s="147">
        <v>845.9</v>
      </c>
      <c r="G107" s="146">
        <v>7.56</v>
      </c>
      <c r="H107" s="148">
        <v>909.85</v>
      </c>
    </row>
    <row r="108" ht="15.75" customHeight="1">
      <c r="A108" s="146" t="s">
        <v>69</v>
      </c>
      <c r="B108" s="147"/>
      <c r="C108" s="147"/>
      <c r="D108" s="147"/>
      <c r="E108" s="147"/>
      <c r="F108" s="147">
        <v>518.25</v>
      </c>
      <c r="G108" s="146"/>
      <c r="H108" s="148">
        <v>518.25</v>
      </c>
    </row>
    <row r="109" ht="15.75" customHeight="1">
      <c r="A109" s="146" t="s">
        <v>663</v>
      </c>
      <c r="B109" s="147">
        <v>232.45</v>
      </c>
      <c r="C109" s="147">
        <v>249.46</v>
      </c>
      <c r="D109" s="147">
        <v>264.13</v>
      </c>
      <c r="E109" s="147">
        <v>266.51</v>
      </c>
      <c r="F109" s="147">
        <v>292.08</v>
      </c>
      <c r="G109" s="146">
        <v>5.92</v>
      </c>
      <c r="H109" s="148">
        <v>309.37</v>
      </c>
    </row>
    <row r="110" ht="15.75" customHeight="1">
      <c r="A110" s="146" t="s">
        <v>665</v>
      </c>
      <c r="B110" s="147">
        <v>161.75</v>
      </c>
      <c r="C110" s="147">
        <v>169.85</v>
      </c>
      <c r="D110" s="147">
        <v>187.58</v>
      </c>
      <c r="E110" s="147">
        <v>189.68</v>
      </c>
      <c r="F110" s="147">
        <v>208.98</v>
      </c>
      <c r="G110" s="146">
        <v>6.69</v>
      </c>
      <c r="H110" s="148">
        <v>222.96</v>
      </c>
    </row>
    <row r="111" ht="15.75" customHeight="1">
      <c r="A111" s="146" t="s">
        <v>669</v>
      </c>
      <c r="B111" s="147">
        <v>157.32</v>
      </c>
      <c r="C111" s="147">
        <v>166.97</v>
      </c>
      <c r="D111" s="147">
        <v>179.74</v>
      </c>
      <c r="E111" s="147">
        <v>187.06</v>
      </c>
      <c r="F111" s="147">
        <v>205.2</v>
      </c>
      <c r="G111" s="146">
        <v>6.89</v>
      </c>
      <c r="H111" s="148">
        <v>219.34</v>
      </c>
    </row>
    <row r="112" ht="15.75" customHeight="1">
      <c r="A112" s="146" t="s">
        <v>671</v>
      </c>
      <c r="B112" s="147">
        <v>80.86</v>
      </c>
      <c r="C112" s="147">
        <v>81.4</v>
      </c>
      <c r="D112" s="147">
        <v>80.71</v>
      </c>
      <c r="E112" s="147">
        <v>92.84</v>
      </c>
      <c r="F112" s="147">
        <v>95.95</v>
      </c>
      <c r="G112" s="146">
        <v>4.55</v>
      </c>
      <c r="H112" s="148">
        <v>100.32</v>
      </c>
    </row>
    <row r="113" ht="15.75" customHeight="1">
      <c r="A113" s="146" t="s">
        <v>673</v>
      </c>
      <c r="B113" s="147">
        <v>127.97</v>
      </c>
      <c r="C113" s="147">
        <v>137.13</v>
      </c>
      <c r="D113" s="147">
        <v>146.63</v>
      </c>
      <c r="E113" s="147">
        <v>149.01</v>
      </c>
      <c r="F113" s="147">
        <v>162.93</v>
      </c>
      <c r="G113" s="146">
        <v>6.26</v>
      </c>
      <c r="H113" s="148">
        <v>173.13</v>
      </c>
    </row>
    <row r="114" ht="15.75" customHeight="1">
      <c r="A114" s="146" t="s">
        <v>675</v>
      </c>
      <c r="B114" s="147">
        <v>1468.82</v>
      </c>
      <c r="C114" s="147">
        <v>1610.71</v>
      </c>
      <c r="D114" s="147">
        <v>1717.77</v>
      </c>
      <c r="E114" s="147">
        <v>1739.91</v>
      </c>
      <c r="F114" s="147">
        <v>1919.36</v>
      </c>
      <c r="G114" s="146">
        <v>6.98</v>
      </c>
      <c r="H114" s="148">
        <v>2053.33</v>
      </c>
    </row>
    <row r="115" ht="15.75" customHeight="1">
      <c r="A115" s="146" t="s">
        <v>677</v>
      </c>
      <c r="B115" s="147">
        <v>1472.96</v>
      </c>
      <c r="C115" s="147">
        <v>1613.0</v>
      </c>
      <c r="D115" s="147">
        <v>1718.51</v>
      </c>
      <c r="E115" s="147">
        <v>1737.49</v>
      </c>
      <c r="F115" s="147">
        <v>1926.26</v>
      </c>
      <c r="G115" s="146">
        <v>7.0</v>
      </c>
      <c r="H115" s="148">
        <v>2061.1</v>
      </c>
    </row>
    <row r="116" ht="15.75" customHeight="1">
      <c r="A116" s="146" t="s">
        <v>679</v>
      </c>
      <c r="B116" s="147">
        <v>1559.31</v>
      </c>
      <c r="C116" s="147">
        <v>1711.95</v>
      </c>
      <c r="D116" s="147">
        <v>1813.46</v>
      </c>
      <c r="E116" s="147">
        <v>1852.49</v>
      </c>
      <c r="F116" s="147">
        <v>2028.84</v>
      </c>
      <c r="G116" s="146">
        <v>6.85</v>
      </c>
      <c r="H116" s="148">
        <v>2167.82</v>
      </c>
    </row>
    <row r="117" ht="15.75" customHeight="1">
      <c r="A117" s="146" t="s">
        <v>681</v>
      </c>
      <c r="B117" s="147">
        <v>1560.7</v>
      </c>
      <c r="C117" s="147">
        <v>1718.22</v>
      </c>
      <c r="D117" s="147">
        <v>1814.83</v>
      </c>
      <c r="E117" s="147">
        <v>1850.74</v>
      </c>
      <c r="F117" s="147">
        <v>2025.25</v>
      </c>
      <c r="G117" s="146">
        <v>6.78</v>
      </c>
      <c r="H117" s="148">
        <v>2162.56</v>
      </c>
    </row>
    <row r="118" ht="15.75" customHeight="1">
      <c r="A118" s="146" t="s">
        <v>683</v>
      </c>
      <c r="B118" s="147">
        <v>1111.42</v>
      </c>
      <c r="C118" s="147">
        <v>1215.36</v>
      </c>
      <c r="D118" s="147">
        <v>1313.09</v>
      </c>
      <c r="E118" s="147">
        <v>1338.52</v>
      </c>
      <c r="F118" s="147">
        <v>1471.77</v>
      </c>
      <c r="G118" s="146">
        <v>7.32</v>
      </c>
      <c r="H118" s="148">
        <v>1579.5</v>
      </c>
    </row>
    <row r="119" ht="15.75" customHeight="1">
      <c r="A119" s="146" t="s">
        <v>685</v>
      </c>
      <c r="B119" s="147">
        <v>1120.39</v>
      </c>
      <c r="C119" s="147">
        <v>1220.16</v>
      </c>
      <c r="D119" s="147">
        <v>1315.67</v>
      </c>
      <c r="E119" s="147">
        <v>1350.62</v>
      </c>
      <c r="F119" s="147">
        <v>1474.34</v>
      </c>
      <c r="G119" s="146">
        <v>7.14</v>
      </c>
      <c r="H119" s="148">
        <v>1579.61</v>
      </c>
    </row>
    <row r="120" ht="15.75" customHeight="1">
      <c r="A120" s="146" t="s">
        <v>687</v>
      </c>
      <c r="B120" s="147">
        <v>1547.22</v>
      </c>
      <c r="C120" s="147">
        <v>1685.3</v>
      </c>
      <c r="D120" s="147">
        <v>1786.24</v>
      </c>
      <c r="E120" s="147">
        <v>1809.27</v>
      </c>
      <c r="F120" s="147">
        <v>1957.76</v>
      </c>
      <c r="G120" s="146">
        <v>6.1</v>
      </c>
      <c r="H120" s="148">
        <v>2077.18</v>
      </c>
    </row>
    <row r="121" ht="15.75" customHeight="1">
      <c r="A121" s="146" t="s">
        <v>689</v>
      </c>
      <c r="B121" s="147">
        <v>1552.66</v>
      </c>
      <c r="C121" s="147">
        <v>1688.0</v>
      </c>
      <c r="D121" s="147">
        <v>1789.86</v>
      </c>
      <c r="E121" s="147">
        <v>1811.46</v>
      </c>
      <c r="F121" s="147">
        <v>1964.62</v>
      </c>
      <c r="G121" s="146">
        <v>6.1</v>
      </c>
      <c r="H121" s="148">
        <v>2084.46</v>
      </c>
    </row>
    <row r="122" ht="15.75" customHeight="1">
      <c r="A122" s="146" t="s">
        <v>70</v>
      </c>
      <c r="B122" s="147"/>
      <c r="C122" s="147">
        <v>1225.97</v>
      </c>
      <c r="D122" s="147">
        <v>1396.33</v>
      </c>
      <c r="E122" s="147">
        <v>1352.9</v>
      </c>
      <c r="F122" s="147">
        <v>1558.31</v>
      </c>
      <c r="G122" s="146">
        <v>8.66</v>
      </c>
      <c r="H122" s="148">
        <v>1693.26</v>
      </c>
    </row>
    <row r="123" ht="15.75" customHeight="1">
      <c r="A123" s="146" t="s">
        <v>71</v>
      </c>
      <c r="B123" s="147"/>
      <c r="C123" s="147">
        <v>1242.47</v>
      </c>
      <c r="D123" s="147">
        <v>1404.39</v>
      </c>
      <c r="E123" s="147">
        <v>1354.47</v>
      </c>
      <c r="F123" s="147">
        <v>1568.47</v>
      </c>
      <c r="G123" s="146">
        <v>8.43</v>
      </c>
      <c r="H123" s="148">
        <v>1700.69</v>
      </c>
    </row>
    <row r="124" ht="15.75" customHeight="1">
      <c r="A124" s="146" t="s">
        <v>72</v>
      </c>
      <c r="B124" s="147"/>
      <c r="C124" s="147">
        <v>1549.91</v>
      </c>
      <c r="D124" s="147">
        <v>1701.2</v>
      </c>
      <c r="E124" s="147">
        <v>1701.1</v>
      </c>
      <c r="F124" s="147">
        <v>1989.94</v>
      </c>
      <c r="G124" s="146">
        <v>8.91</v>
      </c>
      <c r="H124" s="148">
        <v>2167.24</v>
      </c>
    </row>
    <row r="125" ht="15.75" customHeight="1">
      <c r="A125" s="146" t="s">
        <v>73</v>
      </c>
      <c r="B125" s="147"/>
      <c r="C125" s="147">
        <v>1550.53</v>
      </c>
      <c r="D125" s="147">
        <v>1702.3</v>
      </c>
      <c r="E125" s="147">
        <v>1725.42</v>
      </c>
      <c r="F125" s="147">
        <v>1981.93</v>
      </c>
      <c r="G125" s="146">
        <v>8.67</v>
      </c>
      <c r="H125" s="148">
        <v>2153.76</v>
      </c>
    </row>
    <row r="126" ht="15.75" customHeight="1">
      <c r="A126" s="146" t="s">
        <v>693</v>
      </c>
      <c r="B126" s="147">
        <v>162.56</v>
      </c>
      <c r="C126" s="147">
        <v>174.39</v>
      </c>
      <c r="D126" s="147">
        <v>191.22</v>
      </c>
      <c r="E126" s="147">
        <v>192.6</v>
      </c>
      <c r="F126" s="147">
        <v>211.3</v>
      </c>
      <c r="G126" s="146">
        <v>6.84</v>
      </c>
      <c r="H126" s="148">
        <v>225.75</v>
      </c>
    </row>
    <row r="127" ht="15.75" customHeight="1">
      <c r="A127" s="146" t="s">
        <v>697</v>
      </c>
      <c r="B127" s="147">
        <v>161.97</v>
      </c>
      <c r="C127" s="147">
        <v>176.71</v>
      </c>
      <c r="D127" s="147">
        <v>189.25</v>
      </c>
      <c r="E127" s="147">
        <v>197.79</v>
      </c>
      <c r="F127" s="147">
        <v>214.77</v>
      </c>
      <c r="G127" s="146">
        <v>7.32</v>
      </c>
      <c r="H127" s="148">
        <v>230.49</v>
      </c>
    </row>
    <row r="128" ht="15.75" customHeight="1">
      <c r="A128" s="146" t="s">
        <v>699</v>
      </c>
      <c r="B128" s="147">
        <v>194.97</v>
      </c>
      <c r="C128" s="147">
        <v>210.9</v>
      </c>
      <c r="D128" s="147">
        <v>225.8</v>
      </c>
      <c r="E128" s="147">
        <v>234.11</v>
      </c>
      <c r="F128" s="147">
        <v>251.96</v>
      </c>
      <c r="G128" s="146">
        <v>6.64</v>
      </c>
      <c r="H128" s="148">
        <v>268.69</v>
      </c>
    </row>
    <row r="129" ht="15.75" customHeight="1">
      <c r="A129" s="146" t="s">
        <v>79</v>
      </c>
      <c r="B129" s="147">
        <v>232.3</v>
      </c>
      <c r="C129" s="147">
        <v>250.76</v>
      </c>
      <c r="D129" s="147">
        <v>257.41</v>
      </c>
      <c r="E129" s="147">
        <v>268.15</v>
      </c>
      <c r="F129" s="147">
        <v>291.45</v>
      </c>
      <c r="G129" s="146">
        <v>5.87</v>
      </c>
      <c r="H129" s="148">
        <v>308.56</v>
      </c>
    </row>
    <row r="130" ht="15.75" customHeight="1">
      <c r="A130" s="146" t="s">
        <v>80</v>
      </c>
      <c r="B130" s="147">
        <v>499.1</v>
      </c>
      <c r="C130" s="147">
        <v>537.46</v>
      </c>
      <c r="D130" s="147">
        <v>577.42</v>
      </c>
      <c r="E130" s="147">
        <v>594.67</v>
      </c>
      <c r="F130" s="147">
        <v>628.69</v>
      </c>
      <c r="G130" s="146">
        <v>5.96</v>
      </c>
      <c r="H130" s="148">
        <v>666.16</v>
      </c>
    </row>
    <row r="131" ht="15.75" customHeight="1">
      <c r="A131" s="146" t="s">
        <v>81</v>
      </c>
      <c r="B131" s="147"/>
      <c r="C131" s="147">
        <v>536.32</v>
      </c>
      <c r="D131" s="147">
        <v>571.83</v>
      </c>
      <c r="E131" s="147">
        <v>589.98</v>
      </c>
      <c r="F131" s="147">
        <v>628.39</v>
      </c>
      <c r="G131" s="146">
        <v>5.44</v>
      </c>
      <c r="H131" s="148">
        <v>662.57</v>
      </c>
    </row>
    <row r="132" ht="15.75" customHeight="1">
      <c r="A132" s="146" t="s">
        <v>82</v>
      </c>
      <c r="B132" s="147"/>
      <c r="C132" s="147">
        <v>513.11</v>
      </c>
      <c r="D132" s="147">
        <v>545.14</v>
      </c>
      <c r="E132" s="147">
        <v>567.73</v>
      </c>
      <c r="F132" s="147">
        <v>606.15</v>
      </c>
      <c r="G132" s="146">
        <v>5.72</v>
      </c>
      <c r="H132" s="148">
        <v>640.82</v>
      </c>
    </row>
    <row r="133" ht="15.75" customHeight="1">
      <c r="A133" s="146" t="s">
        <v>83</v>
      </c>
      <c r="B133" s="147"/>
      <c r="C133" s="147">
        <v>513.02</v>
      </c>
      <c r="D133" s="147">
        <v>546.06</v>
      </c>
      <c r="E133" s="147">
        <v>566.31</v>
      </c>
      <c r="F133" s="147">
        <v>615.29</v>
      </c>
      <c r="G133" s="146">
        <v>6.27</v>
      </c>
      <c r="H133" s="148">
        <v>653.87</v>
      </c>
    </row>
    <row r="134" ht="15.75" customHeight="1">
      <c r="A134" s="146" t="s">
        <v>701</v>
      </c>
      <c r="B134" s="147">
        <v>303.03</v>
      </c>
      <c r="C134" s="147">
        <v>323.35</v>
      </c>
      <c r="D134" s="147">
        <v>344.5</v>
      </c>
      <c r="E134" s="147">
        <v>350.42</v>
      </c>
      <c r="F134" s="147">
        <v>397.05</v>
      </c>
      <c r="G134" s="146">
        <v>7.07</v>
      </c>
      <c r="H134" s="148">
        <v>425.12</v>
      </c>
    </row>
    <row r="135" ht="15.75" customHeight="1">
      <c r="A135" s="146" t="s">
        <v>703</v>
      </c>
      <c r="B135" s="147">
        <v>299.87</v>
      </c>
      <c r="C135" s="147">
        <v>322.87</v>
      </c>
      <c r="D135" s="147">
        <v>343.54</v>
      </c>
      <c r="E135" s="147">
        <v>351.32</v>
      </c>
      <c r="F135" s="147">
        <v>396.41</v>
      </c>
      <c r="G135" s="146">
        <v>7.29</v>
      </c>
      <c r="H135" s="148">
        <v>425.31</v>
      </c>
    </row>
    <row r="136" ht="15.75" customHeight="1">
      <c r="A136" s="146" t="s">
        <v>705</v>
      </c>
      <c r="B136" s="147">
        <v>407.26</v>
      </c>
      <c r="C136" s="147">
        <v>431.88</v>
      </c>
      <c r="D136" s="147">
        <v>455.1</v>
      </c>
      <c r="E136" s="147">
        <v>465.57</v>
      </c>
      <c r="F136" s="147">
        <v>505.38</v>
      </c>
      <c r="G136" s="146">
        <v>5.57</v>
      </c>
      <c r="H136" s="148">
        <v>533.53</v>
      </c>
    </row>
    <row r="137" ht="15.75" customHeight="1">
      <c r="A137" s="146" t="s">
        <v>707</v>
      </c>
      <c r="B137" s="147">
        <v>408.24</v>
      </c>
      <c r="C137" s="147">
        <v>433.34</v>
      </c>
      <c r="D137" s="147">
        <v>455.15</v>
      </c>
      <c r="E137" s="147">
        <v>463.29</v>
      </c>
      <c r="F137" s="147">
        <v>503.17</v>
      </c>
      <c r="G137" s="146">
        <v>5.39</v>
      </c>
      <c r="H137" s="148">
        <v>530.29</v>
      </c>
    </row>
    <row r="138" ht="15.75" customHeight="1">
      <c r="A138" s="146" t="s">
        <v>85</v>
      </c>
      <c r="B138" s="147"/>
      <c r="C138" s="147"/>
      <c r="D138" s="147"/>
      <c r="E138" s="147"/>
      <c r="F138" s="147">
        <v>686.32</v>
      </c>
      <c r="G138" s="146"/>
      <c r="H138" s="148">
        <v>686.32</v>
      </c>
    </row>
    <row r="139" ht="15.75" customHeight="1">
      <c r="A139" s="146" t="s">
        <v>87</v>
      </c>
      <c r="B139" s="147"/>
      <c r="C139" s="147"/>
      <c r="D139" s="147"/>
      <c r="E139" s="147"/>
      <c r="F139" s="147">
        <v>692.47</v>
      </c>
      <c r="G139" s="146"/>
      <c r="H139" s="148">
        <v>692.47</v>
      </c>
    </row>
    <row r="140" ht="15.75" customHeight="1">
      <c r="A140" s="146" t="s">
        <v>88</v>
      </c>
      <c r="B140" s="147"/>
      <c r="C140" s="147">
        <v>169.85</v>
      </c>
      <c r="D140" s="147">
        <v>180.98</v>
      </c>
      <c r="E140" s="147">
        <v>169.76</v>
      </c>
      <c r="F140" s="147">
        <v>181.75</v>
      </c>
      <c r="G140" s="146">
        <v>2.47</v>
      </c>
      <c r="H140" s="148">
        <v>186.24</v>
      </c>
    </row>
    <row r="141" ht="15.75" customHeight="1">
      <c r="A141" s="146" t="s">
        <v>89</v>
      </c>
      <c r="B141" s="147"/>
      <c r="C141" s="147">
        <v>213.81</v>
      </c>
      <c r="D141" s="147">
        <v>260.76</v>
      </c>
      <c r="E141" s="147">
        <v>202.54</v>
      </c>
      <c r="F141" s="147">
        <v>241.62</v>
      </c>
      <c r="G141" s="146">
        <v>6.31</v>
      </c>
      <c r="H141" s="148">
        <v>256.87</v>
      </c>
    </row>
    <row r="142" ht="15.75" customHeight="1">
      <c r="A142" s="146" t="s">
        <v>90</v>
      </c>
      <c r="B142" s="147">
        <v>1787.97</v>
      </c>
      <c r="C142" s="147">
        <v>1919.4</v>
      </c>
      <c r="D142" s="147">
        <v>2023.55</v>
      </c>
      <c r="E142" s="147">
        <v>2013.73</v>
      </c>
      <c r="F142" s="147">
        <v>2141.41</v>
      </c>
      <c r="G142" s="146">
        <v>4.66</v>
      </c>
      <c r="H142" s="148">
        <v>2241.2</v>
      </c>
    </row>
    <row r="143" ht="15.75" customHeight="1">
      <c r="A143" s="146" t="s">
        <v>91</v>
      </c>
      <c r="B143" s="147"/>
      <c r="C143" s="147">
        <v>660.44</v>
      </c>
      <c r="D143" s="147">
        <v>541.9</v>
      </c>
      <c r="E143" s="147">
        <v>540.06</v>
      </c>
      <c r="F143" s="147">
        <v>579.9</v>
      </c>
      <c r="G143" s="146">
        <v>-3.64</v>
      </c>
      <c r="H143" s="148">
        <v>558.79</v>
      </c>
    </row>
    <row r="144" ht="15.75" customHeight="1">
      <c r="A144" s="146" t="s">
        <v>92</v>
      </c>
      <c r="B144" s="147">
        <v>1466.15</v>
      </c>
      <c r="C144" s="147">
        <v>1481.37</v>
      </c>
      <c r="D144" s="147">
        <v>1612.86</v>
      </c>
      <c r="E144" s="147">
        <v>1646.55</v>
      </c>
      <c r="F144" s="147">
        <v>1775.4</v>
      </c>
      <c r="G144" s="146">
        <v>4.96</v>
      </c>
      <c r="H144" s="148">
        <v>1863.46</v>
      </c>
    </row>
    <row r="145" ht="15.75" customHeight="1">
      <c r="A145" s="146" t="s">
        <v>93</v>
      </c>
      <c r="B145" s="147">
        <v>2014.72</v>
      </c>
      <c r="C145" s="147">
        <v>2300.84</v>
      </c>
      <c r="D145" s="147">
        <v>2385.68</v>
      </c>
      <c r="E145" s="147">
        <v>2554.28</v>
      </c>
      <c r="F145" s="147">
        <v>2518.01</v>
      </c>
      <c r="G145" s="146">
        <v>5.88</v>
      </c>
      <c r="H145" s="148">
        <v>2666.07</v>
      </c>
    </row>
    <row r="146" ht="15.75" customHeight="1">
      <c r="A146" s="146" t="s">
        <v>94</v>
      </c>
      <c r="B146" s="147">
        <v>629.86</v>
      </c>
      <c r="C146" s="147">
        <v>663.75</v>
      </c>
      <c r="D146" s="147">
        <v>717.32</v>
      </c>
      <c r="E146" s="147">
        <v>717.97</v>
      </c>
      <c r="F146" s="147">
        <v>780.76</v>
      </c>
      <c r="G146" s="146">
        <v>5.57</v>
      </c>
      <c r="H146" s="148">
        <v>824.25</v>
      </c>
    </row>
    <row r="147" ht="15.75" customHeight="1">
      <c r="A147" s="146" t="s">
        <v>95</v>
      </c>
      <c r="B147" s="147">
        <v>776.51</v>
      </c>
      <c r="C147" s="147">
        <v>816.57</v>
      </c>
      <c r="D147" s="147">
        <v>865.31</v>
      </c>
      <c r="E147" s="147">
        <v>872.56</v>
      </c>
      <c r="F147" s="147">
        <v>954.66</v>
      </c>
      <c r="G147" s="146">
        <v>5.34</v>
      </c>
      <c r="H147" s="148">
        <v>1005.64</v>
      </c>
    </row>
    <row r="148" ht="15.75" customHeight="1">
      <c r="A148" s="146" t="s">
        <v>96</v>
      </c>
      <c r="B148" s="147">
        <v>1291.87</v>
      </c>
      <c r="C148" s="147">
        <v>1352.04</v>
      </c>
      <c r="D148" s="147">
        <v>1449.14</v>
      </c>
      <c r="E148" s="147">
        <v>1456.48</v>
      </c>
      <c r="F148" s="147">
        <v>1568.89</v>
      </c>
      <c r="G148" s="146">
        <v>5.02</v>
      </c>
      <c r="H148" s="148">
        <v>1647.65</v>
      </c>
    </row>
    <row r="149" ht="15.75" customHeight="1">
      <c r="A149" s="146" t="s">
        <v>97</v>
      </c>
      <c r="B149" s="147">
        <v>170.95</v>
      </c>
      <c r="C149" s="147">
        <v>198.89</v>
      </c>
      <c r="D149" s="147">
        <v>202.72</v>
      </c>
      <c r="E149" s="147">
        <v>212.47</v>
      </c>
      <c r="F149" s="147">
        <v>254.19</v>
      </c>
      <c r="G149" s="146">
        <v>10.68</v>
      </c>
      <c r="H149" s="148">
        <v>281.34</v>
      </c>
    </row>
    <row r="150" ht="15.75" customHeight="1">
      <c r="A150" s="146" t="s">
        <v>98</v>
      </c>
      <c r="B150" s="147"/>
      <c r="C150" s="147">
        <v>599.17</v>
      </c>
      <c r="D150" s="147">
        <v>617.27</v>
      </c>
      <c r="E150" s="147">
        <v>640.78</v>
      </c>
      <c r="F150" s="147">
        <v>722.36</v>
      </c>
      <c r="G150" s="146">
        <v>6.52</v>
      </c>
      <c r="H150" s="148">
        <v>769.46</v>
      </c>
    </row>
    <row r="151" ht="15.75" customHeight="1">
      <c r="A151" s="146" t="s">
        <v>99</v>
      </c>
      <c r="B151" s="147">
        <v>1032.94</v>
      </c>
      <c r="C151" s="147">
        <v>1094.02</v>
      </c>
      <c r="D151" s="147">
        <v>1188.86</v>
      </c>
      <c r="E151" s="147">
        <v>1171.26</v>
      </c>
      <c r="F151" s="147">
        <v>1275.92</v>
      </c>
      <c r="G151" s="146">
        <v>5.51</v>
      </c>
      <c r="H151" s="148">
        <v>1346.22</v>
      </c>
    </row>
    <row r="152" ht="15.75" customHeight="1">
      <c r="A152" s="146" t="s">
        <v>711</v>
      </c>
      <c r="B152" s="147">
        <v>1029.8</v>
      </c>
      <c r="C152" s="147">
        <v>1103.2</v>
      </c>
      <c r="D152" s="147">
        <v>1180.66</v>
      </c>
      <c r="E152" s="147">
        <v>1188.22</v>
      </c>
      <c r="F152" s="147">
        <v>1287.64</v>
      </c>
      <c r="G152" s="146">
        <v>5.79</v>
      </c>
      <c r="H152" s="148">
        <v>1362.19</v>
      </c>
    </row>
    <row r="153" ht="15.75" customHeight="1">
      <c r="A153" s="146" t="s">
        <v>100</v>
      </c>
      <c r="B153" s="147">
        <v>955.85</v>
      </c>
      <c r="C153" s="147">
        <v>1023.06</v>
      </c>
      <c r="D153" s="147">
        <v>1093.06</v>
      </c>
      <c r="E153" s="147">
        <v>1094.53</v>
      </c>
      <c r="F153" s="147">
        <v>1170.98</v>
      </c>
      <c r="G153" s="146">
        <v>5.25</v>
      </c>
      <c r="H153" s="148">
        <v>1232.46</v>
      </c>
    </row>
    <row r="154" ht="15.75" customHeight="1">
      <c r="A154" s="146" t="s">
        <v>713</v>
      </c>
      <c r="B154" s="147">
        <v>1052.96</v>
      </c>
      <c r="C154" s="147">
        <v>1120.32</v>
      </c>
      <c r="D154" s="147">
        <v>1195.61</v>
      </c>
      <c r="E154" s="147">
        <v>1184.07</v>
      </c>
      <c r="F154" s="147">
        <v>1271.98</v>
      </c>
      <c r="G154" s="146">
        <v>4.89</v>
      </c>
      <c r="H154" s="148">
        <v>1334.18</v>
      </c>
    </row>
    <row r="155" ht="15.75" customHeight="1">
      <c r="A155" s="146" t="s">
        <v>101</v>
      </c>
      <c r="B155" s="147">
        <v>626.65</v>
      </c>
      <c r="C155" s="147">
        <v>677.76</v>
      </c>
      <c r="D155" s="147">
        <v>760.76</v>
      </c>
      <c r="E155" s="147">
        <v>750.53</v>
      </c>
      <c r="F155" s="147">
        <v>828.1</v>
      </c>
      <c r="G155" s="146">
        <v>7.35</v>
      </c>
      <c r="H155" s="148">
        <v>888.97</v>
      </c>
    </row>
    <row r="156" ht="15.75" customHeight="1">
      <c r="A156" s="146" t="s">
        <v>102</v>
      </c>
      <c r="B156" s="147"/>
      <c r="C156" s="147">
        <v>645.48</v>
      </c>
      <c r="D156" s="147">
        <v>705.76</v>
      </c>
      <c r="E156" s="147">
        <v>717.92</v>
      </c>
      <c r="F156" s="147">
        <v>735.11</v>
      </c>
      <c r="G156" s="146">
        <v>4.49</v>
      </c>
      <c r="H156" s="148">
        <v>768.12</v>
      </c>
    </row>
    <row r="157" ht="15.75" customHeight="1">
      <c r="A157" s="146" t="s">
        <v>103</v>
      </c>
      <c r="B157" s="147">
        <v>1049.78</v>
      </c>
      <c r="C157" s="147">
        <v>1116.88</v>
      </c>
      <c r="D157" s="147">
        <v>1200.11</v>
      </c>
      <c r="E157" s="147">
        <v>1204.67</v>
      </c>
      <c r="F157" s="147">
        <v>1315.59</v>
      </c>
      <c r="G157" s="146">
        <v>5.86</v>
      </c>
      <c r="H157" s="148">
        <v>1392.68</v>
      </c>
    </row>
    <row r="158" ht="15.75" customHeight="1">
      <c r="A158" s="146" t="s">
        <v>104</v>
      </c>
      <c r="B158" s="147">
        <v>957.75</v>
      </c>
      <c r="C158" s="147">
        <v>1037.08</v>
      </c>
      <c r="D158" s="147">
        <v>1093.1</v>
      </c>
      <c r="E158" s="147">
        <v>1103.69</v>
      </c>
      <c r="F158" s="147">
        <v>1196.16</v>
      </c>
      <c r="G158" s="146">
        <v>5.76</v>
      </c>
      <c r="H158" s="148">
        <v>1265.06</v>
      </c>
    </row>
    <row r="159" ht="15.75" customHeight="1">
      <c r="A159" s="146" t="s">
        <v>105</v>
      </c>
      <c r="B159" s="147">
        <v>1046.04</v>
      </c>
      <c r="C159" s="147">
        <v>1113.38</v>
      </c>
      <c r="D159" s="147">
        <v>1195.78</v>
      </c>
      <c r="E159" s="147">
        <v>1202.04</v>
      </c>
      <c r="F159" s="147">
        <v>1328.85</v>
      </c>
      <c r="G159" s="146">
        <v>6.23</v>
      </c>
      <c r="H159" s="148">
        <v>1411.64</v>
      </c>
    </row>
    <row r="160" ht="15.75" customHeight="1">
      <c r="A160" s="146" t="s">
        <v>106</v>
      </c>
      <c r="B160" s="147">
        <v>428.89</v>
      </c>
      <c r="C160" s="147">
        <v>450.89</v>
      </c>
      <c r="D160" s="147"/>
      <c r="E160" s="147">
        <v>487.26</v>
      </c>
      <c r="F160" s="147">
        <v>563.24</v>
      </c>
      <c r="G160" s="146">
        <v>10.36</v>
      </c>
      <c r="H160" s="148">
        <v>621.59</v>
      </c>
    </row>
    <row r="161" ht="15.75" customHeight="1">
      <c r="A161" s="146" t="s">
        <v>715</v>
      </c>
      <c r="B161" s="147">
        <v>142.06</v>
      </c>
      <c r="C161" s="147">
        <v>154.64</v>
      </c>
      <c r="D161" s="147">
        <v>169.14</v>
      </c>
      <c r="E161" s="147">
        <v>170.52</v>
      </c>
      <c r="F161" s="147">
        <v>192.19</v>
      </c>
      <c r="G161" s="146">
        <v>7.94</v>
      </c>
      <c r="H161" s="148">
        <v>207.45</v>
      </c>
    </row>
    <row r="162" ht="15.75" customHeight="1">
      <c r="A162" s="146" t="s">
        <v>717</v>
      </c>
      <c r="B162" s="147">
        <v>112.06</v>
      </c>
      <c r="C162" s="147">
        <v>120.85</v>
      </c>
      <c r="D162" s="147">
        <v>130.75</v>
      </c>
      <c r="E162" s="147">
        <v>134.94</v>
      </c>
      <c r="F162" s="147">
        <v>146.58</v>
      </c>
      <c r="G162" s="146">
        <v>6.97</v>
      </c>
      <c r="H162" s="148">
        <v>156.8</v>
      </c>
    </row>
    <row r="163" ht="15.75" customHeight="1">
      <c r="A163" s="146" t="s">
        <v>719</v>
      </c>
      <c r="B163" s="147">
        <v>156.39</v>
      </c>
      <c r="C163" s="147">
        <v>169.65</v>
      </c>
      <c r="D163" s="147">
        <v>187.36</v>
      </c>
      <c r="E163" s="147">
        <v>189.83</v>
      </c>
      <c r="F163" s="147">
        <v>210.4</v>
      </c>
      <c r="G163" s="146">
        <v>7.77</v>
      </c>
      <c r="H163" s="148">
        <v>226.75</v>
      </c>
    </row>
    <row r="164" ht="15.75" customHeight="1">
      <c r="A164" s="146" t="s">
        <v>721</v>
      </c>
      <c r="B164" s="147">
        <v>253.35</v>
      </c>
      <c r="C164" s="147">
        <v>271.01</v>
      </c>
      <c r="D164" s="147">
        <v>290.0</v>
      </c>
      <c r="E164" s="147">
        <v>291.53</v>
      </c>
      <c r="F164" s="147">
        <v>325.38</v>
      </c>
      <c r="G164" s="146">
        <v>6.53</v>
      </c>
      <c r="H164" s="148">
        <v>346.63</v>
      </c>
    </row>
    <row r="165" ht="15.75" customHeight="1">
      <c r="A165" s="146" t="s">
        <v>723</v>
      </c>
      <c r="B165" s="147">
        <v>290.48</v>
      </c>
      <c r="C165" s="147">
        <v>312.95</v>
      </c>
      <c r="D165" s="147">
        <v>334.24</v>
      </c>
      <c r="E165" s="147">
        <v>335.51</v>
      </c>
      <c r="F165" s="147">
        <v>369.97</v>
      </c>
      <c r="G165" s="146">
        <v>6.3</v>
      </c>
      <c r="H165" s="148">
        <v>393.28</v>
      </c>
    </row>
    <row r="166" ht="15.75" customHeight="1">
      <c r="A166" s="146" t="s">
        <v>725</v>
      </c>
      <c r="B166" s="147">
        <v>363.3</v>
      </c>
      <c r="C166" s="147">
        <v>386.6</v>
      </c>
      <c r="D166" s="147">
        <v>406.75</v>
      </c>
      <c r="E166" s="147">
        <v>417.17</v>
      </c>
      <c r="F166" s="147">
        <v>457.52</v>
      </c>
      <c r="G166" s="146">
        <v>5.96</v>
      </c>
      <c r="H166" s="148">
        <v>484.79</v>
      </c>
    </row>
    <row r="167" ht="15.75" customHeight="1">
      <c r="A167" s="146" t="s">
        <v>727</v>
      </c>
      <c r="B167" s="147">
        <v>432.69</v>
      </c>
      <c r="C167" s="147">
        <v>454.33</v>
      </c>
      <c r="D167" s="147">
        <v>487.47</v>
      </c>
      <c r="E167" s="147">
        <v>505.38</v>
      </c>
      <c r="F167" s="147">
        <v>539.39</v>
      </c>
      <c r="G167" s="146">
        <v>5.67</v>
      </c>
      <c r="H167" s="148">
        <v>569.97</v>
      </c>
    </row>
    <row r="168" ht="15.75" customHeight="1">
      <c r="A168" s="146" t="s">
        <v>731</v>
      </c>
      <c r="B168" s="147">
        <v>264.82</v>
      </c>
      <c r="C168" s="147">
        <v>287.37</v>
      </c>
      <c r="D168" s="147">
        <v>301.07</v>
      </c>
      <c r="E168" s="147">
        <v>304.09</v>
      </c>
      <c r="F168" s="147">
        <v>337.55</v>
      </c>
      <c r="G168" s="146">
        <v>6.32</v>
      </c>
      <c r="H168" s="148">
        <v>358.88</v>
      </c>
    </row>
    <row r="169" ht="15.75" customHeight="1">
      <c r="A169" s="146" t="s">
        <v>733</v>
      </c>
      <c r="B169" s="147">
        <v>328.79</v>
      </c>
      <c r="C169" s="147">
        <v>408.53</v>
      </c>
      <c r="D169" s="147">
        <v>395.66</v>
      </c>
      <c r="E169" s="147">
        <v>415.76</v>
      </c>
      <c r="F169" s="147">
        <v>490.66</v>
      </c>
      <c r="G169" s="146">
        <v>11.05</v>
      </c>
      <c r="H169" s="148">
        <v>544.88</v>
      </c>
    </row>
    <row r="170" ht="15.75" customHeight="1">
      <c r="A170" s="146" t="s">
        <v>737</v>
      </c>
      <c r="B170" s="147">
        <v>263.54</v>
      </c>
      <c r="C170" s="147">
        <v>298.84</v>
      </c>
      <c r="D170" s="147">
        <v>318.82</v>
      </c>
      <c r="E170" s="147">
        <v>339.92</v>
      </c>
      <c r="F170" s="147">
        <v>380.08</v>
      </c>
      <c r="G170" s="146">
        <v>9.63</v>
      </c>
      <c r="H170" s="148">
        <v>416.68</v>
      </c>
    </row>
    <row r="171" ht="15.75" customHeight="1">
      <c r="A171" s="146" t="s">
        <v>146</v>
      </c>
      <c r="B171" s="147">
        <v>162.99</v>
      </c>
      <c r="C171" s="147">
        <v>193.02</v>
      </c>
      <c r="D171" s="147">
        <v>174.04</v>
      </c>
      <c r="E171" s="147">
        <v>188.27</v>
      </c>
      <c r="F171" s="147">
        <v>240.41</v>
      </c>
      <c r="G171" s="146">
        <v>11.12</v>
      </c>
      <c r="H171" s="148">
        <v>267.14</v>
      </c>
    </row>
    <row r="172" ht="15.75" customHeight="1">
      <c r="A172" s="146" t="s">
        <v>108</v>
      </c>
      <c r="B172" s="147">
        <v>161.12</v>
      </c>
      <c r="C172" s="147">
        <v>188.63</v>
      </c>
      <c r="D172" s="147">
        <v>184.89</v>
      </c>
      <c r="E172" s="147">
        <v>199.14</v>
      </c>
      <c r="F172" s="147">
        <v>209.24</v>
      </c>
      <c r="G172" s="146">
        <v>6.97</v>
      </c>
      <c r="H172" s="148">
        <v>223.82</v>
      </c>
    </row>
    <row r="173" ht="15.75" customHeight="1">
      <c r="A173" s="146" t="s">
        <v>110</v>
      </c>
      <c r="B173" s="147"/>
      <c r="C173" s="147">
        <v>632.28</v>
      </c>
      <c r="D173" s="147">
        <v>601.72</v>
      </c>
      <c r="E173" s="147">
        <v>744.59</v>
      </c>
      <c r="F173" s="147">
        <v>925.54</v>
      </c>
      <c r="G173" s="146">
        <v>14.4</v>
      </c>
      <c r="H173" s="148">
        <v>1058.82</v>
      </c>
    </row>
    <row r="174" ht="15.75" customHeight="1">
      <c r="A174" s="146" t="s">
        <v>739</v>
      </c>
      <c r="B174" s="147">
        <v>257.02</v>
      </c>
      <c r="C174" s="147">
        <v>277.79</v>
      </c>
      <c r="D174" s="147">
        <v>300.97</v>
      </c>
      <c r="E174" s="147">
        <v>301.75</v>
      </c>
      <c r="F174" s="147">
        <v>348.35</v>
      </c>
      <c r="G174" s="146">
        <v>8.03</v>
      </c>
      <c r="H174" s="148">
        <v>376.32</v>
      </c>
    </row>
    <row r="175" ht="15.75" customHeight="1">
      <c r="A175" s="146" t="s">
        <v>111</v>
      </c>
      <c r="B175" s="147">
        <v>345.75</v>
      </c>
      <c r="C175" s="147">
        <v>385.34</v>
      </c>
      <c r="D175" s="147">
        <v>413.4</v>
      </c>
      <c r="E175" s="147">
        <v>428.09</v>
      </c>
      <c r="F175" s="147">
        <v>481.68</v>
      </c>
      <c r="G175" s="146">
        <v>8.7</v>
      </c>
      <c r="H175" s="148">
        <v>523.59</v>
      </c>
    </row>
    <row r="176" ht="15.75" customHeight="1">
      <c r="A176" s="146" t="s">
        <v>112</v>
      </c>
      <c r="B176" s="147">
        <v>313.47</v>
      </c>
      <c r="C176" s="147">
        <v>347.64</v>
      </c>
      <c r="D176" s="147">
        <v>388.14</v>
      </c>
      <c r="E176" s="147">
        <v>394.64</v>
      </c>
      <c r="F176" s="147">
        <v>430.59</v>
      </c>
      <c r="G176" s="146">
        <v>8.33</v>
      </c>
      <c r="H176" s="148">
        <v>466.46</v>
      </c>
    </row>
    <row r="177" ht="15.75" customHeight="1">
      <c r="A177" s="146" t="s">
        <v>113</v>
      </c>
      <c r="B177" s="147">
        <v>456.74</v>
      </c>
      <c r="C177" s="147">
        <v>627.33</v>
      </c>
      <c r="D177" s="147">
        <v>735.23</v>
      </c>
      <c r="E177" s="147">
        <v>726.64</v>
      </c>
      <c r="F177" s="147">
        <v>729.33</v>
      </c>
      <c r="G177" s="146">
        <v>13.44</v>
      </c>
      <c r="H177" s="148">
        <v>827.35</v>
      </c>
    </row>
    <row r="178" ht="15.75" customHeight="1">
      <c r="A178" s="146" t="s">
        <v>741</v>
      </c>
      <c r="B178" s="147">
        <v>390.87</v>
      </c>
      <c r="C178" s="147">
        <v>521.58</v>
      </c>
      <c r="D178" s="147">
        <v>504.0</v>
      </c>
      <c r="E178" s="147">
        <v>586.07</v>
      </c>
      <c r="F178" s="147">
        <v>538.46</v>
      </c>
      <c r="G178" s="146">
        <v>9.56</v>
      </c>
      <c r="H178" s="148">
        <v>589.94</v>
      </c>
    </row>
    <row r="179" ht="15.75" customHeight="1">
      <c r="A179" s="146" t="s">
        <v>115</v>
      </c>
      <c r="B179" s="147">
        <v>680.86</v>
      </c>
      <c r="C179" s="147">
        <v>767.74</v>
      </c>
      <c r="D179" s="147">
        <v>823.29</v>
      </c>
      <c r="E179" s="147">
        <v>876.43</v>
      </c>
      <c r="F179" s="147">
        <v>907.1</v>
      </c>
      <c r="G179" s="146">
        <v>7.49</v>
      </c>
      <c r="H179" s="148">
        <v>975.04</v>
      </c>
    </row>
    <row r="180" ht="15.75" customHeight="1">
      <c r="A180" s="146" t="s">
        <v>116</v>
      </c>
      <c r="B180" s="147">
        <v>220.93</v>
      </c>
      <c r="C180" s="147">
        <v>244.73</v>
      </c>
      <c r="D180" s="147">
        <v>264.41</v>
      </c>
      <c r="E180" s="147">
        <v>292.09</v>
      </c>
      <c r="F180" s="147">
        <v>305.47</v>
      </c>
      <c r="G180" s="146">
        <v>8.47</v>
      </c>
      <c r="H180" s="148">
        <v>331.34</v>
      </c>
    </row>
    <row r="181" ht="15.75" customHeight="1">
      <c r="A181" s="146" t="s">
        <v>743</v>
      </c>
      <c r="B181" s="147"/>
      <c r="C181" s="147">
        <v>325.32</v>
      </c>
      <c r="D181" s="147">
        <v>386.67</v>
      </c>
      <c r="E181" s="147">
        <v>371.34</v>
      </c>
      <c r="F181" s="147">
        <v>403.81</v>
      </c>
      <c r="G181" s="146">
        <v>7.88</v>
      </c>
      <c r="H181" s="148">
        <v>435.63</v>
      </c>
    </row>
    <row r="182" ht="15.75" customHeight="1">
      <c r="A182" s="146" t="s">
        <v>745</v>
      </c>
      <c r="B182" s="147">
        <v>422.61</v>
      </c>
      <c r="C182" s="147">
        <v>486.69</v>
      </c>
      <c r="D182" s="147">
        <v>538.37</v>
      </c>
      <c r="E182" s="147">
        <v>520.15</v>
      </c>
      <c r="F182" s="147">
        <v>588.85</v>
      </c>
      <c r="G182" s="146">
        <v>8.9</v>
      </c>
      <c r="H182" s="148">
        <v>641.26</v>
      </c>
    </row>
    <row r="183" ht="15.75" customHeight="1">
      <c r="A183" s="146" t="s">
        <v>117</v>
      </c>
      <c r="B183" s="147"/>
      <c r="C183" s="147"/>
      <c r="D183" s="147"/>
      <c r="E183" s="147"/>
      <c r="F183" s="147">
        <v>457.61</v>
      </c>
      <c r="G183" s="146"/>
      <c r="H183" s="148">
        <v>457.61</v>
      </c>
    </row>
    <row r="184" ht="15.75" customHeight="1">
      <c r="A184" s="146" t="s">
        <v>118</v>
      </c>
      <c r="B184" s="147"/>
      <c r="C184" s="147"/>
      <c r="D184" s="147"/>
      <c r="E184" s="147"/>
      <c r="F184" s="147">
        <v>453.43</v>
      </c>
      <c r="G184" s="146"/>
      <c r="H184" s="148">
        <v>453.43</v>
      </c>
    </row>
    <row r="185" ht="15.75" customHeight="1">
      <c r="A185" s="146" t="s">
        <v>119</v>
      </c>
      <c r="B185" s="147">
        <v>370.86</v>
      </c>
      <c r="C185" s="147">
        <v>405.52</v>
      </c>
      <c r="D185" s="147">
        <v>451.84</v>
      </c>
      <c r="E185" s="147">
        <v>471.24</v>
      </c>
      <c r="F185" s="147">
        <v>503.49</v>
      </c>
      <c r="G185" s="146">
        <v>7.98</v>
      </c>
      <c r="H185" s="148">
        <v>543.67</v>
      </c>
    </row>
    <row r="186" ht="15.75" customHeight="1">
      <c r="A186" s="146" t="s">
        <v>120</v>
      </c>
      <c r="B186" s="147">
        <v>1937.8</v>
      </c>
      <c r="C186" s="147">
        <v>2322.04</v>
      </c>
      <c r="D186" s="147">
        <v>2486.3</v>
      </c>
      <c r="E186" s="147">
        <v>2692.42</v>
      </c>
      <c r="F186" s="147">
        <v>3126.55</v>
      </c>
      <c r="G186" s="146">
        <v>12.83</v>
      </c>
      <c r="H186" s="148">
        <v>3527.69</v>
      </c>
    </row>
    <row r="187" ht="15.75" customHeight="1">
      <c r="A187" s="146" t="s">
        <v>121</v>
      </c>
      <c r="B187" s="147">
        <v>4766.01</v>
      </c>
      <c r="C187" s="147">
        <v>5149.07</v>
      </c>
      <c r="D187" s="147">
        <v>5189.4</v>
      </c>
      <c r="E187" s="147">
        <v>5327.8</v>
      </c>
      <c r="F187" s="147">
        <v>5432.43</v>
      </c>
      <c r="G187" s="146">
        <v>3.36</v>
      </c>
      <c r="H187" s="148">
        <v>5614.96</v>
      </c>
    </row>
    <row r="188" ht="15.75" customHeight="1">
      <c r="A188" s="146" t="s">
        <v>122</v>
      </c>
      <c r="B188" s="147">
        <v>4937.86</v>
      </c>
      <c r="C188" s="147">
        <v>5193.99</v>
      </c>
      <c r="D188" s="147">
        <v>5449.11</v>
      </c>
      <c r="E188" s="147">
        <v>5369.51</v>
      </c>
      <c r="F188" s="147">
        <v>5514.03</v>
      </c>
      <c r="G188" s="146">
        <v>2.83</v>
      </c>
      <c r="H188" s="148">
        <v>5670.08</v>
      </c>
    </row>
    <row r="189" ht="15.75" customHeight="1">
      <c r="A189" s="146" t="s">
        <v>123</v>
      </c>
      <c r="B189" s="147">
        <v>5130.28</v>
      </c>
      <c r="C189" s="147">
        <v>5278.82</v>
      </c>
      <c r="D189" s="147">
        <v>5552.29</v>
      </c>
      <c r="E189" s="147">
        <v>5426.03</v>
      </c>
      <c r="F189" s="147">
        <v>5651.81</v>
      </c>
      <c r="G189" s="146">
        <v>2.49</v>
      </c>
      <c r="H189" s="148">
        <v>5792.54</v>
      </c>
    </row>
    <row r="190" ht="15.75" customHeight="1">
      <c r="A190" s="146" t="s">
        <v>1202</v>
      </c>
      <c r="B190" s="147"/>
      <c r="C190" s="147">
        <v>249.08</v>
      </c>
      <c r="D190" s="147">
        <v>284.53</v>
      </c>
      <c r="E190" s="147">
        <v>290.44</v>
      </c>
      <c r="F190" s="147">
        <v>314.8</v>
      </c>
      <c r="G190" s="146">
        <v>8.23</v>
      </c>
      <c r="H190" s="148">
        <v>340.71</v>
      </c>
    </row>
    <row r="191" ht="15.75" customHeight="1">
      <c r="A191" s="146" t="s">
        <v>124</v>
      </c>
      <c r="B191" s="147">
        <v>241.73</v>
      </c>
      <c r="C191" s="147">
        <v>237.85</v>
      </c>
      <c r="D191" s="147">
        <v>224.55</v>
      </c>
      <c r="E191" s="147">
        <v>248.45</v>
      </c>
      <c r="F191" s="147">
        <v>268.29</v>
      </c>
      <c r="G191" s="146">
        <v>2.86</v>
      </c>
      <c r="H191" s="148">
        <v>275.96</v>
      </c>
    </row>
    <row r="192" ht="15.75" customHeight="1">
      <c r="A192" s="146" t="s">
        <v>125</v>
      </c>
      <c r="B192" s="147"/>
      <c r="C192" s="147"/>
      <c r="D192" s="147"/>
      <c r="E192" s="147"/>
      <c r="F192" s="147">
        <v>177.98</v>
      </c>
      <c r="G192" s="146"/>
      <c r="H192" s="148">
        <v>177.98</v>
      </c>
    </row>
    <row r="193" ht="15.75" customHeight="1">
      <c r="A193" s="146" t="s">
        <v>126</v>
      </c>
      <c r="B193" s="147"/>
      <c r="C193" s="147"/>
      <c r="D193" s="147"/>
      <c r="E193" s="147"/>
      <c r="F193" s="147">
        <v>267.15</v>
      </c>
      <c r="G193" s="146"/>
      <c r="H193" s="148">
        <v>267.15</v>
      </c>
    </row>
    <row r="194" ht="15.75" customHeight="1">
      <c r="A194" s="146" t="s">
        <v>747</v>
      </c>
      <c r="B194" s="147">
        <v>110.68</v>
      </c>
      <c r="C194" s="147">
        <v>118.16</v>
      </c>
      <c r="D194" s="147">
        <v>122.85</v>
      </c>
      <c r="E194" s="147">
        <v>126.85</v>
      </c>
      <c r="F194" s="147">
        <v>141.09</v>
      </c>
      <c r="G194" s="146">
        <v>6.3</v>
      </c>
      <c r="H194" s="148">
        <v>149.98</v>
      </c>
    </row>
    <row r="195" ht="15.75" customHeight="1">
      <c r="A195" s="146" t="s">
        <v>1217</v>
      </c>
      <c r="B195" s="147"/>
      <c r="C195" s="147"/>
      <c r="D195" s="147">
        <v>240.07</v>
      </c>
      <c r="E195" s="147">
        <v>261.55</v>
      </c>
      <c r="F195" s="147">
        <v>234.61</v>
      </c>
      <c r="G195" s="146">
        <v>-0.68</v>
      </c>
      <c r="H195" s="148">
        <v>233.01</v>
      </c>
    </row>
    <row r="196" ht="15.75" customHeight="1">
      <c r="A196" s="146" t="s">
        <v>749</v>
      </c>
      <c r="B196" s="147">
        <v>52.77</v>
      </c>
      <c r="C196" s="147">
        <v>62.28</v>
      </c>
      <c r="D196" s="147">
        <v>67.08</v>
      </c>
      <c r="E196" s="147">
        <v>72.51</v>
      </c>
      <c r="F196" s="147">
        <v>78.81</v>
      </c>
      <c r="G196" s="146">
        <v>10.63</v>
      </c>
      <c r="H196" s="148">
        <v>87.19</v>
      </c>
    </row>
    <row r="197" ht="15.75" customHeight="1">
      <c r="A197" s="146" t="s">
        <v>1221</v>
      </c>
      <c r="B197" s="147"/>
      <c r="C197" s="147">
        <v>190.69</v>
      </c>
      <c r="D197" s="147">
        <v>216.05</v>
      </c>
      <c r="E197" s="147">
        <v>204.05</v>
      </c>
      <c r="F197" s="147">
        <v>195.26</v>
      </c>
      <c r="G197" s="146">
        <v>1.15</v>
      </c>
      <c r="H197" s="148">
        <v>197.51</v>
      </c>
    </row>
    <row r="198" ht="15.75" customHeight="1">
      <c r="A198" s="146" t="s">
        <v>751</v>
      </c>
      <c r="B198" s="147">
        <v>176.87</v>
      </c>
      <c r="C198" s="147">
        <v>203.64</v>
      </c>
      <c r="D198" s="147">
        <v>197.43</v>
      </c>
      <c r="E198" s="147">
        <v>211.53</v>
      </c>
      <c r="F198" s="147">
        <v>314.66</v>
      </c>
      <c r="G198" s="146">
        <v>17.0</v>
      </c>
      <c r="H198" s="148">
        <v>368.15</v>
      </c>
    </row>
    <row r="199" ht="15.75" customHeight="1">
      <c r="A199" s="146" t="s">
        <v>753</v>
      </c>
      <c r="B199" s="147">
        <v>83.97</v>
      </c>
      <c r="C199" s="147">
        <v>98.27</v>
      </c>
      <c r="D199" s="147">
        <v>97.83</v>
      </c>
      <c r="E199" s="147">
        <v>106.84</v>
      </c>
      <c r="F199" s="147">
        <v>125.75</v>
      </c>
      <c r="G199" s="146">
        <v>10.87</v>
      </c>
      <c r="H199" s="148">
        <v>139.42</v>
      </c>
    </row>
    <row r="200" ht="15.75" customHeight="1">
      <c r="A200" s="146" t="s">
        <v>755</v>
      </c>
      <c r="B200" s="147">
        <v>172.88</v>
      </c>
      <c r="C200" s="147">
        <v>181.5</v>
      </c>
      <c r="D200" s="147">
        <v>203.05</v>
      </c>
      <c r="E200" s="147">
        <v>219.17</v>
      </c>
      <c r="F200" s="147">
        <v>232.25</v>
      </c>
      <c r="G200" s="146">
        <v>7.69</v>
      </c>
      <c r="H200" s="148">
        <v>250.11</v>
      </c>
    </row>
    <row r="201" ht="15.75" customHeight="1">
      <c r="A201" s="146" t="s">
        <v>757</v>
      </c>
      <c r="B201" s="147">
        <v>209.5</v>
      </c>
      <c r="C201" s="147">
        <v>227.86</v>
      </c>
      <c r="D201" s="147">
        <v>255.83</v>
      </c>
      <c r="E201" s="147">
        <v>295.57</v>
      </c>
      <c r="F201" s="147">
        <v>276.95</v>
      </c>
      <c r="G201" s="146">
        <v>7.57</v>
      </c>
      <c r="H201" s="148">
        <v>297.92</v>
      </c>
    </row>
    <row r="202" ht="15.75" customHeight="1">
      <c r="A202" s="146" t="s">
        <v>127</v>
      </c>
      <c r="B202" s="147">
        <v>53.49</v>
      </c>
      <c r="C202" s="147">
        <v>56.49</v>
      </c>
      <c r="D202" s="147">
        <v>60.16</v>
      </c>
      <c r="E202" s="147">
        <v>63.0</v>
      </c>
      <c r="F202" s="147">
        <v>66.37</v>
      </c>
      <c r="G202" s="146">
        <v>5.54</v>
      </c>
      <c r="H202" s="148">
        <v>70.05</v>
      </c>
    </row>
    <row r="203" ht="15.75" customHeight="1">
      <c r="A203" s="146" t="s">
        <v>759</v>
      </c>
      <c r="B203" s="147"/>
      <c r="C203" s="147">
        <v>62.54</v>
      </c>
      <c r="D203" s="147">
        <v>61.92</v>
      </c>
      <c r="E203" s="147">
        <v>68.03</v>
      </c>
      <c r="F203" s="147">
        <v>75.67</v>
      </c>
      <c r="G203" s="146">
        <v>6.7</v>
      </c>
      <c r="H203" s="148">
        <v>80.74</v>
      </c>
    </row>
    <row r="204" ht="15.75" customHeight="1">
      <c r="A204" s="146" t="s">
        <v>761</v>
      </c>
      <c r="B204" s="147"/>
      <c r="C204" s="147">
        <v>62.47</v>
      </c>
      <c r="D204" s="147">
        <v>61.1</v>
      </c>
      <c r="E204" s="147">
        <v>67.05</v>
      </c>
      <c r="F204" s="147">
        <v>74.58</v>
      </c>
      <c r="G204" s="146">
        <v>6.26</v>
      </c>
      <c r="H204" s="148">
        <v>79.25</v>
      </c>
    </row>
    <row r="205" ht="15.75" customHeight="1">
      <c r="A205" s="146" t="s">
        <v>763</v>
      </c>
      <c r="B205" s="147"/>
      <c r="C205" s="147">
        <v>64.72</v>
      </c>
      <c r="D205" s="147">
        <v>62.33</v>
      </c>
      <c r="E205" s="147">
        <v>64.82</v>
      </c>
      <c r="F205" s="147">
        <v>77.07</v>
      </c>
      <c r="G205" s="146">
        <v>6.4</v>
      </c>
      <c r="H205" s="148">
        <v>82.0</v>
      </c>
    </row>
    <row r="206" ht="15.75" customHeight="1">
      <c r="A206" s="146" t="s">
        <v>128</v>
      </c>
      <c r="B206" s="147"/>
      <c r="C206" s="147">
        <v>64.35</v>
      </c>
      <c r="D206" s="147">
        <v>61.83</v>
      </c>
      <c r="E206" s="147">
        <v>64.97</v>
      </c>
      <c r="F206" s="147">
        <v>76.2</v>
      </c>
      <c r="G206" s="146">
        <v>6.15</v>
      </c>
      <c r="H206" s="148">
        <v>80.89</v>
      </c>
    </row>
    <row r="207" ht="15.75" customHeight="1">
      <c r="A207" s="146" t="s">
        <v>129</v>
      </c>
      <c r="B207" s="147"/>
      <c r="C207" s="147">
        <v>97.71</v>
      </c>
      <c r="D207" s="147">
        <v>96.15</v>
      </c>
      <c r="E207" s="147">
        <v>96.93</v>
      </c>
      <c r="F207" s="147">
        <v>141.86</v>
      </c>
      <c r="G207" s="146">
        <v>15.19</v>
      </c>
      <c r="H207" s="148">
        <v>163.41</v>
      </c>
    </row>
    <row r="208" ht="15.75" customHeight="1">
      <c r="A208" s="146" t="s">
        <v>765</v>
      </c>
      <c r="B208" s="147"/>
      <c r="C208" s="147"/>
      <c r="D208" s="147"/>
      <c r="E208" s="147"/>
      <c r="F208" s="147">
        <v>592.94</v>
      </c>
      <c r="G208" s="146"/>
      <c r="H208" s="148">
        <v>592.94</v>
      </c>
    </row>
    <row r="209" ht="15.75" customHeight="1">
      <c r="A209" s="146" t="s">
        <v>767</v>
      </c>
      <c r="B209" s="147"/>
      <c r="C209" s="147"/>
      <c r="D209" s="147"/>
      <c r="E209" s="147"/>
      <c r="F209" s="147">
        <v>452.91</v>
      </c>
      <c r="G209" s="146"/>
      <c r="H209" s="148">
        <v>452.91</v>
      </c>
    </row>
    <row r="210" ht="15.75" customHeight="1">
      <c r="A210" s="146" t="s">
        <v>131</v>
      </c>
      <c r="B210" s="147">
        <v>132.21</v>
      </c>
      <c r="C210" s="147">
        <v>141.56</v>
      </c>
      <c r="D210" s="147">
        <v>149.64</v>
      </c>
      <c r="E210" s="147">
        <v>147.63</v>
      </c>
      <c r="F210" s="147">
        <v>183.12</v>
      </c>
      <c r="G210" s="146">
        <v>8.87</v>
      </c>
      <c r="H210" s="148">
        <v>199.36</v>
      </c>
    </row>
    <row r="211" ht="15.75" customHeight="1">
      <c r="A211" s="146" t="s">
        <v>132</v>
      </c>
      <c r="B211" s="147">
        <v>485.71</v>
      </c>
      <c r="C211" s="147">
        <v>527.33</v>
      </c>
      <c r="D211" s="147">
        <v>569.29</v>
      </c>
      <c r="E211" s="147">
        <v>565.5</v>
      </c>
      <c r="F211" s="147">
        <v>633.46</v>
      </c>
      <c r="G211" s="146">
        <v>6.97</v>
      </c>
      <c r="H211" s="148">
        <v>677.61</v>
      </c>
    </row>
    <row r="212" ht="15.75" customHeight="1">
      <c r="A212" s="146" t="s">
        <v>133</v>
      </c>
      <c r="B212" s="147"/>
      <c r="C212" s="147"/>
      <c r="D212" s="147"/>
      <c r="E212" s="147"/>
      <c r="F212" s="147">
        <v>108.27</v>
      </c>
      <c r="G212" s="146"/>
      <c r="H212" s="148">
        <v>108.27</v>
      </c>
    </row>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57"/>
    <col customWidth="1" min="2" max="2" width="14.29"/>
    <col customWidth="1" min="3" max="3" width="6.0"/>
    <col customWidth="1" min="4" max="4" width="8.71"/>
    <col customWidth="1" min="5" max="5" width="9.14"/>
    <col customWidth="1" min="6" max="6" width="3.71"/>
    <col customWidth="1" min="7" max="7" width="11.71"/>
    <col customWidth="1" min="8" max="8" width="9.43"/>
    <col customWidth="1" min="9" max="21" width="8.71"/>
    <col customWidth="1" min="22" max="22" width="9.29"/>
    <col customWidth="1" min="23" max="23" width="8.71"/>
    <col customWidth="1" min="24" max="24" width="27.57"/>
  </cols>
  <sheetData>
    <row r="2">
      <c r="B2" s="149" t="s">
        <v>1266</v>
      </c>
      <c r="E2" s="150"/>
      <c r="G2" s="151"/>
      <c r="H2" s="152"/>
      <c r="I2" s="153" t="s">
        <v>1267</v>
      </c>
      <c r="J2" s="45"/>
      <c r="K2" s="45"/>
      <c r="L2" s="45"/>
      <c r="M2" s="46"/>
      <c r="N2" s="154" t="s">
        <v>1268</v>
      </c>
      <c r="O2" s="45"/>
      <c r="P2" s="45"/>
      <c r="Q2" s="45"/>
      <c r="R2" s="45"/>
      <c r="S2" s="46"/>
    </row>
    <row r="3">
      <c r="B3" s="155" t="s">
        <v>1269</v>
      </c>
      <c r="C3" s="156" t="s">
        <v>1270</v>
      </c>
      <c r="D3" s="156" t="s">
        <v>1271</v>
      </c>
      <c r="E3" s="157" t="s">
        <v>1272</v>
      </c>
      <c r="G3" s="158" t="s">
        <v>0</v>
      </c>
      <c r="H3" s="159" t="s">
        <v>1273</v>
      </c>
      <c r="I3" s="160" t="s">
        <v>1274</v>
      </c>
      <c r="J3" s="160" t="s">
        <v>1275</v>
      </c>
      <c r="K3" s="160" t="s">
        <v>1276</v>
      </c>
      <c r="L3" s="160" t="s">
        <v>1277</v>
      </c>
      <c r="M3" s="161" t="s">
        <v>1278</v>
      </c>
      <c r="N3" s="162" t="s">
        <v>1274</v>
      </c>
      <c r="O3" s="163" t="s">
        <v>1275</v>
      </c>
      <c r="P3" s="163" t="s">
        <v>1276</v>
      </c>
      <c r="Q3" s="163" t="s">
        <v>1277</v>
      </c>
      <c r="R3" s="163" t="s">
        <v>1278</v>
      </c>
      <c r="S3" s="164" t="s">
        <v>1279</v>
      </c>
      <c r="V3" s="165" t="s">
        <v>1280</v>
      </c>
    </row>
    <row r="4">
      <c r="B4" s="166" t="s">
        <v>1281</v>
      </c>
      <c r="C4" s="167">
        <v>102.7</v>
      </c>
      <c r="D4" s="168" t="s">
        <v>1282</v>
      </c>
      <c r="E4" s="169">
        <v>1.0</v>
      </c>
      <c r="G4" s="170" t="s">
        <v>551</v>
      </c>
      <c r="H4" s="171">
        <v>48.57</v>
      </c>
      <c r="I4" s="172" t="str">
        <f t="array" ref="I4">_xludf.XLOOKUP(G4,'Benchmark Rates Paste'!A:A,'Benchmark Rates Paste'!B:B, "")</f>
        <v>#NAME?</v>
      </c>
      <c r="J4" s="172" t="str">
        <f t="array" ref="J4">_xludf.XLOOKUP(G4,'Benchmark Rates Paste'!D:D,'Benchmark Rates Paste'!E:E,"")</f>
        <v>#NAME?</v>
      </c>
      <c r="K4" s="172" t="str">
        <f t="array" ref="K4">_xludf.XLOOKUP(G4,'Benchmark Rates Paste'!G:G,'Benchmark Rates Paste'!I:I,"")</f>
        <v>#NAME?</v>
      </c>
      <c r="L4" s="172" t="str">
        <f t="array" ref="L4">_xludf.XLOOKUP(G4,'Benchmark Rates Paste'!K:K,'Benchmark Rates Paste'!L:L,"")</f>
        <v>#NAME?</v>
      </c>
      <c r="M4" s="173" t="str">
        <f t="array" ref="M4">_xludf.XLOOKUP(G4,'Benchmark Rates Paste'!N:N,'Benchmark Rates Paste'!O:O,"")</f>
        <v>#NAME?</v>
      </c>
      <c r="N4" s="174" t="str">
        <f t="shared" ref="N4:N549" si="1">IF(I4="","",I4/$X$7)</f>
        <v>#NAME?</v>
      </c>
      <c r="O4" s="175" t="str">
        <f t="shared" ref="O4:O549" si="2">IF(J4="","",J4/$X$8)</f>
        <v>#NAME?</v>
      </c>
      <c r="P4" s="176" t="str">
        <f t="shared" ref="P4:P549" si="3">IF(K4="", "", K4/$X$9)</f>
        <v>#NAME?</v>
      </c>
      <c r="Q4" s="175" t="str">
        <f t="shared" ref="Q4:Q549" si="4">IF(L4="","",L4/$X$10)</f>
        <v>#NAME?</v>
      </c>
      <c r="R4" s="175" t="str">
        <f t="shared" ref="R4:R549" si="5">IF(M4="","",M4/$X$11)</f>
        <v>#NAME?</v>
      </c>
      <c r="S4" s="177" t="str">
        <f t="shared" ref="S4:S549" si="6">IF(SUM(N4:R4)&gt;0, AVERAGE(N4:R4), "")</f>
        <v>#NAME?</v>
      </c>
    </row>
    <row r="5">
      <c r="B5" s="178" t="s">
        <v>544</v>
      </c>
      <c r="C5" s="179">
        <v>93.5</v>
      </c>
      <c r="D5" s="180" t="s">
        <v>1274</v>
      </c>
      <c r="E5" s="181">
        <f t="shared" ref="E5:E9" si="7">$C$4/C5</f>
        <v>1.098395722</v>
      </c>
      <c r="G5" s="182" t="s">
        <v>553</v>
      </c>
      <c r="H5" s="183">
        <v>70.42</v>
      </c>
      <c r="I5" s="184" t="str">
        <f t="array" ref="I5">_xludf.XLOOKUP(G5,'Benchmark Rates Paste'!A:A,'Benchmark Rates Paste'!B:B, "")</f>
        <v>#NAME?</v>
      </c>
      <c r="J5" s="184" t="str">
        <f t="array" ref="J5">_xludf.XLOOKUP(G5,'Benchmark Rates Paste'!D:D,'Benchmark Rates Paste'!E:E,"")</f>
        <v>#NAME?</v>
      </c>
      <c r="K5" s="184" t="str">
        <f t="array" ref="K5">_xludf.XLOOKUP(G5,'Benchmark Rates Paste'!G:G,'Benchmark Rates Paste'!I:I,"")</f>
        <v>#NAME?</v>
      </c>
      <c r="L5" s="184" t="str">
        <f t="array" ref="L5">_xludf.XLOOKUP(G5,'Benchmark Rates Paste'!K:K,'Benchmark Rates Paste'!L:L,"")</f>
        <v>#NAME?</v>
      </c>
      <c r="M5" s="185" t="str">
        <f t="array" ref="M5">_xludf.XLOOKUP(G5,'Benchmark Rates Paste'!N:N,'Benchmark Rates Paste'!O:O,"")</f>
        <v>#NAME?</v>
      </c>
      <c r="N5" s="186" t="str">
        <f t="shared" si="1"/>
        <v>#NAME?</v>
      </c>
      <c r="O5" s="187" t="str">
        <f t="shared" si="2"/>
        <v>#NAME?</v>
      </c>
      <c r="P5" s="179" t="str">
        <f t="shared" si="3"/>
        <v>#NAME?</v>
      </c>
      <c r="Q5" s="187" t="str">
        <f t="shared" si="4"/>
        <v>#NAME?</v>
      </c>
      <c r="R5" s="187" t="str">
        <f t="shared" si="5"/>
        <v>#NAME?</v>
      </c>
      <c r="S5" s="188" t="str">
        <f t="shared" si="6"/>
        <v>#NAME?</v>
      </c>
      <c r="V5" s="189" t="s">
        <v>1283</v>
      </c>
      <c r="W5" s="190" t="s">
        <v>1284</v>
      </c>
      <c r="X5" s="190" t="s">
        <v>1285</v>
      </c>
    </row>
    <row r="6">
      <c r="B6" s="178" t="s">
        <v>545</v>
      </c>
      <c r="C6" s="179">
        <v>100.1</v>
      </c>
      <c r="D6" s="180" t="s">
        <v>1275</v>
      </c>
      <c r="E6" s="181">
        <f t="shared" si="7"/>
        <v>1.025974026</v>
      </c>
      <c r="G6" s="182" t="s">
        <v>555</v>
      </c>
      <c r="H6" s="183">
        <v>77.73</v>
      </c>
      <c r="I6" s="184" t="str">
        <f t="array" ref="I6">_xludf.XLOOKUP(G6,'Benchmark Rates Paste'!A:A,'Benchmark Rates Paste'!B:B, "")</f>
        <v>#NAME?</v>
      </c>
      <c r="J6" s="184" t="str">
        <f t="array" ref="J6">_xludf.XLOOKUP(G6,'Benchmark Rates Paste'!D:D,'Benchmark Rates Paste'!E:E,"")</f>
        <v>#NAME?</v>
      </c>
      <c r="K6" s="184" t="str">
        <f t="array" ref="K6">_xludf.XLOOKUP(G6,'Benchmark Rates Paste'!G:G,'Benchmark Rates Paste'!I:I,"")</f>
        <v>#NAME?</v>
      </c>
      <c r="L6" s="184" t="str">
        <f t="array" ref="L6">_xludf.XLOOKUP(G6,'Benchmark Rates Paste'!K:K,'Benchmark Rates Paste'!L:L,"")</f>
        <v>#NAME?</v>
      </c>
      <c r="M6" s="185" t="str">
        <f t="array" ref="M6">_xludf.XLOOKUP(G6,'Benchmark Rates Paste'!N:N,'Benchmark Rates Paste'!O:O,"")</f>
        <v>#NAME?</v>
      </c>
      <c r="N6" s="186" t="str">
        <f t="shared" si="1"/>
        <v>#NAME?</v>
      </c>
      <c r="O6" s="187" t="str">
        <f t="shared" si="2"/>
        <v>#NAME?</v>
      </c>
      <c r="P6" s="179" t="str">
        <f t="shared" si="3"/>
        <v>#NAME?</v>
      </c>
      <c r="Q6" s="187" t="str">
        <f t="shared" si="4"/>
        <v>#NAME?</v>
      </c>
      <c r="R6" s="187" t="str">
        <f t="shared" si="5"/>
        <v>#NAME?</v>
      </c>
      <c r="S6" s="188" t="str">
        <f t="shared" si="6"/>
        <v>#NAME?</v>
      </c>
      <c r="V6" s="180" t="s">
        <v>1282</v>
      </c>
      <c r="W6" s="180">
        <v>102.7</v>
      </c>
      <c r="X6" s="191">
        <f>1</f>
        <v>1</v>
      </c>
    </row>
    <row r="7">
      <c r="B7" s="178" t="s">
        <v>546</v>
      </c>
      <c r="C7" s="179">
        <v>123.4</v>
      </c>
      <c r="D7" s="180" t="s">
        <v>1276</v>
      </c>
      <c r="E7" s="181">
        <f t="shared" si="7"/>
        <v>0.8322528363</v>
      </c>
      <c r="G7" s="182" t="s">
        <v>557</v>
      </c>
      <c r="H7" s="183">
        <v>78.05</v>
      </c>
      <c r="I7" s="184" t="str">
        <f t="array" ref="I7">_xludf.XLOOKUP(G7,'Benchmark Rates Paste'!A:A,'Benchmark Rates Paste'!B:B, "")</f>
        <v>#NAME?</v>
      </c>
      <c r="J7" s="184" t="str">
        <f t="array" ref="J7">_xludf.XLOOKUP(G7,'Benchmark Rates Paste'!D:D,'Benchmark Rates Paste'!E:E,"")</f>
        <v>#NAME?</v>
      </c>
      <c r="K7" s="184" t="str">
        <f t="array" ref="K7">_xludf.XLOOKUP(G7,'Benchmark Rates Paste'!G:G,'Benchmark Rates Paste'!I:I,"")</f>
        <v>#NAME?</v>
      </c>
      <c r="L7" s="184" t="str">
        <f t="array" ref="L7">_xludf.XLOOKUP(G7,'Benchmark Rates Paste'!K:K,'Benchmark Rates Paste'!L:L,"")</f>
        <v>#NAME?</v>
      </c>
      <c r="M7" s="185" t="str">
        <f t="array" ref="M7">_xludf.XLOOKUP(G7,'Benchmark Rates Paste'!N:N,'Benchmark Rates Paste'!O:O,"")</f>
        <v>#NAME?</v>
      </c>
      <c r="N7" s="186" t="str">
        <f t="shared" si="1"/>
        <v>#NAME?</v>
      </c>
      <c r="O7" s="187" t="str">
        <f t="shared" si="2"/>
        <v>#NAME?</v>
      </c>
      <c r="P7" s="179" t="str">
        <f t="shared" si="3"/>
        <v>#NAME?</v>
      </c>
      <c r="Q7" s="187" t="str">
        <f t="shared" si="4"/>
        <v>#NAME?</v>
      </c>
      <c r="R7" s="187" t="str">
        <f t="shared" si="5"/>
        <v>#NAME?</v>
      </c>
      <c r="S7" s="188" t="str">
        <f t="shared" si="6"/>
        <v>#NAME?</v>
      </c>
      <c r="V7" s="180" t="s">
        <v>1274</v>
      </c>
      <c r="W7" s="180">
        <v>93.5</v>
      </c>
      <c r="X7" s="191">
        <f t="shared" ref="X7:X11" si="8">W7/$W$6</f>
        <v>0.9104186952</v>
      </c>
    </row>
    <row r="8">
      <c r="B8" s="178" t="s">
        <v>547</v>
      </c>
      <c r="C8" s="179">
        <v>87.9</v>
      </c>
      <c r="D8" s="180" t="s">
        <v>1277</v>
      </c>
      <c r="E8" s="181">
        <f t="shared" si="7"/>
        <v>1.168373151</v>
      </c>
      <c r="G8" s="182" t="s">
        <v>559</v>
      </c>
      <c r="H8" s="183">
        <v>114.29</v>
      </c>
      <c r="I8" s="184" t="str">
        <f t="array" ref="I8">_xludf.XLOOKUP(G8,'Benchmark Rates Paste'!A:A,'Benchmark Rates Paste'!B:B, "")</f>
        <v>#NAME?</v>
      </c>
      <c r="J8" s="184" t="str">
        <f t="array" ref="J8">_xludf.XLOOKUP(G8,'Benchmark Rates Paste'!D:D,'Benchmark Rates Paste'!E:E,"")</f>
        <v>#NAME?</v>
      </c>
      <c r="K8" s="184" t="str">
        <f t="array" ref="K8">_xludf.XLOOKUP(G8,'Benchmark Rates Paste'!G:G,'Benchmark Rates Paste'!I:I,"")</f>
        <v>#NAME?</v>
      </c>
      <c r="L8" s="184" t="str">
        <f t="array" ref="L8">_xludf.XLOOKUP(G8,'Benchmark Rates Paste'!K:K,'Benchmark Rates Paste'!L:L,"")</f>
        <v>#NAME?</v>
      </c>
      <c r="M8" s="185" t="str">
        <f t="array" ref="M8">_xludf.XLOOKUP(G8,'Benchmark Rates Paste'!N:N,'Benchmark Rates Paste'!O:O,"")</f>
        <v>#NAME?</v>
      </c>
      <c r="N8" s="186" t="str">
        <f t="shared" si="1"/>
        <v>#NAME?</v>
      </c>
      <c r="O8" s="187" t="str">
        <f t="shared" si="2"/>
        <v>#NAME?</v>
      </c>
      <c r="P8" s="179" t="str">
        <f t="shared" si="3"/>
        <v>#NAME?</v>
      </c>
      <c r="Q8" s="187" t="str">
        <f t="shared" si="4"/>
        <v>#NAME?</v>
      </c>
      <c r="R8" s="187" t="str">
        <f t="shared" si="5"/>
        <v>#NAME?</v>
      </c>
      <c r="S8" s="188" t="str">
        <f t="shared" si="6"/>
        <v>#NAME?</v>
      </c>
      <c r="T8" s="192"/>
      <c r="V8" s="180" t="s">
        <v>1275</v>
      </c>
      <c r="W8" s="180">
        <v>100.1</v>
      </c>
      <c r="X8" s="191">
        <f t="shared" si="8"/>
        <v>0.9746835443</v>
      </c>
    </row>
    <row r="9">
      <c r="B9" s="193" t="s">
        <v>548</v>
      </c>
      <c r="C9" s="194">
        <v>95.2</v>
      </c>
      <c r="D9" s="195" t="s">
        <v>1278</v>
      </c>
      <c r="E9" s="196">
        <f t="shared" si="7"/>
        <v>1.078781513</v>
      </c>
      <c r="G9" s="182" t="s">
        <v>561</v>
      </c>
      <c r="H9" s="183">
        <v>114.29</v>
      </c>
      <c r="I9" s="184" t="str">
        <f t="array" ref="I9">_xludf.XLOOKUP(G9,'Benchmark Rates Paste'!A:A,'Benchmark Rates Paste'!B:B, "")</f>
        <v>#NAME?</v>
      </c>
      <c r="J9" s="184" t="str">
        <f t="array" ref="J9">_xludf.XLOOKUP(G9,'Benchmark Rates Paste'!D:D,'Benchmark Rates Paste'!E:E,"")</f>
        <v>#NAME?</v>
      </c>
      <c r="K9" s="184" t="str">
        <f t="array" ref="K9">_xludf.XLOOKUP(G9,'Benchmark Rates Paste'!G:G,'Benchmark Rates Paste'!I:I,"")</f>
        <v>#NAME?</v>
      </c>
      <c r="L9" s="184" t="str">
        <f t="array" ref="L9">_xludf.XLOOKUP(G9,'Benchmark Rates Paste'!K:K,'Benchmark Rates Paste'!L:L,"")</f>
        <v>#NAME?</v>
      </c>
      <c r="M9" s="185" t="str">
        <f t="array" ref="M9">_xludf.XLOOKUP(G9,'Benchmark Rates Paste'!N:N,'Benchmark Rates Paste'!O:O,"")</f>
        <v>#NAME?</v>
      </c>
      <c r="N9" s="186" t="str">
        <f t="shared" si="1"/>
        <v>#NAME?</v>
      </c>
      <c r="O9" s="187" t="str">
        <f t="shared" si="2"/>
        <v>#NAME?</v>
      </c>
      <c r="P9" s="179" t="str">
        <f t="shared" si="3"/>
        <v>#NAME?</v>
      </c>
      <c r="Q9" s="187" t="str">
        <f t="shared" si="4"/>
        <v>#NAME?</v>
      </c>
      <c r="R9" s="187" t="str">
        <f t="shared" si="5"/>
        <v>#NAME?</v>
      </c>
      <c r="S9" s="188" t="str">
        <f t="shared" si="6"/>
        <v>#NAME?</v>
      </c>
      <c r="V9" s="180" t="s">
        <v>1276</v>
      </c>
      <c r="W9" s="180">
        <v>123.4</v>
      </c>
      <c r="X9" s="191">
        <f t="shared" si="8"/>
        <v>1.201557936</v>
      </c>
    </row>
    <row r="10">
      <c r="E10" s="150"/>
      <c r="G10" s="182" t="s">
        <v>563</v>
      </c>
      <c r="H10" s="183">
        <v>84.02</v>
      </c>
      <c r="I10" s="184" t="str">
        <f t="array" ref="I10">_xludf.XLOOKUP(G10,'Benchmark Rates Paste'!A:A,'Benchmark Rates Paste'!B:B, "")</f>
        <v>#NAME?</v>
      </c>
      <c r="J10" s="184" t="str">
        <f t="array" ref="J10">_xludf.XLOOKUP(G10,'Benchmark Rates Paste'!D:D,'Benchmark Rates Paste'!E:E,"")</f>
        <v>#NAME?</v>
      </c>
      <c r="K10" s="184" t="str">
        <f t="array" ref="K10">_xludf.XLOOKUP(G10,'Benchmark Rates Paste'!G:G,'Benchmark Rates Paste'!I:I,"")</f>
        <v>#NAME?</v>
      </c>
      <c r="L10" s="184" t="str">
        <f t="array" ref="L10">_xludf.XLOOKUP(G10,'Benchmark Rates Paste'!K:K,'Benchmark Rates Paste'!L:L,"")</f>
        <v>#NAME?</v>
      </c>
      <c r="M10" s="185" t="str">
        <f t="array" ref="M10">_xludf.XLOOKUP(G10,'Benchmark Rates Paste'!N:N,'Benchmark Rates Paste'!O:O,"")</f>
        <v>#NAME?</v>
      </c>
      <c r="N10" s="186" t="str">
        <f t="shared" si="1"/>
        <v>#NAME?</v>
      </c>
      <c r="O10" s="187" t="str">
        <f t="shared" si="2"/>
        <v>#NAME?</v>
      </c>
      <c r="P10" s="179" t="str">
        <f t="shared" si="3"/>
        <v>#NAME?</v>
      </c>
      <c r="Q10" s="187" t="str">
        <f t="shared" si="4"/>
        <v>#NAME?</v>
      </c>
      <c r="R10" s="187" t="str">
        <f t="shared" si="5"/>
        <v>#NAME?</v>
      </c>
      <c r="S10" s="188" t="str">
        <f t="shared" si="6"/>
        <v>#NAME?</v>
      </c>
      <c r="V10" s="180" t="s">
        <v>1277</v>
      </c>
      <c r="W10" s="180">
        <v>87.9</v>
      </c>
      <c r="X10" s="191">
        <f t="shared" si="8"/>
        <v>0.8558909445</v>
      </c>
    </row>
    <row r="11">
      <c r="E11" s="150"/>
      <c r="G11" s="182" t="s">
        <v>565</v>
      </c>
      <c r="H11" s="183">
        <v>51.37</v>
      </c>
      <c r="I11" s="184" t="str">
        <f t="array" ref="I11">_xludf.XLOOKUP(G11,'Benchmark Rates Paste'!A:A,'Benchmark Rates Paste'!B:B, "")</f>
        <v>#NAME?</v>
      </c>
      <c r="J11" s="184" t="str">
        <f t="array" ref="J11">_xludf.XLOOKUP(G11,'Benchmark Rates Paste'!D:D,'Benchmark Rates Paste'!E:E,"")</f>
        <v>#NAME?</v>
      </c>
      <c r="K11" s="184" t="str">
        <f t="array" ref="K11">_xludf.XLOOKUP(G11,'Benchmark Rates Paste'!G:G,'Benchmark Rates Paste'!I:I,"")</f>
        <v>#NAME?</v>
      </c>
      <c r="L11" s="184" t="str">
        <f t="array" ref="L11">_xludf.XLOOKUP(G11,'Benchmark Rates Paste'!K:K,'Benchmark Rates Paste'!L:L,"")</f>
        <v>#NAME?</v>
      </c>
      <c r="M11" s="185" t="str">
        <f t="array" ref="M11">_xludf.XLOOKUP(G11,'Benchmark Rates Paste'!N:N,'Benchmark Rates Paste'!O:O,"")</f>
        <v>#NAME?</v>
      </c>
      <c r="N11" s="186" t="str">
        <f t="shared" si="1"/>
        <v>#NAME?</v>
      </c>
      <c r="O11" s="187" t="str">
        <f t="shared" si="2"/>
        <v>#NAME?</v>
      </c>
      <c r="P11" s="179" t="str">
        <f t="shared" si="3"/>
        <v>#NAME?</v>
      </c>
      <c r="Q11" s="187" t="str">
        <f t="shared" si="4"/>
        <v>#NAME?</v>
      </c>
      <c r="R11" s="187" t="str">
        <f t="shared" si="5"/>
        <v>#NAME?</v>
      </c>
      <c r="S11" s="188" t="str">
        <f t="shared" si="6"/>
        <v>#NAME?</v>
      </c>
      <c r="V11" s="180" t="s">
        <v>1278</v>
      </c>
      <c r="W11" s="180">
        <v>95.2</v>
      </c>
      <c r="X11" s="191">
        <f t="shared" si="8"/>
        <v>0.9269717624</v>
      </c>
    </row>
    <row r="12">
      <c r="E12" s="150"/>
      <c r="G12" s="182" t="s">
        <v>10</v>
      </c>
      <c r="H12" s="183">
        <v>53.82</v>
      </c>
      <c r="I12" s="184" t="str">
        <f t="array" ref="I12">_xludf.XLOOKUP(G12,'Benchmark Rates Paste'!A:A,'Benchmark Rates Paste'!B:B, "")</f>
        <v>#NAME?</v>
      </c>
      <c r="J12" s="184" t="str">
        <f t="array" ref="J12">_xludf.XLOOKUP(G12,'Benchmark Rates Paste'!D:D,'Benchmark Rates Paste'!E:E,"")</f>
        <v>#NAME?</v>
      </c>
      <c r="K12" s="184" t="str">
        <f t="array" ref="K12">_xludf.XLOOKUP(G12,'Benchmark Rates Paste'!G:G,'Benchmark Rates Paste'!I:I,"")</f>
        <v>#NAME?</v>
      </c>
      <c r="L12" s="184" t="str">
        <f t="array" ref="L12">_xludf.XLOOKUP(G12,'Benchmark Rates Paste'!K:K,'Benchmark Rates Paste'!L:L,"")</f>
        <v>#NAME?</v>
      </c>
      <c r="M12" s="185" t="str">
        <f t="array" ref="M12">_xludf.XLOOKUP(G12,'Benchmark Rates Paste'!N:N,'Benchmark Rates Paste'!O:O,"")</f>
        <v>#NAME?</v>
      </c>
      <c r="N12" s="186" t="str">
        <f t="shared" si="1"/>
        <v>#NAME?</v>
      </c>
      <c r="O12" s="187" t="str">
        <f t="shared" si="2"/>
        <v>#NAME?</v>
      </c>
      <c r="P12" s="179" t="str">
        <f t="shared" si="3"/>
        <v>#NAME?</v>
      </c>
      <c r="Q12" s="187" t="str">
        <f t="shared" si="4"/>
        <v>#NAME?</v>
      </c>
      <c r="R12" s="187" t="str">
        <f t="shared" si="5"/>
        <v>#NAME?</v>
      </c>
      <c r="S12" s="188" t="str">
        <f t="shared" si="6"/>
        <v>#NAME?</v>
      </c>
      <c r="V12" s="197"/>
      <c r="W12" s="197"/>
    </row>
    <row r="13">
      <c r="E13" s="150"/>
      <c r="G13" s="182" t="s">
        <v>567</v>
      </c>
      <c r="H13" s="183">
        <v>128.52</v>
      </c>
      <c r="I13" s="185" t="str">
        <f t="array" ref="I13">_xludf.XLOOKUP(G13,'Benchmark Rates Paste'!A:A,'Benchmark Rates Paste'!B:B, "")</f>
        <v>#NAME?</v>
      </c>
      <c r="J13" s="184" t="str">
        <f t="array" ref="J13">_xludf.XLOOKUP(G13,'Benchmark Rates Paste'!D:D,'Benchmark Rates Paste'!E:E,"")</f>
        <v>#NAME?</v>
      </c>
      <c r="K13" s="184" t="str">
        <f t="array" ref="K13">_xludf.XLOOKUP(G13,'Benchmark Rates Paste'!G:G,'Benchmark Rates Paste'!I:I,"")</f>
        <v>#NAME?</v>
      </c>
      <c r="L13" s="184" t="str">
        <f t="array" ref="L13">_xludf.XLOOKUP(G13,'Benchmark Rates Paste'!K:K,'Benchmark Rates Paste'!L:L,"")</f>
        <v>#NAME?</v>
      </c>
      <c r="M13" s="185" t="str">
        <f t="array" ref="M13">_xludf.XLOOKUP(G13,'Benchmark Rates Paste'!N:N,'Benchmark Rates Paste'!O:O,"")</f>
        <v>#NAME?</v>
      </c>
      <c r="N13" s="186" t="str">
        <f t="shared" si="1"/>
        <v>#NAME?</v>
      </c>
      <c r="O13" s="187" t="str">
        <f t="shared" si="2"/>
        <v>#NAME?</v>
      </c>
      <c r="P13" s="179" t="str">
        <f t="shared" si="3"/>
        <v>#NAME?</v>
      </c>
      <c r="Q13" s="187" t="str">
        <f t="shared" si="4"/>
        <v>#NAME?</v>
      </c>
      <c r="R13" s="187" t="str">
        <f t="shared" si="5"/>
        <v>#NAME?</v>
      </c>
      <c r="S13" s="188" t="str">
        <f t="shared" si="6"/>
        <v>#NAME?</v>
      </c>
      <c r="V13" s="197"/>
      <c r="W13" s="197"/>
    </row>
    <row r="14">
      <c r="E14" s="150"/>
      <c r="G14" s="182" t="s">
        <v>569</v>
      </c>
      <c r="H14" s="183">
        <v>26.56</v>
      </c>
      <c r="I14" s="185" t="str">
        <f t="array" ref="I14">_xludf.XLOOKUP(G14,'Benchmark Rates Paste'!A:A,'Benchmark Rates Paste'!B:B, "")</f>
        <v>#NAME?</v>
      </c>
      <c r="J14" s="172" t="str">
        <f t="array" ref="J14">_xludf.XLOOKUP(G14,'Benchmark Rates Paste'!D:D,'Benchmark Rates Paste'!E:E,"")</f>
        <v>#NAME?</v>
      </c>
      <c r="K14" s="184" t="str">
        <f t="array" ref="K14">_xludf.XLOOKUP(G14,'Benchmark Rates Paste'!G:G,'Benchmark Rates Paste'!I:I,"")</f>
        <v>#NAME?</v>
      </c>
      <c r="L14" s="184" t="str">
        <f t="array" ref="L14">_xludf.XLOOKUP(G14,'Benchmark Rates Paste'!K:K,'Benchmark Rates Paste'!L:L,"")</f>
        <v>#NAME?</v>
      </c>
      <c r="M14" s="185" t="str">
        <f t="array" ref="M14">_xludf.XLOOKUP(G14,'Benchmark Rates Paste'!N:N,'Benchmark Rates Paste'!O:O,"")</f>
        <v>#NAME?</v>
      </c>
      <c r="N14" s="186" t="str">
        <f t="shared" si="1"/>
        <v>#NAME?</v>
      </c>
      <c r="O14" s="187" t="str">
        <f t="shared" si="2"/>
        <v>#NAME?</v>
      </c>
      <c r="P14" s="179" t="str">
        <f t="shared" si="3"/>
        <v>#NAME?</v>
      </c>
      <c r="Q14" s="187" t="str">
        <f t="shared" si="4"/>
        <v>#NAME?</v>
      </c>
      <c r="R14" s="187" t="str">
        <f t="shared" si="5"/>
        <v>#NAME?</v>
      </c>
      <c r="S14" s="188" t="str">
        <f t="shared" si="6"/>
        <v>#NAME?</v>
      </c>
      <c r="V14" s="197"/>
      <c r="W14" s="197"/>
    </row>
    <row r="15">
      <c r="E15" s="150"/>
      <c r="G15" s="182" t="s">
        <v>571</v>
      </c>
      <c r="H15" s="183">
        <v>22.2</v>
      </c>
      <c r="I15" s="185" t="str">
        <f t="array" ref="I15">_xludf.XLOOKUP(G15,'Benchmark Rates Paste'!A:A,'Benchmark Rates Paste'!B:B, "")</f>
        <v>#NAME?</v>
      </c>
      <c r="J15" s="172" t="str">
        <f t="array" ref="J15">_xludf.XLOOKUP(G15,'Benchmark Rates Paste'!D:D,'Benchmark Rates Paste'!E:E,"")</f>
        <v>#NAME?</v>
      </c>
      <c r="K15" s="184" t="str">
        <f t="array" ref="K15">_xludf.XLOOKUP(G15,'Benchmark Rates Paste'!G:G,'Benchmark Rates Paste'!I:I,"")</f>
        <v>#NAME?</v>
      </c>
      <c r="L15" s="184" t="str">
        <f t="array" ref="L15">_xludf.XLOOKUP(G15,'Benchmark Rates Paste'!K:K,'Benchmark Rates Paste'!L:L,"")</f>
        <v>#NAME?</v>
      </c>
      <c r="M15" s="185" t="str">
        <f t="array" ref="M15">_xludf.XLOOKUP(G15,'Benchmark Rates Paste'!N:N,'Benchmark Rates Paste'!O:O,"")</f>
        <v>#NAME?</v>
      </c>
      <c r="N15" s="186" t="str">
        <f t="shared" si="1"/>
        <v>#NAME?</v>
      </c>
      <c r="O15" s="187" t="str">
        <f t="shared" si="2"/>
        <v>#NAME?</v>
      </c>
      <c r="P15" s="179" t="str">
        <f t="shared" si="3"/>
        <v>#NAME?</v>
      </c>
      <c r="Q15" s="187" t="str">
        <f t="shared" si="4"/>
        <v>#NAME?</v>
      </c>
      <c r="R15" s="187" t="str">
        <f t="shared" si="5"/>
        <v>#NAME?</v>
      </c>
      <c r="S15" s="188" t="str">
        <f t="shared" si="6"/>
        <v>#NAME?</v>
      </c>
      <c r="V15" s="197"/>
      <c r="W15" s="197"/>
    </row>
    <row r="16">
      <c r="E16" s="150"/>
      <c r="G16" s="182" t="s">
        <v>573</v>
      </c>
      <c r="H16" s="183">
        <v>62.24</v>
      </c>
      <c r="I16" s="185" t="str">
        <f t="array" ref="I16">_xludf.XLOOKUP(G16,'Benchmark Rates Paste'!A:A,'Benchmark Rates Paste'!B:B, "")</f>
        <v>#NAME?</v>
      </c>
      <c r="J16" s="172" t="str">
        <f t="array" ref="J16">_xludf.XLOOKUP(G16,'Benchmark Rates Paste'!D:D,'Benchmark Rates Paste'!E:E,"")</f>
        <v>#NAME?</v>
      </c>
      <c r="K16" s="184" t="str">
        <f t="array" ref="K16">_xludf.XLOOKUP(G16,'Benchmark Rates Paste'!G:G,'Benchmark Rates Paste'!I:I,"")</f>
        <v>#NAME?</v>
      </c>
      <c r="L16" s="184" t="str">
        <f t="array" ref="L16">_xludf.XLOOKUP(G16,'Benchmark Rates Paste'!K:K,'Benchmark Rates Paste'!L:L,"")</f>
        <v>#NAME?</v>
      </c>
      <c r="M16" s="185" t="str">
        <f t="array" ref="M16">_xludf.XLOOKUP(G16,'Benchmark Rates Paste'!N:N,'Benchmark Rates Paste'!O:O,"")</f>
        <v>#NAME?</v>
      </c>
      <c r="N16" s="186" t="str">
        <f t="shared" si="1"/>
        <v>#NAME?</v>
      </c>
      <c r="O16" s="187" t="str">
        <f t="shared" si="2"/>
        <v>#NAME?</v>
      </c>
      <c r="P16" s="179" t="str">
        <f t="shared" si="3"/>
        <v>#NAME?</v>
      </c>
      <c r="Q16" s="187" t="str">
        <f t="shared" si="4"/>
        <v>#NAME?</v>
      </c>
      <c r="R16" s="187" t="str">
        <f t="shared" si="5"/>
        <v>#NAME?</v>
      </c>
      <c r="S16" s="188" t="str">
        <f t="shared" si="6"/>
        <v>#NAME?</v>
      </c>
      <c r="V16" s="197"/>
      <c r="W16" s="197"/>
    </row>
    <row r="17">
      <c r="G17" s="182" t="s">
        <v>198</v>
      </c>
      <c r="H17" s="183">
        <v>45.92</v>
      </c>
      <c r="I17" s="185" t="str">
        <f t="array" ref="I17">_xludf.XLOOKUP(G17,'Benchmark Rates Paste'!A:A,'Benchmark Rates Paste'!B:B, "")</f>
        <v>#NAME?</v>
      </c>
      <c r="J17" s="172" t="str">
        <f t="array" ref="J17">_xludf.XLOOKUP(G17,'Benchmark Rates Paste'!D:D,'Benchmark Rates Paste'!E:E,"")</f>
        <v>#NAME?</v>
      </c>
      <c r="K17" s="184" t="str">
        <f t="array" ref="K17">_xludf.XLOOKUP(G17,'Benchmark Rates Paste'!G:G,'Benchmark Rates Paste'!I:I,"")</f>
        <v>#NAME?</v>
      </c>
      <c r="L17" s="184" t="str">
        <f t="array" ref="L17">_xludf.XLOOKUP(G17,'Benchmark Rates Paste'!K:K,'Benchmark Rates Paste'!L:L,"")</f>
        <v>#NAME?</v>
      </c>
      <c r="M17" s="185" t="str">
        <f t="array" ref="M17">_xludf.XLOOKUP(G17,'Benchmark Rates Paste'!N:N,'Benchmark Rates Paste'!O:O,"")</f>
        <v>#NAME?</v>
      </c>
      <c r="N17" s="186" t="str">
        <f t="shared" si="1"/>
        <v>#NAME?</v>
      </c>
      <c r="O17" s="187" t="str">
        <f t="shared" si="2"/>
        <v>#NAME?</v>
      </c>
      <c r="P17" s="179" t="str">
        <f t="shared" si="3"/>
        <v>#NAME?</v>
      </c>
      <c r="Q17" s="187" t="str">
        <f t="shared" si="4"/>
        <v>#NAME?</v>
      </c>
      <c r="R17" s="187" t="str">
        <f t="shared" si="5"/>
        <v>#NAME?</v>
      </c>
      <c r="S17" s="188" t="str">
        <f t="shared" si="6"/>
        <v>#NAME?</v>
      </c>
    </row>
    <row r="18">
      <c r="G18" s="182" t="s">
        <v>12</v>
      </c>
      <c r="H18" s="183">
        <v>45.92</v>
      </c>
      <c r="I18" s="185" t="str">
        <f t="array" ref="I18">_xludf.XLOOKUP(G18,'Benchmark Rates Paste'!A:A,'Benchmark Rates Paste'!B:B, "")</f>
        <v>#NAME?</v>
      </c>
      <c r="J18" s="172" t="str">
        <f t="array" ref="J18">_xludf.XLOOKUP(G18,'Benchmark Rates Paste'!D:D,'Benchmark Rates Paste'!E:E,"")</f>
        <v>#NAME?</v>
      </c>
      <c r="K18" s="184" t="str">
        <f t="array" ref="K18">_xludf.XLOOKUP(G18,'Benchmark Rates Paste'!G:G,'Benchmark Rates Paste'!I:I,"")</f>
        <v>#NAME?</v>
      </c>
      <c r="L18" s="184" t="str">
        <f t="array" ref="L18">_xludf.XLOOKUP(G18,'Benchmark Rates Paste'!K:K,'Benchmark Rates Paste'!L:L,"")</f>
        <v>#NAME?</v>
      </c>
      <c r="M18" s="185" t="str">
        <f t="array" ref="M18">_xludf.XLOOKUP(G18,'Benchmark Rates Paste'!N:N,'Benchmark Rates Paste'!O:O,"")</f>
        <v>#NAME?</v>
      </c>
      <c r="N18" s="186" t="str">
        <f t="shared" si="1"/>
        <v>#NAME?</v>
      </c>
      <c r="O18" s="187" t="str">
        <f t="shared" si="2"/>
        <v>#NAME?</v>
      </c>
      <c r="P18" s="179" t="str">
        <f t="shared" si="3"/>
        <v>#NAME?</v>
      </c>
      <c r="Q18" s="187" t="str">
        <f t="shared" si="4"/>
        <v>#NAME?</v>
      </c>
      <c r="R18" s="187" t="str">
        <f t="shared" si="5"/>
        <v>#NAME?</v>
      </c>
      <c r="S18" s="188" t="str">
        <f t="shared" si="6"/>
        <v>#NAME?</v>
      </c>
    </row>
    <row r="19">
      <c r="G19" s="182" t="s">
        <v>162</v>
      </c>
      <c r="H19" s="183">
        <v>33.26</v>
      </c>
      <c r="I19" s="185" t="str">
        <f t="array" ref="I19">_xludf.XLOOKUP(G19,'Benchmark Rates Paste'!A:A,'Benchmark Rates Paste'!B:B, "")</f>
        <v>#NAME?</v>
      </c>
      <c r="J19" s="172" t="str">
        <f t="array" ref="J19">_xludf.XLOOKUP(G19,'Benchmark Rates Paste'!D:D,'Benchmark Rates Paste'!E:E,"")</f>
        <v>#NAME?</v>
      </c>
      <c r="K19" s="184" t="str">
        <f t="array" ref="K19">_xludf.XLOOKUP(G19,'Benchmark Rates Paste'!G:G,'Benchmark Rates Paste'!I:I,"")</f>
        <v>#NAME?</v>
      </c>
      <c r="L19" s="184" t="str">
        <f t="array" ref="L19">_xludf.XLOOKUP(G19,'Benchmark Rates Paste'!K:K,'Benchmark Rates Paste'!L:L,"")</f>
        <v>#NAME?</v>
      </c>
      <c r="M19" s="185" t="str">
        <f t="array" ref="M19">_xludf.XLOOKUP(G19,'Benchmark Rates Paste'!N:N,'Benchmark Rates Paste'!O:O,"")</f>
        <v>#NAME?</v>
      </c>
      <c r="N19" s="186" t="str">
        <f t="shared" si="1"/>
        <v>#NAME?</v>
      </c>
      <c r="O19" s="187" t="str">
        <f t="shared" si="2"/>
        <v>#NAME?</v>
      </c>
      <c r="P19" s="179" t="str">
        <f t="shared" si="3"/>
        <v>#NAME?</v>
      </c>
      <c r="Q19" s="187" t="str">
        <f t="shared" si="4"/>
        <v>#NAME?</v>
      </c>
      <c r="R19" s="187" t="str">
        <f t="shared" si="5"/>
        <v>#NAME?</v>
      </c>
      <c r="S19" s="188" t="str">
        <f t="shared" si="6"/>
        <v>#NAME?</v>
      </c>
    </row>
    <row r="20">
      <c r="G20" s="182" t="s">
        <v>575</v>
      </c>
      <c r="H20" s="183">
        <v>42.89</v>
      </c>
      <c r="I20" s="185" t="str">
        <f t="array" ref="I20">_xludf.XLOOKUP(G20,'Benchmark Rates Paste'!A:A,'Benchmark Rates Paste'!B:B, "")</f>
        <v>#NAME?</v>
      </c>
      <c r="J20" s="172" t="str">
        <f t="array" ref="J20">_xludf.XLOOKUP(G20,'Benchmark Rates Paste'!D:D,'Benchmark Rates Paste'!E:E,"")</f>
        <v>#NAME?</v>
      </c>
      <c r="K20" s="184" t="str">
        <f t="array" ref="K20">_xludf.XLOOKUP(G20,'Benchmark Rates Paste'!G:G,'Benchmark Rates Paste'!I:I,"")</f>
        <v>#NAME?</v>
      </c>
      <c r="L20" s="184" t="str">
        <f t="array" ref="L20">_xludf.XLOOKUP(G20,'Benchmark Rates Paste'!K:K,'Benchmark Rates Paste'!L:L,"")</f>
        <v>#NAME?</v>
      </c>
      <c r="M20" s="185" t="str">
        <f t="array" ref="M20">_xludf.XLOOKUP(G20,'Benchmark Rates Paste'!N:N,'Benchmark Rates Paste'!O:O,"")</f>
        <v>#NAME?</v>
      </c>
      <c r="N20" s="186" t="str">
        <f t="shared" si="1"/>
        <v>#NAME?</v>
      </c>
      <c r="O20" s="187" t="str">
        <f t="shared" si="2"/>
        <v>#NAME?</v>
      </c>
      <c r="P20" s="179" t="str">
        <f t="shared" si="3"/>
        <v>#NAME?</v>
      </c>
      <c r="Q20" s="187" t="str">
        <f t="shared" si="4"/>
        <v>#NAME?</v>
      </c>
      <c r="R20" s="187" t="str">
        <f t="shared" si="5"/>
        <v>#NAME?</v>
      </c>
      <c r="S20" s="188" t="str">
        <f t="shared" si="6"/>
        <v>#NAME?</v>
      </c>
    </row>
    <row r="21" ht="15.75" customHeight="1">
      <c r="G21" s="182" t="s">
        <v>577</v>
      </c>
      <c r="H21" s="183">
        <v>51.4</v>
      </c>
      <c r="I21" s="185" t="str">
        <f t="array" ref="I21">_xludf.XLOOKUP(G21,'Benchmark Rates Paste'!A:A,'Benchmark Rates Paste'!B:B, "")</f>
        <v>#NAME?</v>
      </c>
      <c r="J21" s="172" t="str">
        <f t="array" ref="J21">_xludf.XLOOKUP(G21,'Benchmark Rates Paste'!D:D,'Benchmark Rates Paste'!E:E,"")</f>
        <v>#NAME?</v>
      </c>
      <c r="K21" s="184" t="str">
        <f t="array" ref="K21">_xludf.XLOOKUP(G21,'Benchmark Rates Paste'!G:G,'Benchmark Rates Paste'!I:I,"")</f>
        <v>#NAME?</v>
      </c>
      <c r="L21" s="184" t="str">
        <f t="array" ref="L21">_xludf.XLOOKUP(G21,'Benchmark Rates Paste'!K:K,'Benchmark Rates Paste'!L:L,"")</f>
        <v>#NAME?</v>
      </c>
      <c r="M21" s="185" t="str">
        <f t="array" ref="M21">_xludf.XLOOKUP(G21,'Benchmark Rates Paste'!N:N,'Benchmark Rates Paste'!O:O,"")</f>
        <v>#NAME?</v>
      </c>
      <c r="N21" s="186" t="str">
        <f t="shared" si="1"/>
        <v>#NAME?</v>
      </c>
      <c r="O21" s="187" t="str">
        <f t="shared" si="2"/>
        <v>#NAME?</v>
      </c>
      <c r="P21" s="179" t="str">
        <f t="shared" si="3"/>
        <v>#NAME?</v>
      </c>
      <c r="Q21" s="187" t="str">
        <f t="shared" si="4"/>
        <v>#NAME?</v>
      </c>
      <c r="R21" s="187" t="str">
        <f t="shared" si="5"/>
        <v>#NAME?</v>
      </c>
      <c r="S21" s="188" t="str">
        <f t="shared" si="6"/>
        <v>#NAME?</v>
      </c>
    </row>
    <row r="22" ht="15.75" customHeight="1">
      <c r="G22" s="182" t="s">
        <v>579</v>
      </c>
      <c r="H22" s="183">
        <v>60.44</v>
      </c>
      <c r="I22" s="185" t="str">
        <f t="array" ref="I22">_xludf.XLOOKUP(G22,'Benchmark Rates Paste'!A:A,'Benchmark Rates Paste'!B:B, "")</f>
        <v>#NAME?</v>
      </c>
      <c r="J22" s="172" t="str">
        <f t="array" ref="J22">_xludf.XLOOKUP(G22,'Benchmark Rates Paste'!D:D,'Benchmark Rates Paste'!E:E,"")</f>
        <v>#NAME?</v>
      </c>
      <c r="K22" s="184" t="str">
        <f t="array" ref="K22">_xludf.XLOOKUP(G22,'Benchmark Rates Paste'!G:G,'Benchmark Rates Paste'!I:I,"")</f>
        <v>#NAME?</v>
      </c>
      <c r="L22" s="184" t="str">
        <f t="array" ref="L22">_xludf.XLOOKUP(G22,'Benchmark Rates Paste'!K:K,'Benchmark Rates Paste'!L:L,"")</f>
        <v>#NAME?</v>
      </c>
      <c r="M22" s="185" t="str">
        <f t="array" ref="M22">_xludf.XLOOKUP(G22,'Benchmark Rates Paste'!N:N,'Benchmark Rates Paste'!O:O,"")</f>
        <v>#NAME?</v>
      </c>
      <c r="N22" s="186" t="str">
        <f t="shared" si="1"/>
        <v>#NAME?</v>
      </c>
      <c r="O22" s="187" t="str">
        <f t="shared" si="2"/>
        <v>#NAME?</v>
      </c>
      <c r="P22" s="179" t="str">
        <f t="shared" si="3"/>
        <v>#NAME?</v>
      </c>
      <c r="Q22" s="187" t="str">
        <f t="shared" si="4"/>
        <v>#NAME?</v>
      </c>
      <c r="R22" s="187" t="str">
        <f t="shared" si="5"/>
        <v>#NAME?</v>
      </c>
      <c r="S22" s="188" t="str">
        <f t="shared" si="6"/>
        <v>#NAME?</v>
      </c>
    </row>
    <row r="23" ht="15.75" customHeight="1">
      <c r="G23" s="182" t="s">
        <v>581</v>
      </c>
      <c r="H23" s="183">
        <v>91.1</v>
      </c>
      <c r="I23" s="185" t="str">
        <f t="array" ref="I23">_xludf.XLOOKUP(G23,'Benchmark Rates Paste'!A:A,'Benchmark Rates Paste'!B:B, "")</f>
        <v>#NAME?</v>
      </c>
      <c r="J23" s="172" t="str">
        <f t="array" ref="J23">_xludf.XLOOKUP(G23,'Benchmark Rates Paste'!D:D,'Benchmark Rates Paste'!E:E,"")</f>
        <v>#NAME?</v>
      </c>
      <c r="K23" s="184" t="str">
        <f t="array" ref="K23">_xludf.XLOOKUP(G23,'Benchmark Rates Paste'!G:G,'Benchmark Rates Paste'!I:I,"")</f>
        <v>#NAME?</v>
      </c>
      <c r="L23" s="184" t="str">
        <f t="array" ref="L23">_xludf.XLOOKUP(G23,'Benchmark Rates Paste'!K:K,'Benchmark Rates Paste'!L:L,"")</f>
        <v>#NAME?</v>
      </c>
      <c r="M23" s="185" t="str">
        <f t="array" ref="M23">_xludf.XLOOKUP(G23,'Benchmark Rates Paste'!N:N,'Benchmark Rates Paste'!O:O,"")</f>
        <v>#NAME?</v>
      </c>
      <c r="N23" s="186" t="str">
        <f t="shared" si="1"/>
        <v>#NAME?</v>
      </c>
      <c r="O23" s="187" t="str">
        <f t="shared" si="2"/>
        <v>#NAME?</v>
      </c>
      <c r="P23" s="179" t="str">
        <f t="shared" si="3"/>
        <v>#NAME?</v>
      </c>
      <c r="Q23" s="187" t="str">
        <f t="shared" si="4"/>
        <v>#NAME?</v>
      </c>
      <c r="R23" s="187" t="str">
        <f t="shared" si="5"/>
        <v>#NAME?</v>
      </c>
      <c r="S23" s="188" t="str">
        <f t="shared" si="6"/>
        <v>#NAME?</v>
      </c>
    </row>
    <row r="24" ht="15.75" customHeight="1">
      <c r="G24" s="182" t="s">
        <v>200</v>
      </c>
      <c r="H24" s="183">
        <v>179.09</v>
      </c>
      <c r="I24" s="185" t="str">
        <f t="array" ref="I24">_xludf.XLOOKUP(G24,'Benchmark Rates Paste'!A:A,'Benchmark Rates Paste'!B:B, "")</f>
        <v>#NAME?</v>
      </c>
      <c r="J24" s="172" t="str">
        <f t="array" ref="J24">_xludf.XLOOKUP(G24,'Benchmark Rates Paste'!D:D,'Benchmark Rates Paste'!E:E,"")</f>
        <v>#NAME?</v>
      </c>
      <c r="K24" s="184" t="str">
        <f t="array" ref="K24">_xludf.XLOOKUP(G24,'Benchmark Rates Paste'!G:G,'Benchmark Rates Paste'!I:I,"")</f>
        <v>#NAME?</v>
      </c>
      <c r="L24" s="184" t="str">
        <f t="array" ref="L24">_xludf.XLOOKUP(G24,'Benchmark Rates Paste'!K:K,'Benchmark Rates Paste'!L:L,"")</f>
        <v>#NAME?</v>
      </c>
      <c r="M24" s="185" t="str">
        <f t="array" ref="M24">_xludf.XLOOKUP(G24,'Benchmark Rates Paste'!N:N,'Benchmark Rates Paste'!O:O,"")</f>
        <v>#NAME?</v>
      </c>
      <c r="N24" s="186" t="str">
        <f t="shared" si="1"/>
        <v>#NAME?</v>
      </c>
      <c r="O24" s="187" t="str">
        <f t="shared" si="2"/>
        <v>#NAME?</v>
      </c>
      <c r="P24" s="179" t="str">
        <f t="shared" si="3"/>
        <v>#NAME?</v>
      </c>
      <c r="Q24" s="187" t="str">
        <f t="shared" si="4"/>
        <v>#NAME?</v>
      </c>
      <c r="R24" s="187" t="str">
        <f t="shared" si="5"/>
        <v>#NAME?</v>
      </c>
      <c r="S24" s="188" t="str">
        <f t="shared" si="6"/>
        <v>#NAME?</v>
      </c>
    </row>
    <row r="25" ht="15.75" customHeight="1">
      <c r="G25" s="182" t="s">
        <v>201</v>
      </c>
      <c r="H25" s="183">
        <v>162.05</v>
      </c>
      <c r="I25" s="185" t="str">
        <f t="array" ref="I25">_xludf.XLOOKUP(G25,'Benchmark Rates Paste'!A:A,'Benchmark Rates Paste'!B:B, "")</f>
        <v>#NAME?</v>
      </c>
      <c r="J25" s="172" t="str">
        <f t="array" ref="J25">_xludf.XLOOKUP(G25,'Benchmark Rates Paste'!D:D,'Benchmark Rates Paste'!E:E,"")</f>
        <v>#NAME?</v>
      </c>
      <c r="K25" s="184" t="str">
        <f t="array" ref="K25">_xludf.XLOOKUP(G25,'Benchmark Rates Paste'!G:G,'Benchmark Rates Paste'!I:I,"")</f>
        <v>#NAME?</v>
      </c>
      <c r="L25" s="184" t="str">
        <f t="array" ref="L25">_xludf.XLOOKUP(G25,'Benchmark Rates Paste'!K:K,'Benchmark Rates Paste'!L:L,"")</f>
        <v>#NAME?</v>
      </c>
      <c r="M25" s="185" t="str">
        <f t="array" ref="M25">_xludf.XLOOKUP(G25,'Benchmark Rates Paste'!N:N,'Benchmark Rates Paste'!O:O,"")</f>
        <v>#NAME?</v>
      </c>
      <c r="N25" s="186" t="str">
        <f t="shared" si="1"/>
        <v>#NAME?</v>
      </c>
      <c r="O25" s="187" t="str">
        <f t="shared" si="2"/>
        <v>#NAME?</v>
      </c>
      <c r="P25" s="179" t="str">
        <f t="shared" si="3"/>
        <v>#NAME?</v>
      </c>
      <c r="Q25" s="187" t="str">
        <f t="shared" si="4"/>
        <v>#NAME?</v>
      </c>
      <c r="R25" s="187" t="str">
        <f t="shared" si="5"/>
        <v>#NAME?</v>
      </c>
      <c r="S25" s="188" t="str">
        <f t="shared" si="6"/>
        <v>#NAME?</v>
      </c>
    </row>
    <row r="26" ht="15.75" customHeight="1">
      <c r="G26" s="182" t="s">
        <v>202</v>
      </c>
      <c r="H26" s="183">
        <v>106.04</v>
      </c>
      <c r="I26" s="185" t="str">
        <f t="array" ref="I26">_xludf.XLOOKUP(G26,'Benchmark Rates Paste'!A:A,'Benchmark Rates Paste'!B:B, "")</f>
        <v>#NAME?</v>
      </c>
      <c r="J26" s="172" t="str">
        <f t="array" ref="J26">_xludf.XLOOKUP(G26,'Benchmark Rates Paste'!D:D,'Benchmark Rates Paste'!E:E,"")</f>
        <v>#NAME?</v>
      </c>
      <c r="K26" s="184" t="str">
        <f t="array" ref="K26">_xludf.XLOOKUP(G26,'Benchmark Rates Paste'!G:G,'Benchmark Rates Paste'!I:I,"")</f>
        <v>#NAME?</v>
      </c>
      <c r="L26" s="184" t="str">
        <f t="array" ref="L26">_xludf.XLOOKUP(G26,'Benchmark Rates Paste'!K:K,'Benchmark Rates Paste'!L:L,"")</f>
        <v>#NAME?</v>
      </c>
      <c r="M26" s="185" t="str">
        <f t="array" ref="M26">_xludf.XLOOKUP(G26,'Benchmark Rates Paste'!N:N,'Benchmark Rates Paste'!O:O,"")</f>
        <v>#NAME?</v>
      </c>
      <c r="N26" s="186" t="str">
        <f t="shared" si="1"/>
        <v>#NAME?</v>
      </c>
      <c r="O26" s="187" t="str">
        <f t="shared" si="2"/>
        <v>#NAME?</v>
      </c>
      <c r="P26" s="179" t="str">
        <f t="shared" si="3"/>
        <v>#NAME?</v>
      </c>
      <c r="Q26" s="187" t="str">
        <f t="shared" si="4"/>
        <v>#NAME?</v>
      </c>
      <c r="R26" s="187" t="str">
        <f t="shared" si="5"/>
        <v>#NAME?</v>
      </c>
      <c r="S26" s="188" t="str">
        <f t="shared" si="6"/>
        <v>#NAME?</v>
      </c>
    </row>
    <row r="27" ht="15.75" customHeight="1">
      <c r="G27" s="182" t="s">
        <v>203</v>
      </c>
      <c r="H27" s="183">
        <v>282.89</v>
      </c>
      <c r="I27" s="185" t="str">
        <f t="array" ref="I27">_xludf.XLOOKUP(G27,'Benchmark Rates Paste'!A:A,'Benchmark Rates Paste'!B:B, "")</f>
        <v>#NAME?</v>
      </c>
      <c r="J27" s="172" t="str">
        <f t="array" ref="J27">_xludf.XLOOKUP(G27,'Benchmark Rates Paste'!D:D,'Benchmark Rates Paste'!E:E,"")</f>
        <v>#NAME?</v>
      </c>
      <c r="K27" s="184" t="str">
        <f t="array" ref="K27">_xludf.XLOOKUP(G27,'Benchmark Rates Paste'!G:G,'Benchmark Rates Paste'!I:I,"")</f>
        <v>#NAME?</v>
      </c>
      <c r="L27" s="184" t="str">
        <f t="array" ref="L27">_xludf.XLOOKUP(G27,'Benchmark Rates Paste'!K:K,'Benchmark Rates Paste'!L:L,"")</f>
        <v>#NAME?</v>
      </c>
      <c r="M27" s="185" t="str">
        <f t="array" ref="M27">_xludf.XLOOKUP(G27,'Benchmark Rates Paste'!N:N,'Benchmark Rates Paste'!O:O,"")</f>
        <v>#NAME?</v>
      </c>
      <c r="N27" s="186" t="str">
        <f t="shared" si="1"/>
        <v>#NAME?</v>
      </c>
      <c r="O27" s="187" t="str">
        <f t="shared" si="2"/>
        <v>#NAME?</v>
      </c>
      <c r="P27" s="179" t="str">
        <f t="shared" si="3"/>
        <v>#NAME?</v>
      </c>
      <c r="Q27" s="187" t="str">
        <f t="shared" si="4"/>
        <v>#NAME?</v>
      </c>
      <c r="R27" s="187" t="str">
        <f t="shared" si="5"/>
        <v>#NAME?</v>
      </c>
      <c r="S27" s="188" t="str">
        <f t="shared" si="6"/>
        <v>#NAME?</v>
      </c>
    </row>
    <row r="28" ht="15.75" customHeight="1">
      <c r="G28" s="182" t="s">
        <v>583</v>
      </c>
      <c r="H28" s="183">
        <v>104.47</v>
      </c>
      <c r="I28" s="185" t="str">
        <f t="array" ref="I28">_xludf.XLOOKUP(G28,'Benchmark Rates Paste'!A:A,'Benchmark Rates Paste'!B:B, "")</f>
        <v>#NAME?</v>
      </c>
      <c r="J28" s="172" t="str">
        <f t="array" ref="J28">_xludf.XLOOKUP(G28,'Benchmark Rates Paste'!D:D,'Benchmark Rates Paste'!E:E,"")</f>
        <v>#NAME?</v>
      </c>
      <c r="K28" s="184" t="str">
        <f t="array" ref="K28">_xludf.XLOOKUP(G28,'Benchmark Rates Paste'!G:G,'Benchmark Rates Paste'!I:I,"")</f>
        <v>#NAME?</v>
      </c>
      <c r="L28" s="184" t="str">
        <f t="array" ref="L28">_xludf.XLOOKUP(G28,'Benchmark Rates Paste'!K:K,'Benchmark Rates Paste'!L:L,"")</f>
        <v>#NAME?</v>
      </c>
      <c r="M28" s="185" t="str">
        <f t="array" ref="M28">_xludf.XLOOKUP(G28,'Benchmark Rates Paste'!N:N,'Benchmark Rates Paste'!O:O,"")</f>
        <v>#NAME?</v>
      </c>
      <c r="N28" s="186" t="str">
        <f t="shared" si="1"/>
        <v>#NAME?</v>
      </c>
      <c r="O28" s="187" t="str">
        <f t="shared" si="2"/>
        <v>#NAME?</v>
      </c>
      <c r="P28" s="179" t="str">
        <f t="shared" si="3"/>
        <v>#NAME?</v>
      </c>
      <c r="Q28" s="187" t="str">
        <f t="shared" si="4"/>
        <v>#NAME?</v>
      </c>
      <c r="R28" s="187" t="str">
        <f t="shared" si="5"/>
        <v>#NAME?</v>
      </c>
      <c r="S28" s="188" t="str">
        <f t="shared" si="6"/>
        <v>#NAME?</v>
      </c>
    </row>
    <row r="29" ht="15.75" customHeight="1">
      <c r="G29" s="182" t="s">
        <v>164</v>
      </c>
      <c r="H29" s="183">
        <v>106.95</v>
      </c>
      <c r="I29" s="185" t="str">
        <f t="array" ref="I29">_xludf.XLOOKUP(G29,'Benchmark Rates Paste'!A:A,'Benchmark Rates Paste'!B:B, "")</f>
        <v>#NAME?</v>
      </c>
      <c r="J29" s="172" t="str">
        <f t="array" ref="J29">_xludf.XLOOKUP(G29,'Benchmark Rates Paste'!D:D,'Benchmark Rates Paste'!E:E,"")</f>
        <v>#NAME?</v>
      </c>
      <c r="K29" s="184" t="str">
        <f t="array" ref="K29">_xludf.XLOOKUP(G29,'Benchmark Rates Paste'!G:G,'Benchmark Rates Paste'!I:I,"")</f>
        <v>#NAME?</v>
      </c>
      <c r="L29" s="184" t="str">
        <f t="array" ref="L29">_xludf.XLOOKUP(G29,'Benchmark Rates Paste'!K:K,'Benchmark Rates Paste'!L:L,"")</f>
        <v>#NAME?</v>
      </c>
      <c r="M29" s="185" t="str">
        <f t="array" ref="M29">_xludf.XLOOKUP(G29,'Benchmark Rates Paste'!N:N,'Benchmark Rates Paste'!O:O,"")</f>
        <v>#NAME?</v>
      </c>
      <c r="N29" s="186" t="str">
        <f t="shared" si="1"/>
        <v>#NAME?</v>
      </c>
      <c r="O29" s="187" t="str">
        <f t="shared" si="2"/>
        <v>#NAME?</v>
      </c>
      <c r="P29" s="179" t="str">
        <f t="shared" si="3"/>
        <v>#NAME?</v>
      </c>
      <c r="Q29" s="187" t="str">
        <f t="shared" si="4"/>
        <v>#NAME?</v>
      </c>
      <c r="R29" s="187" t="str">
        <f t="shared" si="5"/>
        <v>#NAME?</v>
      </c>
      <c r="S29" s="188" t="str">
        <f t="shared" si="6"/>
        <v>#NAME?</v>
      </c>
    </row>
    <row r="30" ht="15.75" customHeight="1">
      <c r="G30" s="182" t="s">
        <v>585</v>
      </c>
      <c r="H30" s="183">
        <v>45.47</v>
      </c>
      <c r="I30" s="185" t="str">
        <f t="array" ref="I30">_xludf.XLOOKUP(G30,'Benchmark Rates Paste'!A:A,'Benchmark Rates Paste'!B:B, "")</f>
        <v>#NAME?</v>
      </c>
      <c r="J30" s="172" t="str">
        <f t="array" ref="J30">_xludf.XLOOKUP(G30,'Benchmark Rates Paste'!D:D,'Benchmark Rates Paste'!E:E,"")</f>
        <v>#NAME?</v>
      </c>
      <c r="K30" s="184" t="str">
        <f t="array" ref="K30">_xludf.XLOOKUP(G30,'Benchmark Rates Paste'!G:G,'Benchmark Rates Paste'!I:I,"")</f>
        <v>#NAME?</v>
      </c>
      <c r="L30" s="184" t="str">
        <f t="array" ref="L30">_xludf.XLOOKUP(G30,'Benchmark Rates Paste'!K:K,'Benchmark Rates Paste'!L:L,"")</f>
        <v>#NAME?</v>
      </c>
      <c r="M30" s="185" t="str">
        <f t="array" ref="M30">_xludf.XLOOKUP(G30,'Benchmark Rates Paste'!N:N,'Benchmark Rates Paste'!O:O,"")</f>
        <v>#NAME?</v>
      </c>
      <c r="N30" s="186" t="str">
        <f t="shared" si="1"/>
        <v>#NAME?</v>
      </c>
      <c r="O30" s="187" t="str">
        <f t="shared" si="2"/>
        <v>#NAME?</v>
      </c>
      <c r="P30" s="179" t="str">
        <f t="shared" si="3"/>
        <v>#NAME?</v>
      </c>
      <c r="Q30" s="187" t="str">
        <f t="shared" si="4"/>
        <v>#NAME?</v>
      </c>
      <c r="R30" s="187" t="str">
        <f t="shared" si="5"/>
        <v>#NAME?</v>
      </c>
      <c r="S30" s="188" t="str">
        <f t="shared" si="6"/>
        <v>#NAME?</v>
      </c>
    </row>
    <row r="31" ht="15.75" customHeight="1">
      <c r="G31" s="182" t="s">
        <v>204</v>
      </c>
      <c r="H31" s="183">
        <v>255.94</v>
      </c>
      <c r="I31" s="185" t="str">
        <f t="array" ref="I31">_xludf.XLOOKUP(G31,'Benchmark Rates Paste'!A:A,'Benchmark Rates Paste'!B:B, "")</f>
        <v>#NAME?</v>
      </c>
      <c r="J31" s="172" t="str">
        <f t="array" ref="J31">_xludf.XLOOKUP(G31,'Benchmark Rates Paste'!D:D,'Benchmark Rates Paste'!E:E,"")</f>
        <v>#NAME?</v>
      </c>
      <c r="K31" s="184" t="str">
        <f t="array" ref="K31">_xludf.XLOOKUP(G31,'Benchmark Rates Paste'!G:G,'Benchmark Rates Paste'!I:I,"")</f>
        <v>#NAME?</v>
      </c>
      <c r="L31" s="184" t="str">
        <f t="array" ref="L31">_xludf.XLOOKUP(G31,'Benchmark Rates Paste'!K:K,'Benchmark Rates Paste'!L:L,"")</f>
        <v>#NAME?</v>
      </c>
      <c r="M31" s="185" t="str">
        <f t="array" ref="M31">_xludf.XLOOKUP(G31,'Benchmark Rates Paste'!N:N,'Benchmark Rates Paste'!O:O,"")</f>
        <v>#NAME?</v>
      </c>
      <c r="N31" s="186" t="str">
        <f t="shared" si="1"/>
        <v>#NAME?</v>
      </c>
      <c r="O31" s="187" t="str">
        <f t="shared" si="2"/>
        <v>#NAME?</v>
      </c>
      <c r="P31" s="179" t="str">
        <f t="shared" si="3"/>
        <v>#NAME?</v>
      </c>
      <c r="Q31" s="187" t="str">
        <f t="shared" si="4"/>
        <v>#NAME?</v>
      </c>
      <c r="R31" s="187" t="str">
        <f t="shared" si="5"/>
        <v>#NAME?</v>
      </c>
      <c r="S31" s="188" t="str">
        <f t="shared" si="6"/>
        <v>#NAME?</v>
      </c>
    </row>
    <row r="32" ht="15.75" customHeight="1">
      <c r="G32" s="182" t="s">
        <v>13</v>
      </c>
      <c r="H32" s="183">
        <v>474.23</v>
      </c>
      <c r="I32" s="185" t="str">
        <f t="array" ref="I32">_xludf.XLOOKUP(G32,'Benchmark Rates Paste'!A:A,'Benchmark Rates Paste'!B:B, "")</f>
        <v>#NAME?</v>
      </c>
      <c r="J32" s="172" t="str">
        <f t="array" ref="J32">_xludf.XLOOKUP(G32,'Benchmark Rates Paste'!D:D,'Benchmark Rates Paste'!E:E,"")</f>
        <v>#NAME?</v>
      </c>
      <c r="K32" s="184" t="str">
        <f t="array" ref="K32">_xludf.XLOOKUP(G32,'Benchmark Rates Paste'!G:G,'Benchmark Rates Paste'!I:I,"")</f>
        <v>#NAME?</v>
      </c>
      <c r="L32" s="184" t="str">
        <f t="array" ref="L32">_xludf.XLOOKUP(G32,'Benchmark Rates Paste'!K:K,'Benchmark Rates Paste'!L:L,"")</f>
        <v>#NAME?</v>
      </c>
      <c r="M32" s="185" t="str">
        <f t="array" ref="M32">_xludf.XLOOKUP(G32,'Benchmark Rates Paste'!N:N,'Benchmark Rates Paste'!O:O,"")</f>
        <v>#NAME?</v>
      </c>
      <c r="N32" s="186" t="str">
        <f t="shared" si="1"/>
        <v>#NAME?</v>
      </c>
      <c r="O32" s="187" t="str">
        <f t="shared" si="2"/>
        <v>#NAME?</v>
      </c>
      <c r="P32" s="179" t="str">
        <f t="shared" si="3"/>
        <v>#NAME?</v>
      </c>
      <c r="Q32" s="187" t="str">
        <f t="shared" si="4"/>
        <v>#NAME?</v>
      </c>
      <c r="R32" s="187" t="str">
        <f t="shared" si="5"/>
        <v>#NAME?</v>
      </c>
      <c r="S32" s="188" t="str">
        <f t="shared" si="6"/>
        <v>#NAME?</v>
      </c>
    </row>
    <row r="33" ht="15.75" customHeight="1">
      <c r="G33" s="182" t="s">
        <v>14</v>
      </c>
      <c r="H33" s="183">
        <v>474.23</v>
      </c>
      <c r="I33" s="185" t="str">
        <f t="array" ref="I33">_xludf.XLOOKUP(G33,'Benchmark Rates Paste'!A:A,'Benchmark Rates Paste'!B:B, "")</f>
        <v>#NAME?</v>
      </c>
      <c r="J33" s="172" t="str">
        <f t="array" ref="J33">_xludf.XLOOKUP(G33,'Benchmark Rates Paste'!D:D,'Benchmark Rates Paste'!E:E,"")</f>
        <v>#NAME?</v>
      </c>
      <c r="K33" s="184" t="str">
        <f t="array" ref="K33">_xludf.XLOOKUP(G33,'Benchmark Rates Paste'!G:G,'Benchmark Rates Paste'!I:I,"")</f>
        <v>#NAME?</v>
      </c>
      <c r="L33" s="184" t="str">
        <f t="array" ref="L33">_xludf.XLOOKUP(G33,'Benchmark Rates Paste'!K:K,'Benchmark Rates Paste'!L:L,"")</f>
        <v>#NAME?</v>
      </c>
      <c r="M33" s="185" t="str">
        <f t="array" ref="M33">_xludf.XLOOKUP(G33,'Benchmark Rates Paste'!N:N,'Benchmark Rates Paste'!O:O,"")</f>
        <v>#NAME?</v>
      </c>
      <c r="N33" s="186" t="str">
        <f t="shared" si="1"/>
        <v>#NAME?</v>
      </c>
      <c r="O33" s="187" t="str">
        <f t="shared" si="2"/>
        <v>#NAME?</v>
      </c>
      <c r="P33" s="179" t="str">
        <f t="shared" si="3"/>
        <v>#NAME?</v>
      </c>
      <c r="Q33" s="187" t="str">
        <f t="shared" si="4"/>
        <v>#NAME?</v>
      </c>
      <c r="R33" s="187" t="str">
        <f t="shared" si="5"/>
        <v>#NAME?</v>
      </c>
      <c r="S33" s="188" t="str">
        <f t="shared" si="6"/>
        <v>#NAME?</v>
      </c>
    </row>
    <row r="34" ht="15.75" customHeight="1">
      <c r="G34" s="182" t="s">
        <v>587</v>
      </c>
      <c r="H34" s="183">
        <v>330.23</v>
      </c>
      <c r="I34" s="185" t="str">
        <f t="array" ref="I34">_xludf.XLOOKUP(G34,'Benchmark Rates Paste'!A:A,'Benchmark Rates Paste'!B:B, "")</f>
        <v>#NAME?</v>
      </c>
      <c r="J34" s="172" t="str">
        <f t="array" ref="J34">_xludf.XLOOKUP(G34,'Benchmark Rates Paste'!D:D,'Benchmark Rates Paste'!E:E,"")</f>
        <v>#NAME?</v>
      </c>
      <c r="K34" s="184" t="str">
        <f t="array" ref="K34">_xludf.XLOOKUP(G34,'Benchmark Rates Paste'!G:G,'Benchmark Rates Paste'!I:I,"")</f>
        <v>#NAME?</v>
      </c>
      <c r="L34" s="184" t="str">
        <f t="array" ref="L34">_xludf.XLOOKUP(G34,'Benchmark Rates Paste'!K:K,'Benchmark Rates Paste'!L:L,"")</f>
        <v>#NAME?</v>
      </c>
      <c r="M34" s="185" t="str">
        <f t="array" ref="M34">_xludf.XLOOKUP(G34,'Benchmark Rates Paste'!N:N,'Benchmark Rates Paste'!O:O,"")</f>
        <v>#NAME?</v>
      </c>
      <c r="N34" s="186" t="str">
        <f t="shared" si="1"/>
        <v>#NAME?</v>
      </c>
      <c r="O34" s="187" t="str">
        <f t="shared" si="2"/>
        <v>#NAME?</v>
      </c>
      <c r="P34" s="179" t="str">
        <f t="shared" si="3"/>
        <v>#NAME?</v>
      </c>
      <c r="Q34" s="187" t="str">
        <f t="shared" si="4"/>
        <v>#NAME?</v>
      </c>
      <c r="R34" s="187" t="str">
        <f t="shared" si="5"/>
        <v>#NAME?</v>
      </c>
      <c r="S34" s="188" t="str">
        <f t="shared" si="6"/>
        <v>#NAME?</v>
      </c>
    </row>
    <row r="35" ht="15.75" customHeight="1">
      <c r="G35" s="182" t="s">
        <v>205</v>
      </c>
      <c r="H35" s="183">
        <v>130.01</v>
      </c>
      <c r="I35" s="185" t="str">
        <f t="array" ref="I35">_xludf.XLOOKUP(G35,'Benchmark Rates Paste'!A:A,'Benchmark Rates Paste'!B:B, "")</f>
        <v>#NAME?</v>
      </c>
      <c r="J35" s="172" t="str">
        <f t="array" ref="J35">_xludf.XLOOKUP(G35,'Benchmark Rates Paste'!D:D,'Benchmark Rates Paste'!E:E,"")</f>
        <v>#NAME?</v>
      </c>
      <c r="K35" s="184" t="str">
        <f t="array" ref="K35">_xludf.XLOOKUP(G35,'Benchmark Rates Paste'!G:G,'Benchmark Rates Paste'!I:I,"")</f>
        <v>#NAME?</v>
      </c>
      <c r="L35" s="184" t="str">
        <f t="array" ref="L35">_xludf.XLOOKUP(G35,'Benchmark Rates Paste'!K:K,'Benchmark Rates Paste'!L:L,"")</f>
        <v>#NAME?</v>
      </c>
      <c r="M35" s="185" t="str">
        <f t="array" ref="M35">_xludf.XLOOKUP(G35,'Benchmark Rates Paste'!N:N,'Benchmark Rates Paste'!O:O,"")</f>
        <v>#NAME?</v>
      </c>
      <c r="N35" s="186" t="str">
        <f t="shared" si="1"/>
        <v>#NAME?</v>
      </c>
      <c r="O35" s="187" t="str">
        <f t="shared" si="2"/>
        <v>#NAME?</v>
      </c>
      <c r="P35" s="179" t="str">
        <f t="shared" si="3"/>
        <v>#NAME?</v>
      </c>
      <c r="Q35" s="187" t="str">
        <f t="shared" si="4"/>
        <v>#NAME?</v>
      </c>
      <c r="R35" s="187" t="str">
        <f t="shared" si="5"/>
        <v>#NAME?</v>
      </c>
      <c r="S35" s="188" t="str">
        <f t="shared" si="6"/>
        <v>#NAME?</v>
      </c>
    </row>
    <row r="36" ht="15.75" customHeight="1">
      <c r="G36" s="182" t="s">
        <v>206</v>
      </c>
      <c r="H36" s="183">
        <v>31.2</v>
      </c>
      <c r="I36" s="185" t="str">
        <f t="array" ref="I36">_xludf.XLOOKUP(G36,'Benchmark Rates Paste'!A:A,'Benchmark Rates Paste'!B:B, "")</f>
        <v>#NAME?</v>
      </c>
      <c r="J36" s="172" t="str">
        <f t="array" ref="J36">_xludf.XLOOKUP(G36,'Benchmark Rates Paste'!D:D,'Benchmark Rates Paste'!E:E,"")</f>
        <v>#NAME?</v>
      </c>
      <c r="K36" s="184" t="str">
        <f t="array" ref="K36">_xludf.XLOOKUP(G36,'Benchmark Rates Paste'!G:G,'Benchmark Rates Paste'!I:I,"")</f>
        <v>#NAME?</v>
      </c>
      <c r="L36" s="184" t="str">
        <f t="array" ref="L36">_xludf.XLOOKUP(G36,'Benchmark Rates Paste'!K:K,'Benchmark Rates Paste'!L:L,"")</f>
        <v>#NAME?</v>
      </c>
      <c r="M36" s="185" t="str">
        <f t="array" ref="M36">_xludf.XLOOKUP(G36,'Benchmark Rates Paste'!N:N,'Benchmark Rates Paste'!O:O,"")</f>
        <v>#NAME?</v>
      </c>
      <c r="N36" s="186" t="str">
        <f t="shared" si="1"/>
        <v>#NAME?</v>
      </c>
      <c r="O36" s="187" t="str">
        <f t="shared" si="2"/>
        <v>#NAME?</v>
      </c>
      <c r="P36" s="179" t="str">
        <f t="shared" si="3"/>
        <v>#NAME?</v>
      </c>
      <c r="Q36" s="187" t="str">
        <f t="shared" si="4"/>
        <v>#NAME?</v>
      </c>
      <c r="R36" s="187" t="str">
        <f t="shared" si="5"/>
        <v>#NAME?</v>
      </c>
      <c r="S36" s="188" t="str">
        <f t="shared" si="6"/>
        <v>#NAME?</v>
      </c>
    </row>
    <row r="37" ht="15.75" customHeight="1">
      <c r="G37" s="182" t="s">
        <v>207</v>
      </c>
      <c r="H37" s="183">
        <v>26.0</v>
      </c>
      <c r="I37" s="185" t="str">
        <f t="array" ref="I37">_xludf.XLOOKUP(G37,'Benchmark Rates Paste'!A:A,'Benchmark Rates Paste'!B:B, "")</f>
        <v>#NAME?</v>
      </c>
      <c r="J37" s="172" t="str">
        <f t="array" ref="J37">_xludf.XLOOKUP(G37,'Benchmark Rates Paste'!D:D,'Benchmark Rates Paste'!E:E,"")</f>
        <v>#NAME?</v>
      </c>
      <c r="K37" s="184" t="str">
        <f t="array" ref="K37">_xludf.XLOOKUP(G37,'Benchmark Rates Paste'!G:G,'Benchmark Rates Paste'!I:I,"")</f>
        <v>#NAME?</v>
      </c>
      <c r="L37" s="184" t="str">
        <f t="array" ref="L37">_xludf.XLOOKUP(G37,'Benchmark Rates Paste'!K:K,'Benchmark Rates Paste'!L:L,"")</f>
        <v>#NAME?</v>
      </c>
      <c r="M37" s="185" t="str">
        <f t="array" ref="M37">_xludf.XLOOKUP(G37,'Benchmark Rates Paste'!N:N,'Benchmark Rates Paste'!O:O,"")</f>
        <v>#NAME?</v>
      </c>
      <c r="N37" s="186" t="str">
        <f t="shared" si="1"/>
        <v>#NAME?</v>
      </c>
      <c r="O37" s="187" t="str">
        <f t="shared" si="2"/>
        <v>#NAME?</v>
      </c>
      <c r="P37" s="179" t="str">
        <f t="shared" si="3"/>
        <v>#NAME?</v>
      </c>
      <c r="Q37" s="187" t="str">
        <f t="shared" si="4"/>
        <v>#NAME?</v>
      </c>
      <c r="R37" s="187" t="str">
        <f t="shared" si="5"/>
        <v>#NAME?</v>
      </c>
      <c r="S37" s="188" t="str">
        <f t="shared" si="6"/>
        <v>#NAME?</v>
      </c>
    </row>
    <row r="38" ht="15.75" customHeight="1">
      <c r="G38" s="182" t="s">
        <v>208</v>
      </c>
      <c r="H38" s="183">
        <v>214.92</v>
      </c>
      <c r="I38" s="185" t="str">
        <f t="array" ref="I38">_xludf.XLOOKUP(G38,'Benchmark Rates Paste'!A:A,'Benchmark Rates Paste'!B:B, "")</f>
        <v>#NAME?</v>
      </c>
      <c r="J38" s="172" t="str">
        <f t="array" ref="J38">_xludf.XLOOKUP(G38,'Benchmark Rates Paste'!D:D,'Benchmark Rates Paste'!E:E,"")</f>
        <v>#NAME?</v>
      </c>
      <c r="K38" s="184" t="str">
        <f t="array" ref="K38">_xludf.XLOOKUP(G38,'Benchmark Rates Paste'!G:G,'Benchmark Rates Paste'!I:I,"")</f>
        <v>#NAME?</v>
      </c>
      <c r="L38" s="184" t="str">
        <f t="array" ref="L38">_xludf.XLOOKUP(G38,'Benchmark Rates Paste'!K:K,'Benchmark Rates Paste'!L:L,"")</f>
        <v>#NAME?</v>
      </c>
      <c r="M38" s="185" t="str">
        <f t="array" ref="M38">_xludf.XLOOKUP(G38,'Benchmark Rates Paste'!N:N,'Benchmark Rates Paste'!O:O,"")</f>
        <v>#NAME?</v>
      </c>
      <c r="N38" s="186" t="str">
        <f t="shared" si="1"/>
        <v>#NAME?</v>
      </c>
      <c r="O38" s="187" t="str">
        <f t="shared" si="2"/>
        <v>#NAME?</v>
      </c>
      <c r="P38" s="179" t="str">
        <f t="shared" si="3"/>
        <v>#NAME?</v>
      </c>
      <c r="Q38" s="187" t="str">
        <f t="shared" si="4"/>
        <v>#NAME?</v>
      </c>
      <c r="R38" s="187" t="str">
        <f t="shared" si="5"/>
        <v>#NAME?</v>
      </c>
      <c r="S38" s="188" t="str">
        <f t="shared" si="6"/>
        <v>#NAME?</v>
      </c>
    </row>
    <row r="39" ht="15.75" customHeight="1">
      <c r="G39" s="182" t="s">
        <v>165</v>
      </c>
      <c r="H39" s="183">
        <v>347.98</v>
      </c>
      <c r="I39" s="185" t="str">
        <f t="array" ref="I39">_xludf.XLOOKUP(G39,'Benchmark Rates Paste'!A:A,'Benchmark Rates Paste'!B:B, "")</f>
        <v>#NAME?</v>
      </c>
      <c r="J39" s="172" t="str">
        <f t="array" ref="J39">_xludf.XLOOKUP(G39,'Benchmark Rates Paste'!D:D,'Benchmark Rates Paste'!E:E,"")</f>
        <v>#NAME?</v>
      </c>
      <c r="K39" s="184" t="str">
        <f t="array" ref="K39">_xludf.XLOOKUP(G39,'Benchmark Rates Paste'!G:G,'Benchmark Rates Paste'!I:I,"")</f>
        <v>#NAME?</v>
      </c>
      <c r="L39" s="184" t="str">
        <f t="array" ref="L39">_xludf.XLOOKUP(G39,'Benchmark Rates Paste'!K:K,'Benchmark Rates Paste'!L:L,"")</f>
        <v>#NAME?</v>
      </c>
      <c r="M39" s="185" t="str">
        <f t="array" ref="M39">_xludf.XLOOKUP(G39,'Benchmark Rates Paste'!N:N,'Benchmark Rates Paste'!O:O,"")</f>
        <v>#NAME?</v>
      </c>
      <c r="N39" s="186" t="str">
        <f t="shared" si="1"/>
        <v>#NAME?</v>
      </c>
      <c r="O39" s="187" t="str">
        <f t="shared" si="2"/>
        <v>#NAME?</v>
      </c>
      <c r="P39" s="179" t="str">
        <f t="shared" si="3"/>
        <v>#NAME?</v>
      </c>
      <c r="Q39" s="187" t="str">
        <f t="shared" si="4"/>
        <v>#NAME?</v>
      </c>
      <c r="R39" s="187" t="str">
        <f t="shared" si="5"/>
        <v>#NAME?</v>
      </c>
      <c r="S39" s="188" t="str">
        <f t="shared" si="6"/>
        <v>#NAME?</v>
      </c>
    </row>
    <row r="40" ht="15.75" customHeight="1">
      <c r="G40" s="182" t="s">
        <v>209</v>
      </c>
      <c r="H40" s="183">
        <v>347.98</v>
      </c>
      <c r="I40" s="185" t="str">
        <f t="array" ref="I40">_xludf.XLOOKUP(G40,'Benchmark Rates Paste'!A:A,'Benchmark Rates Paste'!B:B, "")</f>
        <v>#NAME?</v>
      </c>
      <c r="J40" s="172" t="str">
        <f t="array" ref="J40">_xludf.XLOOKUP(G40,'Benchmark Rates Paste'!D:D,'Benchmark Rates Paste'!E:E,"")</f>
        <v>#NAME?</v>
      </c>
      <c r="K40" s="184" t="str">
        <f t="array" ref="K40">_xludf.XLOOKUP(G40,'Benchmark Rates Paste'!G:G,'Benchmark Rates Paste'!I:I,"")</f>
        <v>#NAME?</v>
      </c>
      <c r="L40" s="184" t="str">
        <f t="array" ref="L40">_xludf.XLOOKUP(G40,'Benchmark Rates Paste'!K:K,'Benchmark Rates Paste'!L:L,"")</f>
        <v>#NAME?</v>
      </c>
      <c r="M40" s="185" t="str">
        <f t="array" ref="M40">_xludf.XLOOKUP(G40,'Benchmark Rates Paste'!N:N,'Benchmark Rates Paste'!O:O,"")</f>
        <v>#NAME?</v>
      </c>
      <c r="N40" s="186" t="str">
        <f t="shared" si="1"/>
        <v>#NAME?</v>
      </c>
      <c r="O40" s="187" t="str">
        <f t="shared" si="2"/>
        <v>#NAME?</v>
      </c>
      <c r="P40" s="179" t="str">
        <f t="shared" si="3"/>
        <v>#NAME?</v>
      </c>
      <c r="Q40" s="187" t="str">
        <f t="shared" si="4"/>
        <v>#NAME?</v>
      </c>
      <c r="R40" s="187" t="str">
        <f t="shared" si="5"/>
        <v>#NAME?</v>
      </c>
      <c r="S40" s="188" t="str">
        <f t="shared" si="6"/>
        <v>#NAME?</v>
      </c>
    </row>
    <row r="41" ht="15.75" customHeight="1">
      <c r="G41" s="182" t="s">
        <v>166</v>
      </c>
      <c r="H41" s="183">
        <v>214.92</v>
      </c>
      <c r="I41" s="185" t="str">
        <f t="array" ref="I41">_xludf.XLOOKUP(G41,'Benchmark Rates Paste'!A:A,'Benchmark Rates Paste'!B:B, "")</f>
        <v>#NAME?</v>
      </c>
      <c r="J41" s="172" t="str">
        <f t="array" ref="J41">_xludf.XLOOKUP(G41,'Benchmark Rates Paste'!D:D,'Benchmark Rates Paste'!E:E,"")</f>
        <v>#NAME?</v>
      </c>
      <c r="K41" s="184" t="str">
        <f t="array" ref="K41">_xludf.XLOOKUP(G41,'Benchmark Rates Paste'!G:G,'Benchmark Rates Paste'!I:I,"")</f>
        <v>#NAME?</v>
      </c>
      <c r="L41" s="184" t="str">
        <f t="array" ref="L41">_xludf.XLOOKUP(G41,'Benchmark Rates Paste'!K:K,'Benchmark Rates Paste'!L:L,"")</f>
        <v>#NAME?</v>
      </c>
      <c r="M41" s="185" t="str">
        <f t="array" ref="M41">_xludf.XLOOKUP(G41,'Benchmark Rates Paste'!N:N,'Benchmark Rates Paste'!O:O,"")</f>
        <v>#NAME?</v>
      </c>
      <c r="N41" s="186" t="str">
        <f t="shared" si="1"/>
        <v>#NAME?</v>
      </c>
      <c r="O41" s="187" t="str">
        <f t="shared" si="2"/>
        <v>#NAME?</v>
      </c>
      <c r="P41" s="179" t="str">
        <f t="shared" si="3"/>
        <v>#NAME?</v>
      </c>
      <c r="Q41" s="187" t="str">
        <f t="shared" si="4"/>
        <v>#NAME?</v>
      </c>
      <c r="R41" s="187" t="str">
        <f t="shared" si="5"/>
        <v>#NAME?</v>
      </c>
      <c r="S41" s="188" t="str">
        <f t="shared" si="6"/>
        <v>#NAME?</v>
      </c>
    </row>
    <row r="42" ht="15.75" customHeight="1">
      <c r="G42" s="182" t="s">
        <v>167</v>
      </c>
      <c r="H42" s="183">
        <v>356.35</v>
      </c>
      <c r="I42" s="185" t="str">
        <f t="array" ref="I42">_xludf.XLOOKUP(G42,'Benchmark Rates Paste'!A:A,'Benchmark Rates Paste'!B:B, "")</f>
        <v>#NAME?</v>
      </c>
      <c r="J42" s="172" t="str">
        <f t="array" ref="J42">_xludf.XLOOKUP(G42,'Benchmark Rates Paste'!D:D,'Benchmark Rates Paste'!E:E,"")</f>
        <v>#NAME?</v>
      </c>
      <c r="K42" s="184" t="str">
        <f t="array" ref="K42">_xludf.XLOOKUP(G42,'Benchmark Rates Paste'!G:G,'Benchmark Rates Paste'!I:I,"")</f>
        <v>#NAME?</v>
      </c>
      <c r="L42" s="184" t="str">
        <f t="array" ref="L42">_xludf.XLOOKUP(G42,'Benchmark Rates Paste'!K:K,'Benchmark Rates Paste'!L:L,"")</f>
        <v>#NAME?</v>
      </c>
      <c r="M42" s="185" t="str">
        <f t="array" ref="M42">_xludf.XLOOKUP(G42,'Benchmark Rates Paste'!N:N,'Benchmark Rates Paste'!O:O,"")</f>
        <v>#NAME?</v>
      </c>
      <c r="N42" s="186" t="str">
        <f t="shared" si="1"/>
        <v>#NAME?</v>
      </c>
      <c r="O42" s="187" t="str">
        <f t="shared" si="2"/>
        <v>#NAME?</v>
      </c>
      <c r="P42" s="179" t="str">
        <f t="shared" si="3"/>
        <v>#NAME?</v>
      </c>
      <c r="Q42" s="187" t="str">
        <f t="shared" si="4"/>
        <v>#NAME?</v>
      </c>
      <c r="R42" s="187" t="str">
        <f t="shared" si="5"/>
        <v>#NAME?</v>
      </c>
      <c r="S42" s="188" t="str">
        <f t="shared" si="6"/>
        <v>#NAME?</v>
      </c>
    </row>
    <row r="43" ht="15.75" customHeight="1">
      <c r="G43" s="182" t="s">
        <v>210</v>
      </c>
      <c r="H43" s="183">
        <v>513.99</v>
      </c>
      <c r="I43" s="185" t="str">
        <f t="array" ref="I43">_xludf.XLOOKUP(G43,'Benchmark Rates Paste'!A:A,'Benchmark Rates Paste'!B:B, "")</f>
        <v>#NAME?</v>
      </c>
      <c r="J43" s="172" t="str">
        <f t="array" ref="J43">_xludf.XLOOKUP(G43,'Benchmark Rates Paste'!D:D,'Benchmark Rates Paste'!E:E,"")</f>
        <v>#NAME?</v>
      </c>
      <c r="K43" s="184" t="str">
        <f t="array" ref="K43">_xludf.XLOOKUP(G43,'Benchmark Rates Paste'!G:G,'Benchmark Rates Paste'!I:I,"")</f>
        <v>#NAME?</v>
      </c>
      <c r="L43" s="184" t="str">
        <f t="array" ref="L43">_xludf.XLOOKUP(G43,'Benchmark Rates Paste'!K:K,'Benchmark Rates Paste'!L:L,"")</f>
        <v>#NAME?</v>
      </c>
      <c r="M43" s="185" t="str">
        <f t="array" ref="M43">_xludf.XLOOKUP(G43,'Benchmark Rates Paste'!N:N,'Benchmark Rates Paste'!O:O,"")</f>
        <v>#NAME?</v>
      </c>
      <c r="N43" s="186" t="str">
        <f t="shared" si="1"/>
        <v>#NAME?</v>
      </c>
      <c r="O43" s="187" t="str">
        <f t="shared" si="2"/>
        <v>#NAME?</v>
      </c>
      <c r="P43" s="179" t="str">
        <f t="shared" si="3"/>
        <v>#NAME?</v>
      </c>
      <c r="Q43" s="187" t="str">
        <f t="shared" si="4"/>
        <v>#NAME?</v>
      </c>
      <c r="R43" s="187" t="str">
        <f t="shared" si="5"/>
        <v>#NAME?</v>
      </c>
      <c r="S43" s="188" t="str">
        <f t="shared" si="6"/>
        <v>#NAME?</v>
      </c>
    </row>
    <row r="44" ht="15.75" customHeight="1">
      <c r="G44" s="182" t="s">
        <v>211</v>
      </c>
      <c r="H44" s="183">
        <v>128.31</v>
      </c>
      <c r="I44" s="185" t="str">
        <f t="array" ref="I44">_xludf.XLOOKUP(G44,'Benchmark Rates Paste'!A:A,'Benchmark Rates Paste'!B:B, "")</f>
        <v>#NAME?</v>
      </c>
      <c r="J44" s="172" t="str">
        <f t="array" ref="J44">_xludf.XLOOKUP(G44,'Benchmark Rates Paste'!D:D,'Benchmark Rates Paste'!E:E,"")</f>
        <v>#NAME?</v>
      </c>
      <c r="K44" s="184" t="str">
        <f t="array" ref="K44">_xludf.XLOOKUP(G44,'Benchmark Rates Paste'!G:G,'Benchmark Rates Paste'!I:I,"")</f>
        <v>#NAME?</v>
      </c>
      <c r="L44" s="184" t="str">
        <f t="array" ref="L44">_xludf.XLOOKUP(G44,'Benchmark Rates Paste'!K:K,'Benchmark Rates Paste'!L:L,"")</f>
        <v>#NAME?</v>
      </c>
      <c r="M44" s="185" t="str">
        <f t="array" ref="M44">_xludf.XLOOKUP(G44,'Benchmark Rates Paste'!N:N,'Benchmark Rates Paste'!O:O,"")</f>
        <v>#NAME?</v>
      </c>
      <c r="N44" s="186" t="str">
        <f t="shared" si="1"/>
        <v>#NAME?</v>
      </c>
      <c r="O44" s="187" t="str">
        <f t="shared" si="2"/>
        <v>#NAME?</v>
      </c>
      <c r="P44" s="179" t="str">
        <f t="shared" si="3"/>
        <v>#NAME?</v>
      </c>
      <c r="Q44" s="187" t="str">
        <f t="shared" si="4"/>
        <v>#NAME?</v>
      </c>
      <c r="R44" s="187" t="str">
        <f t="shared" si="5"/>
        <v>#NAME?</v>
      </c>
      <c r="S44" s="188" t="str">
        <f t="shared" si="6"/>
        <v>#NAME?</v>
      </c>
    </row>
    <row r="45" ht="15.75" customHeight="1">
      <c r="G45" s="182" t="s">
        <v>212</v>
      </c>
      <c r="H45" s="183">
        <v>65.01</v>
      </c>
      <c r="I45" s="185" t="str">
        <f t="array" ref="I45">_xludf.XLOOKUP(G45,'Benchmark Rates Paste'!A:A,'Benchmark Rates Paste'!B:B, "")</f>
        <v>#NAME?</v>
      </c>
      <c r="J45" s="172" t="str">
        <f t="array" ref="J45">_xludf.XLOOKUP(G45,'Benchmark Rates Paste'!D:D,'Benchmark Rates Paste'!E:E,"")</f>
        <v>#NAME?</v>
      </c>
      <c r="K45" s="184" t="str">
        <f t="array" ref="K45">_xludf.XLOOKUP(G45,'Benchmark Rates Paste'!G:G,'Benchmark Rates Paste'!I:I,"")</f>
        <v>#NAME?</v>
      </c>
      <c r="L45" s="184" t="str">
        <f t="array" ref="L45">_xludf.XLOOKUP(G45,'Benchmark Rates Paste'!K:K,'Benchmark Rates Paste'!L:L,"")</f>
        <v>#NAME?</v>
      </c>
      <c r="M45" s="185" t="str">
        <f t="array" ref="M45">_xludf.XLOOKUP(G45,'Benchmark Rates Paste'!N:N,'Benchmark Rates Paste'!O:O,"")</f>
        <v>#NAME?</v>
      </c>
      <c r="N45" s="186" t="str">
        <f t="shared" si="1"/>
        <v>#NAME?</v>
      </c>
      <c r="O45" s="187" t="str">
        <f t="shared" si="2"/>
        <v>#NAME?</v>
      </c>
      <c r="P45" s="179" t="str">
        <f t="shared" si="3"/>
        <v>#NAME?</v>
      </c>
      <c r="Q45" s="187" t="str">
        <f t="shared" si="4"/>
        <v>#NAME?</v>
      </c>
      <c r="R45" s="187" t="str">
        <f t="shared" si="5"/>
        <v>#NAME?</v>
      </c>
      <c r="S45" s="188" t="str">
        <f t="shared" si="6"/>
        <v>#NAME?</v>
      </c>
    </row>
    <row r="46" ht="15.75" customHeight="1">
      <c r="G46" s="182" t="s">
        <v>213</v>
      </c>
      <c r="H46" s="183">
        <v>19.51</v>
      </c>
      <c r="I46" s="185" t="str">
        <f t="array" ref="I46">_xludf.XLOOKUP(G46,'Benchmark Rates Paste'!A:A,'Benchmark Rates Paste'!B:B, "")</f>
        <v>#NAME?</v>
      </c>
      <c r="J46" s="172" t="str">
        <f t="array" ref="J46">_xludf.XLOOKUP(G46,'Benchmark Rates Paste'!D:D,'Benchmark Rates Paste'!E:E,"")</f>
        <v>#NAME?</v>
      </c>
      <c r="K46" s="184" t="str">
        <f t="array" ref="K46">_xludf.XLOOKUP(G46,'Benchmark Rates Paste'!G:G,'Benchmark Rates Paste'!I:I,"")</f>
        <v>#NAME?</v>
      </c>
      <c r="L46" s="184" t="str">
        <f t="array" ref="L46">_xludf.XLOOKUP(G46,'Benchmark Rates Paste'!K:K,'Benchmark Rates Paste'!L:L,"")</f>
        <v>#NAME?</v>
      </c>
      <c r="M46" s="185" t="str">
        <f t="array" ref="M46">_xludf.XLOOKUP(G46,'Benchmark Rates Paste'!N:N,'Benchmark Rates Paste'!O:O,"")</f>
        <v>#NAME?</v>
      </c>
      <c r="N46" s="186" t="str">
        <f t="shared" si="1"/>
        <v>#NAME?</v>
      </c>
      <c r="O46" s="187" t="str">
        <f t="shared" si="2"/>
        <v>#NAME?</v>
      </c>
      <c r="P46" s="179" t="str">
        <f t="shared" si="3"/>
        <v>#NAME?</v>
      </c>
      <c r="Q46" s="187" t="str">
        <f t="shared" si="4"/>
        <v>#NAME?</v>
      </c>
      <c r="R46" s="187" t="str">
        <f t="shared" si="5"/>
        <v>#NAME?</v>
      </c>
      <c r="S46" s="188" t="str">
        <f t="shared" si="6"/>
        <v>#NAME?</v>
      </c>
    </row>
    <row r="47" ht="15.75" customHeight="1">
      <c r="G47" s="182" t="s">
        <v>214</v>
      </c>
      <c r="H47" s="183">
        <v>23.45</v>
      </c>
      <c r="I47" s="185" t="str">
        <f t="array" ref="I47">_xludf.XLOOKUP(G47,'Benchmark Rates Paste'!A:A,'Benchmark Rates Paste'!B:B, "")</f>
        <v>#NAME?</v>
      </c>
      <c r="J47" s="172" t="str">
        <f t="array" ref="J47">_xludf.XLOOKUP(G47,'Benchmark Rates Paste'!D:D,'Benchmark Rates Paste'!E:E,"")</f>
        <v>#NAME?</v>
      </c>
      <c r="K47" s="184" t="str">
        <f t="array" ref="K47">_xludf.XLOOKUP(G47,'Benchmark Rates Paste'!G:G,'Benchmark Rates Paste'!I:I,"")</f>
        <v>#NAME?</v>
      </c>
      <c r="L47" s="184" t="str">
        <f t="array" ref="L47">_xludf.XLOOKUP(G47,'Benchmark Rates Paste'!K:K,'Benchmark Rates Paste'!L:L,"")</f>
        <v>#NAME?</v>
      </c>
      <c r="M47" s="185" t="str">
        <f t="array" ref="M47">_xludf.XLOOKUP(G47,'Benchmark Rates Paste'!N:N,'Benchmark Rates Paste'!O:O,"")</f>
        <v>#NAME?</v>
      </c>
      <c r="N47" s="186" t="str">
        <f t="shared" si="1"/>
        <v>#NAME?</v>
      </c>
      <c r="O47" s="187" t="str">
        <f t="shared" si="2"/>
        <v>#NAME?</v>
      </c>
      <c r="P47" s="179" t="str">
        <f t="shared" si="3"/>
        <v>#NAME?</v>
      </c>
      <c r="Q47" s="187" t="str">
        <f t="shared" si="4"/>
        <v>#NAME?</v>
      </c>
      <c r="R47" s="187" t="str">
        <f t="shared" si="5"/>
        <v>#NAME?</v>
      </c>
      <c r="S47" s="188" t="str">
        <f t="shared" si="6"/>
        <v>#NAME?</v>
      </c>
    </row>
    <row r="48" ht="15.75" customHeight="1">
      <c r="G48" s="182" t="s">
        <v>215</v>
      </c>
      <c r="H48" s="183">
        <v>167.66</v>
      </c>
      <c r="I48" s="185" t="str">
        <f t="array" ref="I48">_xludf.XLOOKUP(G48,'Benchmark Rates Paste'!A:A,'Benchmark Rates Paste'!B:B, "")</f>
        <v>#NAME?</v>
      </c>
      <c r="J48" s="172" t="str">
        <f t="array" ref="J48">_xludf.XLOOKUP(G48,'Benchmark Rates Paste'!D:D,'Benchmark Rates Paste'!E:E,"")</f>
        <v>#NAME?</v>
      </c>
      <c r="K48" s="184" t="str">
        <f t="array" ref="K48">_xludf.XLOOKUP(G48,'Benchmark Rates Paste'!G:G,'Benchmark Rates Paste'!I:I,"")</f>
        <v>#NAME?</v>
      </c>
      <c r="L48" s="184" t="str">
        <f t="array" ref="L48">_xludf.XLOOKUP(G48,'Benchmark Rates Paste'!K:K,'Benchmark Rates Paste'!L:L,"")</f>
        <v>#NAME?</v>
      </c>
      <c r="M48" s="185" t="str">
        <f t="array" ref="M48">_xludf.XLOOKUP(G48,'Benchmark Rates Paste'!N:N,'Benchmark Rates Paste'!O:O,"")</f>
        <v>#NAME?</v>
      </c>
      <c r="N48" s="186" t="str">
        <f t="shared" si="1"/>
        <v>#NAME?</v>
      </c>
      <c r="O48" s="187" t="str">
        <f t="shared" si="2"/>
        <v>#NAME?</v>
      </c>
      <c r="P48" s="179" t="str">
        <f t="shared" si="3"/>
        <v>#NAME?</v>
      </c>
      <c r="Q48" s="187" t="str">
        <f t="shared" si="4"/>
        <v>#NAME?</v>
      </c>
      <c r="R48" s="187" t="str">
        <f t="shared" si="5"/>
        <v>#NAME?</v>
      </c>
      <c r="S48" s="188" t="str">
        <f t="shared" si="6"/>
        <v>#NAME?</v>
      </c>
    </row>
    <row r="49" ht="15.75" customHeight="1">
      <c r="G49" s="182" t="s">
        <v>216</v>
      </c>
      <c r="H49" s="183">
        <v>88.78</v>
      </c>
      <c r="I49" s="185" t="str">
        <f t="array" ref="I49">_xludf.XLOOKUP(G49,'Benchmark Rates Paste'!A:A,'Benchmark Rates Paste'!B:B, "")</f>
        <v>#NAME?</v>
      </c>
      <c r="J49" s="172" t="str">
        <f t="array" ref="J49">_xludf.XLOOKUP(G49,'Benchmark Rates Paste'!D:D,'Benchmark Rates Paste'!E:E,"")</f>
        <v>#NAME?</v>
      </c>
      <c r="K49" s="184" t="str">
        <f t="array" ref="K49">_xludf.XLOOKUP(G49,'Benchmark Rates Paste'!G:G,'Benchmark Rates Paste'!I:I,"")</f>
        <v>#NAME?</v>
      </c>
      <c r="L49" s="184" t="str">
        <f t="array" ref="L49">_xludf.XLOOKUP(G49,'Benchmark Rates Paste'!K:K,'Benchmark Rates Paste'!L:L,"")</f>
        <v>#NAME?</v>
      </c>
      <c r="M49" s="185" t="str">
        <f t="array" ref="M49">_xludf.XLOOKUP(G49,'Benchmark Rates Paste'!N:N,'Benchmark Rates Paste'!O:O,"")</f>
        <v>#NAME?</v>
      </c>
      <c r="N49" s="186" t="str">
        <f t="shared" si="1"/>
        <v>#NAME?</v>
      </c>
      <c r="O49" s="187" t="str">
        <f t="shared" si="2"/>
        <v>#NAME?</v>
      </c>
      <c r="P49" s="179" t="str">
        <f t="shared" si="3"/>
        <v>#NAME?</v>
      </c>
      <c r="Q49" s="187" t="str">
        <f t="shared" si="4"/>
        <v>#NAME?</v>
      </c>
      <c r="R49" s="187" t="str">
        <f t="shared" si="5"/>
        <v>#NAME?</v>
      </c>
      <c r="S49" s="188" t="str">
        <f t="shared" si="6"/>
        <v>#NAME?</v>
      </c>
    </row>
    <row r="50" ht="15.75" customHeight="1">
      <c r="G50" s="182" t="s">
        <v>134</v>
      </c>
      <c r="H50" s="183">
        <v>0.0</v>
      </c>
      <c r="I50" s="185" t="str">
        <f t="array" ref="I50">_xludf.XLOOKUP(G50,'Benchmark Rates Paste'!A:A,'Benchmark Rates Paste'!B:B, "")</f>
        <v>#NAME?</v>
      </c>
      <c r="J50" s="172" t="str">
        <f t="array" ref="J50">_xludf.XLOOKUP(G50,'Benchmark Rates Paste'!D:D,'Benchmark Rates Paste'!E:E,"")</f>
        <v>#NAME?</v>
      </c>
      <c r="K50" s="184" t="str">
        <f t="array" ref="K50">_xludf.XLOOKUP(G50,'Benchmark Rates Paste'!G:G,'Benchmark Rates Paste'!I:I,"")</f>
        <v>#NAME?</v>
      </c>
      <c r="L50" s="184" t="str">
        <f t="array" ref="L50">_xludf.XLOOKUP(G50,'Benchmark Rates Paste'!K:K,'Benchmark Rates Paste'!L:L,"")</f>
        <v>#NAME?</v>
      </c>
      <c r="M50" s="185" t="str">
        <f t="array" ref="M50">_xludf.XLOOKUP(G50,'Benchmark Rates Paste'!N:N,'Benchmark Rates Paste'!O:O,"")</f>
        <v>#NAME?</v>
      </c>
      <c r="N50" s="186" t="str">
        <f t="shared" si="1"/>
        <v>#NAME?</v>
      </c>
      <c r="O50" s="187" t="str">
        <f t="shared" si="2"/>
        <v>#NAME?</v>
      </c>
      <c r="P50" s="179" t="str">
        <f t="shared" si="3"/>
        <v>#NAME?</v>
      </c>
      <c r="Q50" s="187" t="str">
        <f t="shared" si="4"/>
        <v>#NAME?</v>
      </c>
      <c r="R50" s="187" t="str">
        <f t="shared" si="5"/>
        <v>#NAME?</v>
      </c>
      <c r="S50" s="188" t="str">
        <f t="shared" si="6"/>
        <v>#NAME?</v>
      </c>
    </row>
    <row r="51" ht="15.75" customHeight="1">
      <c r="G51" s="182" t="s">
        <v>217</v>
      </c>
      <c r="H51" s="183">
        <v>80.97</v>
      </c>
      <c r="I51" s="185" t="str">
        <f t="array" ref="I51">_xludf.XLOOKUP(G51,'Benchmark Rates Paste'!A:A,'Benchmark Rates Paste'!B:B, "")</f>
        <v>#NAME?</v>
      </c>
      <c r="J51" s="172" t="str">
        <f t="array" ref="J51">_xludf.XLOOKUP(G51,'Benchmark Rates Paste'!D:D,'Benchmark Rates Paste'!E:E,"")</f>
        <v>#NAME?</v>
      </c>
      <c r="K51" s="184" t="str">
        <f t="array" ref="K51">_xludf.XLOOKUP(G51,'Benchmark Rates Paste'!G:G,'Benchmark Rates Paste'!I:I,"")</f>
        <v>#NAME?</v>
      </c>
      <c r="L51" s="184" t="str">
        <f t="array" ref="L51">_xludf.XLOOKUP(G51,'Benchmark Rates Paste'!K:K,'Benchmark Rates Paste'!L:L,"")</f>
        <v>#NAME?</v>
      </c>
      <c r="M51" s="185" t="str">
        <f t="array" ref="M51">_xludf.XLOOKUP(G51,'Benchmark Rates Paste'!N:N,'Benchmark Rates Paste'!O:O,"")</f>
        <v>#NAME?</v>
      </c>
      <c r="N51" s="186" t="str">
        <f t="shared" si="1"/>
        <v>#NAME?</v>
      </c>
      <c r="O51" s="187" t="str">
        <f t="shared" si="2"/>
        <v>#NAME?</v>
      </c>
      <c r="P51" s="179" t="str">
        <f t="shared" si="3"/>
        <v>#NAME?</v>
      </c>
      <c r="Q51" s="187" t="str">
        <f t="shared" si="4"/>
        <v>#NAME?</v>
      </c>
      <c r="R51" s="187" t="str">
        <f t="shared" si="5"/>
        <v>#NAME?</v>
      </c>
      <c r="S51" s="188" t="str">
        <f t="shared" si="6"/>
        <v>#NAME?</v>
      </c>
    </row>
    <row r="52" ht="15.75" customHeight="1">
      <c r="G52" s="182" t="s">
        <v>168</v>
      </c>
      <c r="H52" s="183">
        <v>90.16</v>
      </c>
      <c r="I52" s="185" t="str">
        <f t="array" ref="I52">_xludf.XLOOKUP(G52,'Benchmark Rates Paste'!A:A,'Benchmark Rates Paste'!B:B, "")</f>
        <v>#NAME?</v>
      </c>
      <c r="J52" s="172" t="str">
        <f t="array" ref="J52">_xludf.XLOOKUP(G52,'Benchmark Rates Paste'!D:D,'Benchmark Rates Paste'!E:E,"")</f>
        <v>#NAME?</v>
      </c>
      <c r="K52" s="184" t="str">
        <f t="array" ref="K52">_xludf.XLOOKUP(G52,'Benchmark Rates Paste'!G:G,'Benchmark Rates Paste'!I:I,"")</f>
        <v>#NAME?</v>
      </c>
      <c r="L52" s="184" t="str">
        <f t="array" ref="L52">_xludf.XLOOKUP(G52,'Benchmark Rates Paste'!K:K,'Benchmark Rates Paste'!L:L,"")</f>
        <v>#NAME?</v>
      </c>
      <c r="M52" s="185" t="str">
        <f t="array" ref="M52">_xludf.XLOOKUP(G52,'Benchmark Rates Paste'!N:N,'Benchmark Rates Paste'!O:O,"")</f>
        <v>#NAME?</v>
      </c>
      <c r="N52" s="186" t="str">
        <f t="shared" si="1"/>
        <v>#NAME?</v>
      </c>
      <c r="O52" s="187" t="str">
        <f t="shared" si="2"/>
        <v>#NAME?</v>
      </c>
      <c r="P52" s="179" t="str">
        <f t="shared" si="3"/>
        <v>#NAME?</v>
      </c>
      <c r="Q52" s="187" t="str">
        <f t="shared" si="4"/>
        <v>#NAME?</v>
      </c>
      <c r="R52" s="187" t="str">
        <f t="shared" si="5"/>
        <v>#NAME?</v>
      </c>
      <c r="S52" s="188" t="str">
        <f t="shared" si="6"/>
        <v>#NAME?</v>
      </c>
    </row>
    <row r="53" ht="15.75" customHeight="1">
      <c r="G53" s="182" t="s">
        <v>169</v>
      </c>
      <c r="H53" s="183">
        <v>45.04</v>
      </c>
      <c r="I53" s="185" t="str">
        <f t="array" ref="I53">_xludf.XLOOKUP(G53,'Benchmark Rates Paste'!A:A,'Benchmark Rates Paste'!B:B, "")</f>
        <v>#NAME?</v>
      </c>
      <c r="J53" s="172" t="str">
        <f t="array" ref="J53">_xludf.XLOOKUP(G53,'Benchmark Rates Paste'!D:D,'Benchmark Rates Paste'!E:E,"")</f>
        <v>#NAME?</v>
      </c>
      <c r="K53" s="184" t="str">
        <f t="array" ref="K53">_xludf.XLOOKUP(G53,'Benchmark Rates Paste'!G:G,'Benchmark Rates Paste'!I:I,"")</f>
        <v>#NAME?</v>
      </c>
      <c r="L53" s="184" t="str">
        <f t="array" ref="L53">_xludf.XLOOKUP(G53,'Benchmark Rates Paste'!K:K,'Benchmark Rates Paste'!L:L,"")</f>
        <v>#NAME?</v>
      </c>
      <c r="M53" s="185" t="str">
        <f t="array" ref="M53">_xludf.XLOOKUP(G53,'Benchmark Rates Paste'!N:N,'Benchmark Rates Paste'!O:O,"")</f>
        <v>#NAME?</v>
      </c>
      <c r="N53" s="186" t="str">
        <f t="shared" si="1"/>
        <v>#NAME?</v>
      </c>
      <c r="O53" s="187" t="str">
        <f t="shared" si="2"/>
        <v>#NAME?</v>
      </c>
      <c r="P53" s="179" t="str">
        <f t="shared" si="3"/>
        <v>#NAME?</v>
      </c>
      <c r="Q53" s="187" t="str">
        <f t="shared" si="4"/>
        <v>#NAME?</v>
      </c>
      <c r="R53" s="187" t="str">
        <f t="shared" si="5"/>
        <v>#NAME?</v>
      </c>
      <c r="S53" s="188" t="str">
        <f t="shared" si="6"/>
        <v>#NAME?</v>
      </c>
    </row>
    <row r="54" ht="15.75" customHeight="1">
      <c r="G54" s="182" t="s">
        <v>15</v>
      </c>
      <c r="H54" s="183">
        <v>86.7</v>
      </c>
      <c r="I54" s="185" t="str">
        <f t="array" ref="I54">_xludf.XLOOKUP(G54,'Benchmark Rates Paste'!A:A,'Benchmark Rates Paste'!B:B, "")</f>
        <v>#NAME?</v>
      </c>
      <c r="J54" s="172" t="str">
        <f t="array" ref="J54">_xludf.XLOOKUP(G54,'Benchmark Rates Paste'!D:D,'Benchmark Rates Paste'!E:E,"")</f>
        <v>#NAME?</v>
      </c>
      <c r="K54" s="184" t="str">
        <f t="array" ref="K54">_xludf.XLOOKUP(G54,'Benchmark Rates Paste'!G:G,'Benchmark Rates Paste'!I:I,"")</f>
        <v>#NAME?</v>
      </c>
      <c r="L54" s="184" t="str">
        <f t="array" ref="L54">_xludf.XLOOKUP(G54,'Benchmark Rates Paste'!K:K,'Benchmark Rates Paste'!L:L,"")</f>
        <v>#NAME?</v>
      </c>
      <c r="M54" s="185" t="str">
        <f t="array" ref="M54">_xludf.XLOOKUP(G54,'Benchmark Rates Paste'!N:N,'Benchmark Rates Paste'!O:O,"")</f>
        <v>#NAME?</v>
      </c>
      <c r="N54" s="186" t="str">
        <f t="shared" si="1"/>
        <v>#NAME?</v>
      </c>
      <c r="O54" s="187" t="str">
        <f t="shared" si="2"/>
        <v>#NAME?</v>
      </c>
      <c r="P54" s="179" t="str">
        <f t="shared" si="3"/>
        <v>#NAME?</v>
      </c>
      <c r="Q54" s="187" t="str">
        <f t="shared" si="4"/>
        <v>#NAME?</v>
      </c>
      <c r="R54" s="187" t="str">
        <f t="shared" si="5"/>
        <v>#NAME?</v>
      </c>
      <c r="S54" s="188" t="str">
        <f t="shared" si="6"/>
        <v>#NAME?</v>
      </c>
    </row>
    <row r="55" ht="15.75" customHeight="1">
      <c r="G55" s="182" t="s">
        <v>589</v>
      </c>
      <c r="H55" s="183">
        <v>90.76</v>
      </c>
      <c r="I55" s="185" t="str">
        <f t="array" ref="I55">_xludf.XLOOKUP(G55,'Benchmark Rates Paste'!A:A,'Benchmark Rates Paste'!B:B, "")</f>
        <v>#NAME?</v>
      </c>
      <c r="J55" s="172" t="str">
        <f t="array" ref="J55">_xludf.XLOOKUP(G55,'Benchmark Rates Paste'!D:D,'Benchmark Rates Paste'!E:E,"")</f>
        <v>#NAME?</v>
      </c>
      <c r="K55" s="184" t="str">
        <f t="array" ref="K55">_xludf.XLOOKUP(G55,'Benchmark Rates Paste'!G:G,'Benchmark Rates Paste'!I:I,"")</f>
        <v>#NAME?</v>
      </c>
      <c r="L55" s="184" t="str">
        <f t="array" ref="L55">_xludf.XLOOKUP(G55,'Benchmark Rates Paste'!K:K,'Benchmark Rates Paste'!L:L,"")</f>
        <v>#NAME?</v>
      </c>
      <c r="M55" s="185" t="str">
        <f t="array" ref="M55">_xludf.XLOOKUP(G55,'Benchmark Rates Paste'!N:N,'Benchmark Rates Paste'!O:O,"")</f>
        <v>#NAME?</v>
      </c>
      <c r="N55" s="186" t="str">
        <f t="shared" si="1"/>
        <v>#NAME?</v>
      </c>
      <c r="O55" s="187" t="str">
        <f t="shared" si="2"/>
        <v>#NAME?</v>
      </c>
      <c r="P55" s="179" t="str">
        <f t="shared" si="3"/>
        <v>#NAME?</v>
      </c>
      <c r="Q55" s="187" t="str">
        <f t="shared" si="4"/>
        <v>#NAME?</v>
      </c>
      <c r="R55" s="187" t="str">
        <f t="shared" si="5"/>
        <v>#NAME?</v>
      </c>
      <c r="S55" s="188" t="str">
        <f t="shared" si="6"/>
        <v>#NAME?</v>
      </c>
    </row>
    <row r="56" ht="15.75" customHeight="1">
      <c r="G56" s="182" t="s">
        <v>17</v>
      </c>
      <c r="H56" s="183">
        <v>67.25</v>
      </c>
      <c r="I56" s="185" t="str">
        <f t="array" ref="I56">_xludf.XLOOKUP(G56,'Benchmark Rates Paste'!A:A,'Benchmark Rates Paste'!B:B, "")</f>
        <v>#NAME?</v>
      </c>
      <c r="J56" s="172" t="str">
        <f t="array" ref="J56">_xludf.XLOOKUP(G56,'Benchmark Rates Paste'!D:D,'Benchmark Rates Paste'!E:E,"")</f>
        <v>#NAME?</v>
      </c>
      <c r="K56" s="184" t="str">
        <f t="array" ref="K56">_xludf.XLOOKUP(G56,'Benchmark Rates Paste'!G:G,'Benchmark Rates Paste'!I:I,"")</f>
        <v>#NAME?</v>
      </c>
      <c r="L56" s="184" t="str">
        <f t="array" ref="L56">_xludf.XLOOKUP(G56,'Benchmark Rates Paste'!K:K,'Benchmark Rates Paste'!L:L,"")</f>
        <v>#NAME?</v>
      </c>
      <c r="M56" s="185" t="str">
        <f t="array" ref="M56">_xludf.XLOOKUP(G56,'Benchmark Rates Paste'!N:N,'Benchmark Rates Paste'!O:O,"")</f>
        <v>#NAME?</v>
      </c>
      <c r="N56" s="186" t="str">
        <f t="shared" si="1"/>
        <v>#NAME?</v>
      </c>
      <c r="O56" s="187" t="str">
        <f t="shared" si="2"/>
        <v>#NAME?</v>
      </c>
      <c r="P56" s="179" t="str">
        <f t="shared" si="3"/>
        <v>#NAME?</v>
      </c>
      <c r="Q56" s="187" t="str">
        <f t="shared" si="4"/>
        <v>#NAME?</v>
      </c>
      <c r="R56" s="187" t="str">
        <f t="shared" si="5"/>
        <v>#NAME?</v>
      </c>
      <c r="S56" s="188" t="str">
        <f t="shared" si="6"/>
        <v>#NAME?</v>
      </c>
    </row>
    <row r="57" ht="15.75" customHeight="1">
      <c r="G57" s="182" t="s">
        <v>591</v>
      </c>
      <c r="H57" s="183">
        <v>37.71</v>
      </c>
      <c r="I57" s="185" t="str">
        <f t="array" ref="I57">_xludf.XLOOKUP(G57,'Benchmark Rates Paste'!A:A,'Benchmark Rates Paste'!B:B, "")</f>
        <v>#NAME?</v>
      </c>
      <c r="J57" s="172" t="str">
        <f t="array" ref="J57">_xludf.XLOOKUP(G57,'Benchmark Rates Paste'!D:D,'Benchmark Rates Paste'!E:E,"")</f>
        <v>#NAME?</v>
      </c>
      <c r="K57" s="184" t="str">
        <f t="array" ref="K57">_xludf.XLOOKUP(G57,'Benchmark Rates Paste'!G:G,'Benchmark Rates Paste'!I:I,"")</f>
        <v>#NAME?</v>
      </c>
      <c r="L57" s="184" t="str">
        <f t="array" ref="L57">_xludf.XLOOKUP(G57,'Benchmark Rates Paste'!K:K,'Benchmark Rates Paste'!L:L,"")</f>
        <v>#NAME?</v>
      </c>
      <c r="M57" s="185" t="str">
        <f t="array" ref="M57">_xludf.XLOOKUP(G57,'Benchmark Rates Paste'!N:N,'Benchmark Rates Paste'!O:O,"")</f>
        <v>#NAME?</v>
      </c>
      <c r="N57" s="186" t="str">
        <f t="shared" si="1"/>
        <v>#NAME?</v>
      </c>
      <c r="O57" s="187" t="str">
        <f t="shared" si="2"/>
        <v>#NAME?</v>
      </c>
      <c r="P57" s="179" t="str">
        <f t="shared" si="3"/>
        <v>#NAME?</v>
      </c>
      <c r="Q57" s="187" t="str">
        <f t="shared" si="4"/>
        <v>#NAME?</v>
      </c>
      <c r="R57" s="187" t="str">
        <f t="shared" si="5"/>
        <v>#NAME?</v>
      </c>
      <c r="S57" s="188" t="str">
        <f t="shared" si="6"/>
        <v>#NAME?</v>
      </c>
    </row>
    <row r="58" ht="15.75" customHeight="1">
      <c r="G58" s="182" t="s">
        <v>593</v>
      </c>
      <c r="H58" s="183">
        <v>33.81</v>
      </c>
      <c r="I58" s="185" t="str">
        <f t="array" ref="I58">_xludf.XLOOKUP(G58,'Benchmark Rates Paste'!A:A,'Benchmark Rates Paste'!B:B, "")</f>
        <v>#NAME?</v>
      </c>
      <c r="J58" s="172" t="str">
        <f t="array" ref="J58">_xludf.XLOOKUP(G58,'Benchmark Rates Paste'!D:D,'Benchmark Rates Paste'!E:E,"")</f>
        <v>#NAME?</v>
      </c>
      <c r="K58" s="184" t="str">
        <f t="array" ref="K58">_xludf.XLOOKUP(G58,'Benchmark Rates Paste'!G:G,'Benchmark Rates Paste'!I:I,"")</f>
        <v>#NAME?</v>
      </c>
      <c r="L58" s="184" t="str">
        <f t="array" ref="L58">_xludf.XLOOKUP(G58,'Benchmark Rates Paste'!K:K,'Benchmark Rates Paste'!L:L,"")</f>
        <v>#NAME?</v>
      </c>
      <c r="M58" s="185" t="str">
        <f t="array" ref="M58">_xludf.XLOOKUP(G58,'Benchmark Rates Paste'!N:N,'Benchmark Rates Paste'!O:O,"")</f>
        <v>#NAME?</v>
      </c>
      <c r="N58" s="186" t="str">
        <f t="shared" si="1"/>
        <v>#NAME?</v>
      </c>
      <c r="O58" s="187" t="str">
        <f t="shared" si="2"/>
        <v>#NAME?</v>
      </c>
      <c r="P58" s="179" t="str">
        <f t="shared" si="3"/>
        <v>#NAME?</v>
      </c>
      <c r="Q58" s="187" t="str">
        <f t="shared" si="4"/>
        <v>#NAME?</v>
      </c>
      <c r="R58" s="187" t="str">
        <f t="shared" si="5"/>
        <v>#NAME?</v>
      </c>
      <c r="S58" s="188" t="str">
        <f t="shared" si="6"/>
        <v>#NAME?</v>
      </c>
    </row>
    <row r="59" ht="15.75" customHeight="1">
      <c r="G59" s="182" t="s">
        <v>595</v>
      </c>
      <c r="H59" s="183">
        <v>57.0</v>
      </c>
      <c r="I59" s="185" t="str">
        <f t="array" ref="I59">_xludf.XLOOKUP(G59,'Benchmark Rates Paste'!A:A,'Benchmark Rates Paste'!B:B, "")</f>
        <v>#NAME?</v>
      </c>
      <c r="J59" s="172" t="str">
        <f t="array" ref="J59">_xludf.XLOOKUP(G59,'Benchmark Rates Paste'!D:D,'Benchmark Rates Paste'!E:E,"")</f>
        <v>#NAME?</v>
      </c>
      <c r="K59" s="184" t="str">
        <f t="array" ref="K59">_xludf.XLOOKUP(G59,'Benchmark Rates Paste'!G:G,'Benchmark Rates Paste'!I:I,"")</f>
        <v>#NAME?</v>
      </c>
      <c r="L59" s="184" t="str">
        <f t="array" ref="L59">_xludf.XLOOKUP(G59,'Benchmark Rates Paste'!K:K,'Benchmark Rates Paste'!L:L,"")</f>
        <v>#NAME?</v>
      </c>
      <c r="M59" s="185" t="str">
        <f t="array" ref="M59">_xludf.XLOOKUP(G59,'Benchmark Rates Paste'!N:N,'Benchmark Rates Paste'!O:O,"")</f>
        <v>#NAME?</v>
      </c>
      <c r="N59" s="186" t="str">
        <f t="shared" si="1"/>
        <v>#NAME?</v>
      </c>
      <c r="O59" s="187" t="str">
        <f t="shared" si="2"/>
        <v>#NAME?</v>
      </c>
      <c r="P59" s="179" t="str">
        <f t="shared" si="3"/>
        <v>#NAME?</v>
      </c>
      <c r="Q59" s="187" t="str">
        <f t="shared" si="4"/>
        <v>#NAME?</v>
      </c>
      <c r="R59" s="187" t="str">
        <f t="shared" si="5"/>
        <v>#NAME?</v>
      </c>
      <c r="S59" s="188" t="str">
        <f t="shared" si="6"/>
        <v>#NAME?</v>
      </c>
    </row>
    <row r="60" ht="15.75" customHeight="1">
      <c r="G60" s="182" t="s">
        <v>18</v>
      </c>
      <c r="H60" s="183">
        <v>93.57</v>
      </c>
      <c r="I60" s="185" t="str">
        <f t="array" ref="I60">_xludf.XLOOKUP(G60,'Benchmark Rates Paste'!A:A,'Benchmark Rates Paste'!B:B, "")</f>
        <v>#NAME?</v>
      </c>
      <c r="J60" s="172" t="str">
        <f t="array" ref="J60">_xludf.XLOOKUP(G60,'Benchmark Rates Paste'!D:D,'Benchmark Rates Paste'!E:E,"")</f>
        <v>#NAME?</v>
      </c>
      <c r="K60" s="184" t="str">
        <f t="array" ref="K60">_xludf.XLOOKUP(G60,'Benchmark Rates Paste'!G:G,'Benchmark Rates Paste'!I:I,"")</f>
        <v>#NAME?</v>
      </c>
      <c r="L60" s="184" t="str">
        <f t="array" ref="L60">_xludf.XLOOKUP(G60,'Benchmark Rates Paste'!K:K,'Benchmark Rates Paste'!L:L,"")</f>
        <v>#NAME?</v>
      </c>
      <c r="M60" s="185" t="str">
        <f t="array" ref="M60">_xludf.XLOOKUP(G60,'Benchmark Rates Paste'!N:N,'Benchmark Rates Paste'!O:O,"")</f>
        <v>#NAME?</v>
      </c>
      <c r="N60" s="186" t="str">
        <f t="shared" si="1"/>
        <v>#NAME?</v>
      </c>
      <c r="O60" s="187" t="str">
        <f t="shared" si="2"/>
        <v>#NAME?</v>
      </c>
      <c r="P60" s="179" t="str">
        <f t="shared" si="3"/>
        <v>#NAME?</v>
      </c>
      <c r="Q60" s="187" t="str">
        <f t="shared" si="4"/>
        <v>#NAME?</v>
      </c>
      <c r="R60" s="187" t="str">
        <f t="shared" si="5"/>
        <v>#NAME?</v>
      </c>
      <c r="S60" s="188" t="str">
        <f t="shared" si="6"/>
        <v>#NAME?</v>
      </c>
    </row>
    <row r="61" ht="15.75" customHeight="1">
      <c r="G61" s="182" t="s">
        <v>170</v>
      </c>
      <c r="H61" s="183">
        <v>93.57</v>
      </c>
      <c r="I61" s="185" t="str">
        <f t="array" ref="I61">_xludf.XLOOKUP(G61,'Benchmark Rates Paste'!A:A,'Benchmark Rates Paste'!B:B, "")</f>
        <v>#NAME?</v>
      </c>
      <c r="J61" s="172" t="str">
        <f t="array" ref="J61">_xludf.XLOOKUP(G61,'Benchmark Rates Paste'!D:D,'Benchmark Rates Paste'!E:E,"")</f>
        <v>#NAME?</v>
      </c>
      <c r="K61" s="184" t="str">
        <f t="array" ref="K61">_xludf.XLOOKUP(G61,'Benchmark Rates Paste'!G:G,'Benchmark Rates Paste'!I:I,"")</f>
        <v>#NAME?</v>
      </c>
      <c r="L61" s="184" t="str">
        <f t="array" ref="L61">_xludf.XLOOKUP(G61,'Benchmark Rates Paste'!K:K,'Benchmark Rates Paste'!L:L,"")</f>
        <v>#NAME?</v>
      </c>
      <c r="M61" s="185" t="str">
        <f t="array" ref="M61">_xludf.XLOOKUP(G61,'Benchmark Rates Paste'!N:N,'Benchmark Rates Paste'!O:O,"")</f>
        <v>#NAME?</v>
      </c>
      <c r="N61" s="186" t="str">
        <f t="shared" si="1"/>
        <v>#NAME?</v>
      </c>
      <c r="O61" s="187" t="str">
        <f t="shared" si="2"/>
        <v>#NAME?</v>
      </c>
      <c r="P61" s="179" t="str">
        <f t="shared" si="3"/>
        <v>#NAME?</v>
      </c>
      <c r="Q61" s="187" t="str">
        <f t="shared" si="4"/>
        <v>#NAME?</v>
      </c>
      <c r="R61" s="187" t="str">
        <f t="shared" si="5"/>
        <v>#NAME?</v>
      </c>
      <c r="S61" s="188" t="str">
        <f t="shared" si="6"/>
        <v>#NAME?</v>
      </c>
    </row>
    <row r="62" ht="15.75" customHeight="1">
      <c r="G62" s="182" t="s">
        <v>597</v>
      </c>
      <c r="H62" s="183">
        <v>58.46</v>
      </c>
      <c r="I62" s="185" t="str">
        <f t="array" ref="I62">_xludf.XLOOKUP(G62,'Benchmark Rates Paste'!A:A,'Benchmark Rates Paste'!B:B, "")</f>
        <v>#NAME?</v>
      </c>
      <c r="J62" s="172" t="str">
        <f t="array" ref="J62">_xludf.XLOOKUP(G62,'Benchmark Rates Paste'!D:D,'Benchmark Rates Paste'!E:E,"")</f>
        <v>#NAME?</v>
      </c>
      <c r="K62" s="184" t="str">
        <f t="array" ref="K62">_xludf.XLOOKUP(G62,'Benchmark Rates Paste'!G:G,'Benchmark Rates Paste'!I:I,"")</f>
        <v>#NAME?</v>
      </c>
      <c r="L62" s="184" t="str">
        <f t="array" ref="L62">_xludf.XLOOKUP(G62,'Benchmark Rates Paste'!K:K,'Benchmark Rates Paste'!L:L,"")</f>
        <v>#NAME?</v>
      </c>
      <c r="M62" s="185" t="str">
        <f t="array" ref="M62">_xludf.XLOOKUP(G62,'Benchmark Rates Paste'!N:N,'Benchmark Rates Paste'!O:O,"")</f>
        <v>#NAME?</v>
      </c>
      <c r="N62" s="186" t="str">
        <f t="shared" si="1"/>
        <v>#NAME?</v>
      </c>
      <c r="O62" s="187" t="str">
        <f t="shared" si="2"/>
        <v>#NAME?</v>
      </c>
      <c r="P62" s="179" t="str">
        <f t="shared" si="3"/>
        <v>#NAME?</v>
      </c>
      <c r="Q62" s="187" t="str">
        <f t="shared" si="4"/>
        <v>#NAME?</v>
      </c>
      <c r="R62" s="187" t="str">
        <f t="shared" si="5"/>
        <v>#NAME?</v>
      </c>
      <c r="S62" s="188" t="str">
        <f t="shared" si="6"/>
        <v>#NAME?</v>
      </c>
    </row>
    <row r="63" ht="15.75" customHeight="1">
      <c r="G63" s="182" t="s">
        <v>19</v>
      </c>
      <c r="H63" s="183">
        <v>309.63</v>
      </c>
      <c r="I63" s="185" t="str">
        <f t="array" ref="I63">_xludf.XLOOKUP(G63,'Benchmark Rates Paste'!A:A,'Benchmark Rates Paste'!B:B, "")</f>
        <v>#NAME?</v>
      </c>
      <c r="J63" s="172" t="str">
        <f t="array" ref="J63">_xludf.XLOOKUP(G63,'Benchmark Rates Paste'!D:D,'Benchmark Rates Paste'!E:E,"")</f>
        <v>#NAME?</v>
      </c>
      <c r="K63" s="184" t="str">
        <f t="array" ref="K63">_xludf.XLOOKUP(G63,'Benchmark Rates Paste'!G:G,'Benchmark Rates Paste'!I:I,"")</f>
        <v>#NAME?</v>
      </c>
      <c r="L63" s="184" t="str">
        <f t="array" ref="L63">_xludf.XLOOKUP(G63,'Benchmark Rates Paste'!K:K,'Benchmark Rates Paste'!L:L,"")</f>
        <v>#NAME?</v>
      </c>
      <c r="M63" s="185" t="str">
        <f t="array" ref="M63">_xludf.XLOOKUP(G63,'Benchmark Rates Paste'!N:N,'Benchmark Rates Paste'!O:O,"")</f>
        <v>#NAME?</v>
      </c>
      <c r="N63" s="186" t="str">
        <f t="shared" si="1"/>
        <v>#NAME?</v>
      </c>
      <c r="O63" s="187" t="str">
        <f t="shared" si="2"/>
        <v>#NAME?</v>
      </c>
      <c r="P63" s="179" t="str">
        <f t="shared" si="3"/>
        <v>#NAME?</v>
      </c>
      <c r="Q63" s="187" t="str">
        <f t="shared" si="4"/>
        <v>#NAME?</v>
      </c>
      <c r="R63" s="187" t="str">
        <f t="shared" si="5"/>
        <v>#NAME?</v>
      </c>
      <c r="S63" s="188" t="str">
        <f t="shared" si="6"/>
        <v>#NAME?</v>
      </c>
    </row>
    <row r="64" ht="15.75" customHeight="1">
      <c r="G64" s="182" t="s">
        <v>218</v>
      </c>
      <c r="H64" s="183">
        <v>259.06</v>
      </c>
      <c r="I64" s="185" t="str">
        <f t="array" ref="I64">_xludf.XLOOKUP(G64,'Benchmark Rates Paste'!A:A,'Benchmark Rates Paste'!B:B, "")</f>
        <v>#NAME?</v>
      </c>
      <c r="J64" s="172" t="str">
        <f t="array" ref="J64">_xludf.XLOOKUP(G64,'Benchmark Rates Paste'!D:D,'Benchmark Rates Paste'!E:E,"")</f>
        <v>#NAME?</v>
      </c>
      <c r="K64" s="184" t="str">
        <f t="array" ref="K64">_xludf.XLOOKUP(G64,'Benchmark Rates Paste'!G:G,'Benchmark Rates Paste'!I:I,"")</f>
        <v>#NAME?</v>
      </c>
      <c r="L64" s="184" t="str">
        <f t="array" ref="L64">_xludf.XLOOKUP(G64,'Benchmark Rates Paste'!K:K,'Benchmark Rates Paste'!L:L,"")</f>
        <v>#NAME?</v>
      </c>
      <c r="M64" s="185" t="str">
        <f t="array" ref="M64">_xludf.XLOOKUP(G64,'Benchmark Rates Paste'!N:N,'Benchmark Rates Paste'!O:O,"")</f>
        <v>#NAME?</v>
      </c>
      <c r="N64" s="186" t="str">
        <f t="shared" si="1"/>
        <v>#NAME?</v>
      </c>
      <c r="O64" s="187" t="str">
        <f t="shared" si="2"/>
        <v>#NAME?</v>
      </c>
      <c r="P64" s="179" t="str">
        <f t="shared" si="3"/>
        <v>#NAME?</v>
      </c>
      <c r="Q64" s="187" t="str">
        <f t="shared" si="4"/>
        <v>#NAME?</v>
      </c>
      <c r="R64" s="187" t="str">
        <f t="shared" si="5"/>
        <v>#NAME?</v>
      </c>
      <c r="S64" s="188" t="str">
        <f t="shared" si="6"/>
        <v>#NAME?</v>
      </c>
    </row>
    <row r="65" ht="15.75" customHeight="1">
      <c r="G65" s="182" t="s">
        <v>219</v>
      </c>
      <c r="H65" s="183">
        <v>58.55</v>
      </c>
      <c r="I65" s="185" t="str">
        <f t="array" ref="I65">_xludf.XLOOKUP(G65,'Benchmark Rates Paste'!A:A,'Benchmark Rates Paste'!B:B, "")</f>
        <v>#NAME?</v>
      </c>
      <c r="J65" s="172" t="str">
        <f t="array" ref="J65">_xludf.XLOOKUP(G65,'Benchmark Rates Paste'!D:D,'Benchmark Rates Paste'!E:E,"")</f>
        <v>#NAME?</v>
      </c>
      <c r="K65" s="184" t="str">
        <f t="array" ref="K65">_xludf.XLOOKUP(G65,'Benchmark Rates Paste'!G:G,'Benchmark Rates Paste'!I:I,"")</f>
        <v>#NAME?</v>
      </c>
      <c r="L65" s="184" t="str">
        <f t="array" ref="L65">_xludf.XLOOKUP(G65,'Benchmark Rates Paste'!K:K,'Benchmark Rates Paste'!L:L,"")</f>
        <v>#NAME?</v>
      </c>
      <c r="M65" s="185" t="str">
        <f t="array" ref="M65">_xludf.XLOOKUP(G65,'Benchmark Rates Paste'!N:N,'Benchmark Rates Paste'!O:O,"")</f>
        <v>#NAME?</v>
      </c>
      <c r="N65" s="186" t="str">
        <f t="shared" si="1"/>
        <v>#NAME?</v>
      </c>
      <c r="O65" s="187" t="str">
        <f t="shared" si="2"/>
        <v>#NAME?</v>
      </c>
      <c r="P65" s="179" t="str">
        <f t="shared" si="3"/>
        <v>#NAME?</v>
      </c>
      <c r="Q65" s="187" t="str">
        <f t="shared" si="4"/>
        <v>#NAME?</v>
      </c>
      <c r="R65" s="187" t="str">
        <f t="shared" si="5"/>
        <v>#NAME?</v>
      </c>
      <c r="S65" s="188" t="str">
        <f t="shared" si="6"/>
        <v>#NAME?</v>
      </c>
    </row>
    <row r="66" ht="15.75" customHeight="1">
      <c r="G66" s="182" t="s">
        <v>220</v>
      </c>
      <c r="H66" s="183">
        <v>58.55</v>
      </c>
      <c r="I66" s="185" t="str">
        <f t="array" ref="I66">_xludf.XLOOKUP(G66,'Benchmark Rates Paste'!A:A,'Benchmark Rates Paste'!B:B, "")</f>
        <v>#NAME?</v>
      </c>
      <c r="J66" s="172" t="str">
        <f t="array" ref="J66">_xludf.XLOOKUP(G66,'Benchmark Rates Paste'!D:D,'Benchmark Rates Paste'!E:E,"")</f>
        <v>#NAME?</v>
      </c>
      <c r="K66" s="184" t="str">
        <f t="array" ref="K66">_xludf.XLOOKUP(G66,'Benchmark Rates Paste'!G:G,'Benchmark Rates Paste'!I:I,"")</f>
        <v>#NAME?</v>
      </c>
      <c r="L66" s="184" t="str">
        <f t="array" ref="L66">_xludf.XLOOKUP(G66,'Benchmark Rates Paste'!K:K,'Benchmark Rates Paste'!L:L,"")</f>
        <v>#NAME?</v>
      </c>
      <c r="M66" s="185" t="str">
        <f t="array" ref="M66">_xludf.XLOOKUP(G66,'Benchmark Rates Paste'!N:N,'Benchmark Rates Paste'!O:O,"")</f>
        <v>#NAME?</v>
      </c>
      <c r="N66" s="186" t="str">
        <f t="shared" si="1"/>
        <v>#NAME?</v>
      </c>
      <c r="O66" s="187" t="str">
        <f t="shared" si="2"/>
        <v>#NAME?</v>
      </c>
      <c r="P66" s="179" t="str">
        <f t="shared" si="3"/>
        <v>#NAME?</v>
      </c>
      <c r="Q66" s="187" t="str">
        <f t="shared" si="4"/>
        <v>#NAME?</v>
      </c>
      <c r="R66" s="187" t="str">
        <f t="shared" si="5"/>
        <v>#NAME?</v>
      </c>
      <c r="S66" s="188" t="str">
        <f t="shared" si="6"/>
        <v>#NAME?</v>
      </c>
    </row>
    <row r="67" ht="15.75" customHeight="1">
      <c r="G67" s="182" t="s">
        <v>20</v>
      </c>
      <c r="H67" s="183">
        <v>58.55</v>
      </c>
      <c r="I67" s="185" t="str">
        <f t="array" ref="I67">_xludf.XLOOKUP(G67,'Benchmark Rates Paste'!A:A,'Benchmark Rates Paste'!B:B, "")</f>
        <v>#NAME?</v>
      </c>
      <c r="J67" s="172" t="str">
        <f t="array" ref="J67">_xludf.XLOOKUP(G67,'Benchmark Rates Paste'!D:D,'Benchmark Rates Paste'!E:E,"")</f>
        <v>#NAME?</v>
      </c>
      <c r="K67" s="184" t="str">
        <f t="array" ref="K67">_xludf.XLOOKUP(G67,'Benchmark Rates Paste'!G:G,'Benchmark Rates Paste'!I:I,"")</f>
        <v>#NAME?</v>
      </c>
      <c r="L67" s="184" t="str">
        <f t="array" ref="L67">_xludf.XLOOKUP(G67,'Benchmark Rates Paste'!K:K,'Benchmark Rates Paste'!L:L,"")</f>
        <v>#NAME?</v>
      </c>
      <c r="M67" s="185" t="str">
        <f t="array" ref="M67">_xludf.XLOOKUP(G67,'Benchmark Rates Paste'!N:N,'Benchmark Rates Paste'!O:O,"")</f>
        <v>#NAME?</v>
      </c>
      <c r="N67" s="186" t="str">
        <f t="shared" si="1"/>
        <v>#NAME?</v>
      </c>
      <c r="O67" s="187" t="str">
        <f t="shared" si="2"/>
        <v>#NAME?</v>
      </c>
      <c r="P67" s="179" t="str">
        <f t="shared" si="3"/>
        <v>#NAME?</v>
      </c>
      <c r="Q67" s="187" t="str">
        <f t="shared" si="4"/>
        <v>#NAME?</v>
      </c>
      <c r="R67" s="187" t="str">
        <f t="shared" si="5"/>
        <v>#NAME?</v>
      </c>
      <c r="S67" s="188" t="str">
        <f t="shared" si="6"/>
        <v>#NAME?</v>
      </c>
    </row>
    <row r="68" ht="15.75" customHeight="1">
      <c r="G68" s="182" t="s">
        <v>221</v>
      </c>
      <c r="H68" s="183">
        <v>309.63</v>
      </c>
      <c r="I68" s="185" t="str">
        <f t="array" ref="I68">_xludf.XLOOKUP(G68,'Benchmark Rates Paste'!A:A,'Benchmark Rates Paste'!B:B, "")</f>
        <v>#NAME?</v>
      </c>
      <c r="J68" s="172" t="str">
        <f t="array" ref="J68">_xludf.XLOOKUP(G68,'Benchmark Rates Paste'!D:D,'Benchmark Rates Paste'!E:E,"")</f>
        <v>#NAME?</v>
      </c>
      <c r="K68" s="184" t="str">
        <f t="array" ref="K68">_xludf.XLOOKUP(G68,'Benchmark Rates Paste'!G:G,'Benchmark Rates Paste'!I:I,"")</f>
        <v>#NAME?</v>
      </c>
      <c r="L68" s="184" t="str">
        <f t="array" ref="L68">_xludf.XLOOKUP(G68,'Benchmark Rates Paste'!K:K,'Benchmark Rates Paste'!L:L,"")</f>
        <v>#NAME?</v>
      </c>
      <c r="M68" s="185" t="str">
        <f t="array" ref="M68">_xludf.XLOOKUP(G68,'Benchmark Rates Paste'!N:N,'Benchmark Rates Paste'!O:O,"")</f>
        <v>#NAME?</v>
      </c>
      <c r="N68" s="186" t="str">
        <f t="shared" si="1"/>
        <v>#NAME?</v>
      </c>
      <c r="O68" s="187" t="str">
        <f t="shared" si="2"/>
        <v>#NAME?</v>
      </c>
      <c r="P68" s="179" t="str">
        <f t="shared" si="3"/>
        <v>#NAME?</v>
      </c>
      <c r="Q68" s="187" t="str">
        <f t="shared" si="4"/>
        <v>#NAME?</v>
      </c>
      <c r="R68" s="187" t="str">
        <f t="shared" si="5"/>
        <v>#NAME?</v>
      </c>
      <c r="S68" s="188" t="str">
        <f t="shared" si="6"/>
        <v>#NAME?</v>
      </c>
    </row>
    <row r="69" ht="15.75" customHeight="1">
      <c r="G69" s="182" t="s">
        <v>222</v>
      </c>
      <c r="H69" s="183">
        <v>43.27</v>
      </c>
      <c r="I69" s="185" t="str">
        <f t="array" ref="I69">_xludf.XLOOKUP(G69,'Benchmark Rates Paste'!A:A,'Benchmark Rates Paste'!B:B, "")</f>
        <v>#NAME?</v>
      </c>
      <c r="J69" s="172" t="str">
        <f t="array" ref="J69">_xludf.XLOOKUP(G69,'Benchmark Rates Paste'!D:D,'Benchmark Rates Paste'!E:E,"")</f>
        <v>#NAME?</v>
      </c>
      <c r="K69" s="184" t="str">
        <f t="array" ref="K69">_xludf.XLOOKUP(G69,'Benchmark Rates Paste'!G:G,'Benchmark Rates Paste'!I:I,"")</f>
        <v>#NAME?</v>
      </c>
      <c r="L69" s="184" t="str">
        <f t="array" ref="L69">_xludf.XLOOKUP(G69,'Benchmark Rates Paste'!K:K,'Benchmark Rates Paste'!L:L,"")</f>
        <v>#NAME?</v>
      </c>
      <c r="M69" s="185" t="str">
        <f t="array" ref="M69">_xludf.XLOOKUP(G69,'Benchmark Rates Paste'!N:N,'Benchmark Rates Paste'!O:O,"")</f>
        <v>#NAME?</v>
      </c>
      <c r="N69" s="186" t="str">
        <f t="shared" si="1"/>
        <v>#NAME?</v>
      </c>
      <c r="O69" s="187" t="str">
        <f t="shared" si="2"/>
        <v>#NAME?</v>
      </c>
      <c r="P69" s="179" t="str">
        <f t="shared" si="3"/>
        <v>#NAME?</v>
      </c>
      <c r="Q69" s="187" t="str">
        <f t="shared" si="4"/>
        <v>#NAME?</v>
      </c>
      <c r="R69" s="187" t="str">
        <f t="shared" si="5"/>
        <v>#NAME?</v>
      </c>
      <c r="S69" s="188" t="str">
        <f t="shared" si="6"/>
        <v>#NAME?</v>
      </c>
    </row>
    <row r="70" ht="15.75" customHeight="1">
      <c r="G70" s="182" t="s">
        <v>223</v>
      </c>
      <c r="H70" s="183">
        <v>43.27</v>
      </c>
      <c r="I70" s="185" t="str">
        <f t="array" ref="I70">_xludf.XLOOKUP(G70,'Benchmark Rates Paste'!A:A,'Benchmark Rates Paste'!B:B, "")</f>
        <v>#NAME?</v>
      </c>
      <c r="J70" s="172" t="str">
        <f t="array" ref="J70">_xludf.XLOOKUP(G70,'Benchmark Rates Paste'!D:D,'Benchmark Rates Paste'!E:E,"")</f>
        <v>#NAME?</v>
      </c>
      <c r="K70" s="184" t="str">
        <f t="array" ref="K70">_xludf.XLOOKUP(G70,'Benchmark Rates Paste'!G:G,'Benchmark Rates Paste'!I:I,"")</f>
        <v>#NAME?</v>
      </c>
      <c r="L70" s="184" t="str">
        <f t="array" ref="L70">_xludf.XLOOKUP(G70,'Benchmark Rates Paste'!K:K,'Benchmark Rates Paste'!L:L,"")</f>
        <v>#NAME?</v>
      </c>
      <c r="M70" s="185" t="str">
        <f t="array" ref="M70">_xludf.XLOOKUP(G70,'Benchmark Rates Paste'!N:N,'Benchmark Rates Paste'!O:O,"")</f>
        <v>#NAME?</v>
      </c>
      <c r="N70" s="186" t="str">
        <f t="shared" si="1"/>
        <v>#NAME?</v>
      </c>
      <c r="O70" s="187" t="str">
        <f t="shared" si="2"/>
        <v>#NAME?</v>
      </c>
      <c r="P70" s="179" t="str">
        <f t="shared" si="3"/>
        <v>#NAME?</v>
      </c>
      <c r="Q70" s="187" t="str">
        <f t="shared" si="4"/>
        <v>#NAME?</v>
      </c>
      <c r="R70" s="187" t="str">
        <f t="shared" si="5"/>
        <v>#NAME?</v>
      </c>
      <c r="S70" s="188" t="str">
        <f t="shared" si="6"/>
        <v>#NAME?</v>
      </c>
    </row>
    <row r="71" ht="15.75" customHeight="1">
      <c r="G71" s="182" t="s">
        <v>224</v>
      </c>
      <c r="H71" s="183">
        <v>43.27</v>
      </c>
      <c r="I71" s="185" t="str">
        <f t="array" ref="I71">_xludf.XLOOKUP(G71,'Benchmark Rates Paste'!A:A,'Benchmark Rates Paste'!B:B, "")</f>
        <v>#NAME?</v>
      </c>
      <c r="J71" s="172" t="str">
        <f t="array" ref="J71">_xludf.XLOOKUP(G71,'Benchmark Rates Paste'!D:D,'Benchmark Rates Paste'!E:E,"")</f>
        <v>#NAME?</v>
      </c>
      <c r="K71" s="184" t="str">
        <f t="array" ref="K71">_xludf.XLOOKUP(G71,'Benchmark Rates Paste'!G:G,'Benchmark Rates Paste'!I:I,"")</f>
        <v>#NAME?</v>
      </c>
      <c r="L71" s="184" t="str">
        <f t="array" ref="L71">_xludf.XLOOKUP(G71,'Benchmark Rates Paste'!K:K,'Benchmark Rates Paste'!L:L,"")</f>
        <v>#NAME?</v>
      </c>
      <c r="M71" s="185" t="str">
        <f t="array" ref="M71">_xludf.XLOOKUP(G71,'Benchmark Rates Paste'!N:N,'Benchmark Rates Paste'!O:O,"")</f>
        <v>#NAME?</v>
      </c>
      <c r="N71" s="186" t="str">
        <f t="shared" si="1"/>
        <v>#NAME?</v>
      </c>
      <c r="O71" s="187" t="str">
        <f t="shared" si="2"/>
        <v>#NAME?</v>
      </c>
      <c r="P71" s="179" t="str">
        <f t="shared" si="3"/>
        <v>#NAME?</v>
      </c>
      <c r="Q71" s="187" t="str">
        <f t="shared" si="4"/>
        <v>#NAME?</v>
      </c>
      <c r="R71" s="187" t="str">
        <f t="shared" si="5"/>
        <v>#NAME?</v>
      </c>
      <c r="S71" s="188" t="str">
        <f t="shared" si="6"/>
        <v>#NAME?</v>
      </c>
    </row>
    <row r="72" ht="15.75" customHeight="1">
      <c r="G72" s="182" t="s">
        <v>225</v>
      </c>
      <c r="H72" s="183">
        <v>43.27</v>
      </c>
      <c r="I72" s="185" t="str">
        <f t="array" ref="I72">_xludf.XLOOKUP(G72,'Benchmark Rates Paste'!A:A,'Benchmark Rates Paste'!B:B, "")</f>
        <v>#NAME?</v>
      </c>
      <c r="J72" s="172" t="str">
        <f t="array" ref="J72">_xludf.XLOOKUP(G72,'Benchmark Rates Paste'!D:D,'Benchmark Rates Paste'!E:E,"")</f>
        <v>#NAME?</v>
      </c>
      <c r="K72" s="184" t="str">
        <f t="array" ref="K72">_xludf.XLOOKUP(G72,'Benchmark Rates Paste'!G:G,'Benchmark Rates Paste'!I:I,"")</f>
        <v>#NAME?</v>
      </c>
      <c r="L72" s="184" t="str">
        <f t="array" ref="L72">_xludf.XLOOKUP(G72,'Benchmark Rates Paste'!K:K,'Benchmark Rates Paste'!L:L,"")</f>
        <v>#NAME?</v>
      </c>
      <c r="M72" s="185" t="str">
        <f t="array" ref="M72">_xludf.XLOOKUP(G72,'Benchmark Rates Paste'!N:N,'Benchmark Rates Paste'!O:O,"")</f>
        <v>#NAME?</v>
      </c>
      <c r="N72" s="186" t="str">
        <f t="shared" si="1"/>
        <v>#NAME?</v>
      </c>
      <c r="O72" s="187" t="str">
        <f t="shared" si="2"/>
        <v>#NAME?</v>
      </c>
      <c r="P72" s="179" t="str">
        <f t="shared" si="3"/>
        <v>#NAME?</v>
      </c>
      <c r="Q72" s="187" t="str">
        <f t="shared" si="4"/>
        <v>#NAME?</v>
      </c>
      <c r="R72" s="187" t="str">
        <f t="shared" si="5"/>
        <v>#NAME?</v>
      </c>
      <c r="S72" s="188" t="str">
        <f t="shared" si="6"/>
        <v>#NAME?</v>
      </c>
    </row>
    <row r="73" ht="15.75" customHeight="1">
      <c r="G73" s="182" t="s">
        <v>226</v>
      </c>
      <c r="H73" s="183">
        <v>43.27</v>
      </c>
      <c r="I73" s="185" t="str">
        <f t="array" ref="I73">_xludf.XLOOKUP(G73,'Benchmark Rates Paste'!A:A,'Benchmark Rates Paste'!B:B, "")</f>
        <v>#NAME?</v>
      </c>
      <c r="J73" s="172" t="str">
        <f t="array" ref="J73">_xludf.XLOOKUP(G73,'Benchmark Rates Paste'!D:D,'Benchmark Rates Paste'!E:E,"")</f>
        <v>#NAME?</v>
      </c>
      <c r="K73" s="184" t="str">
        <f t="array" ref="K73">_xludf.XLOOKUP(G73,'Benchmark Rates Paste'!G:G,'Benchmark Rates Paste'!I:I,"")</f>
        <v>#NAME?</v>
      </c>
      <c r="L73" s="184" t="str">
        <f t="array" ref="L73">_xludf.XLOOKUP(G73,'Benchmark Rates Paste'!K:K,'Benchmark Rates Paste'!L:L,"")</f>
        <v>#NAME?</v>
      </c>
      <c r="M73" s="185" t="str">
        <f t="array" ref="M73">_xludf.XLOOKUP(G73,'Benchmark Rates Paste'!N:N,'Benchmark Rates Paste'!O:O,"")</f>
        <v>#NAME?</v>
      </c>
      <c r="N73" s="186" t="str">
        <f t="shared" si="1"/>
        <v>#NAME?</v>
      </c>
      <c r="O73" s="187" t="str">
        <f t="shared" si="2"/>
        <v>#NAME?</v>
      </c>
      <c r="P73" s="179" t="str">
        <f t="shared" si="3"/>
        <v>#NAME?</v>
      </c>
      <c r="Q73" s="187" t="str">
        <f t="shared" si="4"/>
        <v>#NAME?</v>
      </c>
      <c r="R73" s="187" t="str">
        <f t="shared" si="5"/>
        <v>#NAME?</v>
      </c>
      <c r="S73" s="188" t="str">
        <f t="shared" si="6"/>
        <v>#NAME?</v>
      </c>
    </row>
    <row r="74" ht="15.75" customHeight="1">
      <c r="G74" s="182" t="s">
        <v>227</v>
      </c>
      <c r="H74" s="183">
        <v>399.65</v>
      </c>
      <c r="I74" s="185" t="str">
        <f t="array" ref="I74">_xludf.XLOOKUP(G74,'Benchmark Rates Paste'!A:A,'Benchmark Rates Paste'!B:B, "")</f>
        <v>#NAME?</v>
      </c>
      <c r="J74" s="172" t="str">
        <f t="array" ref="J74">_xludf.XLOOKUP(G74,'Benchmark Rates Paste'!D:D,'Benchmark Rates Paste'!E:E,"")</f>
        <v>#NAME?</v>
      </c>
      <c r="K74" s="184" t="str">
        <f t="array" ref="K74">_xludf.XLOOKUP(G74,'Benchmark Rates Paste'!G:G,'Benchmark Rates Paste'!I:I,"")</f>
        <v>#NAME?</v>
      </c>
      <c r="L74" s="184" t="str">
        <f t="array" ref="L74">_xludf.XLOOKUP(G74,'Benchmark Rates Paste'!K:K,'Benchmark Rates Paste'!L:L,"")</f>
        <v>#NAME?</v>
      </c>
      <c r="M74" s="185" t="str">
        <f t="array" ref="M74">_xludf.XLOOKUP(G74,'Benchmark Rates Paste'!N:N,'Benchmark Rates Paste'!O:O,"")</f>
        <v>#NAME?</v>
      </c>
      <c r="N74" s="186" t="str">
        <f t="shared" si="1"/>
        <v>#NAME?</v>
      </c>
      <c r="O74" s="187" t="str">
        <f t="shared" si="2"/>
        <v>#NAME?</v>
      </c>
      <c r="P74" s="179" t="str">
        <f t="shared" si="3"/>
        <v>#NAME?</v>
      </c>
      <c r="Q74" s="187" t="str">
        <f t="shared" si="4"/>
        <v>#NAME?</v>
      </c>
      <c r="R74" s="187" t="str">
        <f t="shared" si="5"/>
        <v>#NAME?</v>
      </c>
      <c r="S74" s="188" t="str">
        <f t="shared" si="6"/>
        <v>#NAME?</v>
      </c>
    </row>
    <row r="75" ht="15.75" customHeight="1">
      <c r="G75" s="182" t="s">
        <v>228</v>
      </c>
      <c r="H75" s="183">
        <v>399.65</v>
      </c>
      <c r="I75" s="185" t="str">
        <f t="array" ref="I75">_xludf.XLOOKUP(G75,'Benchmark Rates Paste'!A:A,'Benchmark Rates Paste'!B:B, "")</f>
        <v>#NAME?</v>
      </c>
      <c r="J75" s="172" t="str">
        <f t="array" ref="J75">_xludf.XLOOKUP(G75,'Benchmark Rates Paste'!D:D,'Benchmark Rates Paste'!E:E,"")</f>
        <v>#NAME?</v>
      </c>
      <c r="K75" s="184" t="str">
        <f t="array" ref="K75">_xludf.XLOOKUP(G75,'Benchmark Rates Paste'!G:G,'Benchmark Rates Paste'!I:I,"")</f>
        <v>#NAME?</v>
      </c>
      <c r="L75" s="184" t="str">
        <f t="array" ref="L75">_xludf.XLOOKUP(G75,'Benchmark Rates Paste'!K:K,'Benchmark Rates Paste'!L:L,"")</f>
        <v>#NAME?</v>
      </c>
      <c r="M75" s="185" t="str">
        <f t="array" ref="M75">_xludf.XLOOKUP(G75,'Benchmark Rates Paste'!N:N,'Benchmark Rates Paste'!O:O,"")</f>
        <v>#NAME?</v>
      </c>
      <c r="N75" s="186" t="str">
        <f t="shared" si="1"/>
        <v>#NAME?</v>
      </c>
      <c r="O75" s="187" t="str">
        <f t="shared" si="2"/>
        <v>#NAME?</v>
      </c>
      <c r="P75" s="179" t="str">
        <f t="shared" si="3"/>
        <v>#NAME?</v>
      </c>
      <c r="Q75" s="187" t="str">
        <f t="shared" si="4"/>
        <v>#NAME?</v>
      </c>
      <c r="R75" s="187" t="str">
        <f t="shared" si="5"/>
        <v>#NAME?</v>
      </c>
      <c r="S75" s="188" t="str">
        <f t="shared" si="6"/>
        <v>#NAME?</v>
      </c>
    </row>
    <row r="76" ht="15.75" customHeight="1">
      <c r="G76" s="182" t="s">
        <v>229</v>
      </c>
      <c r="H76" s="183">
        <v>399.65</v>
      </c>
      <c r="I76" s="185" t="str">
        <f t="array" ref="I76">_xludf.XLOOKUP(G76,'Benchmark Rates Paste'!A:A,'Benchmark Rates Paste'!B:B, "")</f>
        <v>#NAME?</v>
      </c>
      <c r="J76" s="172" t="str">
        <f t="array" ref="J76">_xludf.XLOOKUP(G76,'Benchmark Rates Paste'!D:D,'Benchmark Rates Paste'!E:E,"")</f>
        <v>#NAME?</v>
      </c>
      <c r="K76" s="184" t="str">
        <f t="array" ref="K76">_xludf.XLOOKUP(G76,'Benchmark Rates Paste'!G:G,'Benchmark Rates Paste'!I:I,"")</f>
        <v>#NAME?</v>
      </c>
      <c r="L76" s="184" t="str">
        <f t="array" ref="L76">_xludf.XLOOKUP(G76,'Benchmark Rates Paste'!K:K,'Benchmark Rates Paste'!L:L,"")</f>
        <v>#NAME?</v>
      </c>
      <c r="M76" s="185" t="str">
        <f t="array" ref="M76">_xludf.XLOOKUP(G76,'Benchmark Rates Paste'!N:N,'Benchmark Rates Paste'!O:O,"")</f>
        <v>#NAME?</v>
      </c>
      <c r="N76" s="186" t="str">
        <f t="shared" si="1"/>
        <v>#NAME?</v>
      </c>
      <c r="O76" s="187" t="str">
        <f t="shared" si="2"/>
        <v>#NAME?</v>
      </c>
      <c r="P76" s="179" t="str">
        <f t="shared" si="3"/>
        <v>#NAME?</v>
      </c>
      <c r="Q76" s="187" t="str">
        <f t="shared" si="4"/>
        <v>#NAME?</v>
      </c>
      <c r="R76" s="187" t="str">
        <f t="shared" si="5"/>
        <v>#NAME?</v>
      </c>
      <c r="S76" s="188" t="str">
        <f t="shared" si="6"/>
        <v>#NAME?</v>
      </c>
    </row>
    <row r="77" ht="15.75" customHeight="1">
      <c r="G77" s="182" t="s">
        <v>599</v>
      </c>
      <c r="H77" s="183">
        <v>163.63</v>
      </c>
      <c r="I77" s="185" t="str">
        <f t="array" ref="I77">_xludf.XLOOKUP(G77,'Benchmark Rates Paste'!A:A,'Benchmark Rates Paste'!B:B, "")</f>
        <v>#NAME?</v>
      </c>
      <c r="J77" s="172" t="str">
        <f t="array" ref="J77">_xludf.XLOOKUP(G77,'Benchmark Rates Paste'!D:D,'Benchmark Rates Paste'!E:E,"")</f>
        <v>#NAME?</v>
      </c>
      <c r="K77" s="184" t="str">
        <f t="array" ref="K77">_xludf.XLOOKUP(G77,'Benchmark Rates Paste'!G:G,'Benchmark Rates Paste'!I:I,"")</f>
        <v>#NAME?</v>
      </c>
      <c r="L77" s="184" t="str">
        <f t="array" ref="L77">_xludf.XLOOKUP(G77,'Benchmark Rates Paste'!K:K,'Benchmark Rates Paste'!L:L,"")</f>
        <v>#NAME?</v>
      </c>
      <c r="M77" s="185" t="str">
        <f t="array" ref="M77">_xludf.XLOOKUP(G77,'Benchmark Rates Paste'!N:N,'Benchmark Rates Paste'!O:O,"")</f>
        <v>#NAME?</v>
      </c>
      <c r="N77" s="186" t="str">
        <f t="shared" si="1"/>
        <v>#NAME?</v>
      </c>
      <c r="O77" s="187" t="str">
        <f t="shared" si="2"/>
        <v>#NAME?</v>
      </c>
      <c r="P77" s="179" t="str">
        <f t="shared" si="3"/>
        <v>#NAME?</v>
      </c>
      <c r="Q77" s="187" t="str">
        <f t="shared" si="4"/>
        <v>#NAME?</v>
      </c>
      <c r="R77" s="187" t="str">
        <f t="shared" si="5"/>
        <v>#NAME?</v>
      </c>
      <c r="S77" s="188" t="str">
        <f t="shared" si="6"/>
        <v>#NAME?</v>
      </c>
    </row>
    <row r="78" ht="15.75" customHeight="1">
      <c r="G78" s="182" t="s">
        <v>601</v>
      </c>
      <c r="H78" s="183">
        <v>209.09</v>
      </c>
      <c r="I78" s="185" t="str">
        <f t="array" ref="I78">_xludf.XLOOKUP(G78,'Benchmark Rates Paste'!A:A,'Benchmark Rates Paste'!B:B, "")</f>
        <v>#NAME?</v>
      </c>
      <c r="J78" s="172" t="str">
        <f t="array" ref="J78">_xludf.XLOOKUP(G78,'Benchmark Rates Paste'!D:D,'Benchmark Rates Paste'!E:E,"")</f>
        <v>#NAME?</v>
      </c>
      <c r="K78" s="184" t="str">
        <f t="array" ref="K78">_xludf.XLOOKUP(G78,'Benchmark Rates Paste'!G:G,'Benchmark Rates Paste'!I:I,"")</f>
        <v>#NAME?</v>
      </c>
      <c r="L78" s="184" t="str">
        <f t="array" ref="L78">_xludf.XLOOKUP(G78,'Benchmark Rates Paste'!K:K,'Benchmark Rates Paste'!L:L,"")</f>
        <v>#NAME?</v>
      </c>
      <c r="M78" s="185" t="str">
        <f t="array" ref="M78">_xludf.XLOOKUP(G78,'Benchmark Rates Paste'!N:N,'Benchmark Rates Paste'!O:O,"")</f>
        <v>#NAME?</v>
      </c>
      <c r="N78" s="186" t="str">
        <f t="shared" si="1"/>
        <v>#NAME?</v>
      </c>
      <c r="O78" s="187" t="str">
        <f t="shared" si="2"/>
        <v>#NAME?</v>
      </c>
      <c r="P78" s="179" t="str">
        <f t="shared" si="3"/>
        <v>#NAME?</v>
      </c>
      <c r="Q78" s="187" t="str">
        <f t="shared" si="4"/>
        <v>#NAME?</v>
      </c>
      <c r="R78" s="187" t="str">
        <f t="shared" si="5"/>
        <v>#NAME?</v>
      </c>
      <c r="S78" s="188" t="str">
        <f t="shared" si="6"/>
        <v>#NAME?</v>
      </c>
    </row>
    <row r="79" ht="15.75" customHeight="1">
      <c r="G79" s="182" t="s">
        <v>603</v>
      </c>
      <c r="H79" s="183">
        <v>256.39</v>
      </c>
      <c r="I79" s="185" t="str">
        <f t="array" ref="I79">_xludf.XLOOKUP(G79,'Benchmark Rates Paste'!A:A,'Benchmark Rates Paste'!B:B, "")</f>
        <v>#NAME?</v>
      </c>
      <c r="J79" s="172" t="str">
        <f t="array" ref="J79">_xludf.XLOOKUP(G79,'Benchmark Rates Paste'!D:D,'Benchmark Rates Paste'!E:E,"")</f>
        <v>#NAME?</v>
      </c>
      <c r="K79" s="184" t="str">
        <f t="array" ref="K79">_xludf.XLOOKUP(G79,'Benchmark Rates Paste'!G:G,'Benchmark Rates Paste'!I:I,"")</f>
        <v>#NAME?</v>
      </c>
      <c r="L79" s="184" t="str">
        <f t="array" ref="L79">_xludf.XLOOKUP(G79,'Benchmark Rates Paste'!K:K,'Benchmark Rates Paste'!L:L,"")</f>
        <v>#NAME?</v>
      </c>
      <c r="M79" s="185" t="str">
        <f t="array" ref="M79">_xludf.XLOOKUP(G79,'Benchmark Rates Paste'!N:N,'Benchmark Rates Paste'!O:O,"")</f>
        <v>#NAME?</v>
      </c>
      <c r="N79" s="186" t="str">
        <f t="shared" si="1"/>
        <v>#NAME?</v>
      </c>
      <c r="O79" s="187" t="str">
        <f t="shared" si="2"/>
        <v>#NAME?</v>
      </c>
      <c r="P79" s="179" t="str">
        <f t="shared" si="3"/>
        <v>#NAME?</v>
      </c>
      <c r="Q79" s="187" t="str">
        <f t="shared" si="4"/>
        <v>#NAME?</v>
      </c>
      <c r="R79" s="187" t="str">
        <f t="shared" si="5"/>
        <v>#NAME?</v>
      </c>
      <c r="S79" s="188" t="str">
        <f t="shared" si="6"/>
        <v>#NAME?</v>
      </c>
    </row>
    <row r="80" ht="15.75" customHeight="1">
      <c r="G80" s="182" t="s">
        <v>605</v>
      </c>
      <c r="H80" s="183">
        <v>310.69</v>
      </c>
      <c r="I80" s="185" t="str">
        <f t="array" ref="I80">_xludf.XLOOKUP(G80,'Benchmark Rates Paste'!A:A,'Benchmark Rates Paste'!B:B, "")</f>
        <v>#NAME?</v>
      </c>
      <c r="J80" s="172" t="str">
        <f t="array" ref="J80">_xludf.XLOOKUP(G80,'Benchmark Rates Paste'!D:D,'Benchmark Rates Paste'!E:E,"")</f>
        <v>#NAME?</v>
      </c>
      <c r="K80" s="184" t="str">
        <f t="array" ref="K80">_xludf.XLOOKUP(G80,'Benchmark Rates Paste'!G:G,'Benchmark Rates Paste'!I:I,"")</f>
        <v>#NAME?</v>
      </c>
      <c r="L80" s="184" t="str">
        <f t="array" ref="L80">_xludf.XLOOKUP(G80,'Benchmark Rates Paste'!K:K,'Benchmark Rates Paste'!L:L,"")</f>
        <v>#NAME?</v>
      </c>
      <c r="M80" s="185" t="str">
        <f t="array" ref="M80">_xludf.XLOOKUP(G80,'Benchmark Rates Paste'!N:N,'Benchmark Rates Paste'!O:O,"")</f>
        <v>#NAME?</v>
      </c>
      <c r="N80" s="186" t="str">
        <f t="shared" si="1"/>
        <v>#NAME?</v>
      </c>
      <c r="O80" s="187" t="str">
        <f t="shared" si="2"/>
        <v>#NAME?</v>
      </c>
      <c r="P80" s="179" t="str">
        <f t="shared" si="3"/>
        <v>#NAME?</v>
      </c>
      <c r="Q80" s="187" t="str">
        <f t="shared" si="4"/>
        <v>#NAME?</v>
      </c>
      <c r="R80" s="187" t="str">
        <f t="shared" si="5"/>
        <v>#NAME?</v>
      </c>
      <c r="S80" s="188" t="str">
        <f t="shared" si="6"/>
        <v>#NAME?</v>
      </c>
    </row>
    <row r="81" ht="15.75" customHeight="1">
      <c r="G81" s="182" t="s">
        <v>607</v>
      </c>
      <c r="H81" s="183">
        <v>155.01</v>
      </c>
      <c r="I81" s="185" t="str">
        <f t="array" ref="I81">_xludf.XLOOKUP(G81,'Benchmark Rates Paste'!A:A,'Benchmark Rates Paste'!B:B, "")</f>
        <v>#NAME?</v>
      </c>
      <c r="J81" s="172" t="str">
        <f t="array" ref="J81">_xludf.XLOOKUP(G81,'Benchmark Rates Paste'!D:D,'Benchmark Rates Paste'!E:E,"")</f>
        <v>#NAME?</v>
      </c>
      <c r="K81" s="184" t="str">
        <f t="array" ref="K81">_xludf.XLOOKUP(G81,'Benchmark Rates Paste'!G:G,'Benchmark Rates Paste'!I:I,"")</f>
        <v>#NAME?</v>
      </c>
      <c r="L81" s="184" t="str">
        <f t="array" ref="L81">_xludf.XLOOKUP(G81,'Benchmark Rates Paste'!K:K,'Benchmark Rates Paste'!L:L,"")</f>
        <v>#NAME?</v>
      </c>
      <c r="M81" s="185" t="str">
        <f t="array" ref="M81">_xludf.XLOOKUP(G81,'Benchmark Rates Paste'!N:N,'Benchmark Rates Paste'!O:O,"")</f>
        <v>#NAME?</v>
      </c>
      <c r="N81" s="186" t="str">
        <f t="shared" si="1"/>
        <v>#NAME?</v>
      </c>
      <c r="O81" s="187" t="str">
        <f t="shared" si="2"/>
        <v>#NAME?</v>
      </c>
      <c r="P81" s="179" t="str">
        <f t="shared" si="3"/>
        <v>#NAME?</v>
      </c>
      <c r="Q81" s="187" t="str">
        <f t="shared" si="4"/>
        <v>#NAME?</v>
      </c>
      <c r="R81" s="187" t="str">
        <f t="shared" si="5"/>
        <v>#NAME?</v>
      </c>
      <c r="S81" s="188" t="str">
        <f t="shared" si="6"/>
        <v>#NAME?</v>
      </c>
    </row>
    <row r="82" ht="15.75" customHeight="1">
      <c r="G82" s="182" t="s">
        <v>609</v>
      </c>
      <c r="H82" s="183">
        <v>191.86</v>
      </c>
      <c r="I82" s="185" t="str">
        <f t="array" ref="I82">_xludf.XLOOKUP(G82,'Benchmark Rates Paste'!A:A,'Benchmark Rates Paste'!B:B, "")</f>
        <v>#NAME?</v>
      </c>
      <c r="J82" s="172" t="str">
        <f t="array" ref="J82">_xludf.XLOOKUP(G82,'Benchmark Rates Paste'!D:D,'Benchmark Rates Paste'!E:E,"")</f>
        <v>#NAME?</v>
      </c>
      <c r="K82" s="184" t="str">
        <f t="array" ref="K82">_xludf.XLOOKUP(G82,'Benchmark Rates Paste'!G:G,'Benchmark Rates Paste'!I:I,"")</f>
        <v>#NAME?</v>
      </c>
      <c r="L82" s="184" t="str">
        <f t="array" ref="L82">_xludf.XLOOKUP(G82,'Benchmark Rates Paste'!K:K,'Benchmark Rates Paste'!L:L,"")</f>
        <v>#NAME?</v>
      </c>
      <c r="M82" s="185" t="str">
        <f t="array" ref="M82">_xludf.XLOOKUP(G82,'Benchmark Rates Paste'!N:N,'Benchmark Rates Paste'!O:O,"")</f>
        <v>#NAME?</v>
      </c>
      <c r="N82" s="186" t="str">
        <f t="shared" si="1"/>
        <v>#NAME?</v>
      </c>
      <c r="O82" s="187" t="str">
        <f t="shared" si="2"/>
        <v>#NAME?</v>
      </c>
      <c r="P82" s="179" t="str">
        <f t="shared" si="3"/>
        <v>#NAME?</v>
      </c>
      <c r="Q82" s="187" t="str">
        <f t="shared" si="4"/>
        <v>#NAME?</v>
      </c>
      <c r="R82" s="187" t="str">
        <f t="shared" si="5"/>
        <v>#NAME?</v>
      </c>
      <c r="S82" s="188" t="str">
        <f t="shared" si="6"/>
        <v>#NAME?</v>
      </c>
    </row>
    <row r="83" ht="15.75" customHeight="1">
      <c r="G83" s="182" t="s">
        <v>611</v>
      </c>
      <c r="H83" s="183">
        <v>235.15</v>
      </c>
      <c r="I83" s="185" t="str">
        <f t="array" ref="I83">_xludf.XLOOKUP(G83,'Benchmark Rates Paste'!A:A,'Benchmark Rates Paste'!B:B, "")</f>
        <v>#NAME?</v>
      </c>
      <c r="J83" s="172" t="str">
        <f t="array" ref="J83">_xludf.XLOOKUP(G83,'Benchmark Rates Paste'!D:D,'Benchmark Rates Paste'!E:E,"")</f>
        <v>#NAME?</v>
      </c>
      <c r="K83" s="184" t="str">
        <f t="array" ref="K83">_xludf.XLOOKUP(G83,'Benchmark Rates Paste'!G:G,'Benchmark Rates Paste'!I:I,"")</f>
        <v>#NAME?</v>
      </c>
      <c r="L83" s="184" t="str">
        <f t="array" ref="L83">_xludf.XLOOKUP(G83,'Benchmark Rates Paste'!K:K,'Benchmark Rates Paste'!L:L,"")</f>
        <v>#NAME?</v>
      </c>
      <c r="M83" s="185" t="str">
        <f t="array" ref="M83">_xludf.XLOOKUP(G83,'Benchmark Rates Paste'!N:N,'Benchmark Rates Paste'!O:O,"")</f>
        <v>#NAME?</v>
      </c>
      <c r="N83" s="186" t="str">
        <f t="shared" si="1"/>
        <v>#NAME?</v>
      </c>
      <c r="O83" s="187" t="str">
        <f t="shared" si="2"/>
        <v>#NAME?</v>
      </c>
      <c r="P83" s="179" t="str">
        <f t="shared" si="3"/>
        <v>#NAME?</v>
      </c>
      <c r="Q83" s="187" t="str">
        <f t="shared" si="4"/>
        <v>#NAME?</v>
      </c>
      <c r="R83" s="187" t="str">
        <f t="shared" si="5"/>
        <v>#NAME?</v>
      </c>
      <c r="S83" s="188" t="str">
        <f t="shared" si="6"/>
        <v>#NAME?</v>
      </c>
    </row>
    <row r="84" ht="15.75" customHeight="1">
      <c r="G84" s="182" t="s">
        <v>613</v>
      </c>
      <c r="H84" s="183">
        <v>283.74</v>
      </c>
      <c r="I84" s="185" t="str">
        <f t="array" ref="I84">_xludf.XLOOKUP(G84,'Benchmark Rates Paste'!A:A,'Benchmark Rates Paste'!B:B, "")</f>
        <v>#NAME?</v>
      </c>
      <c r="J84" s="172" t="str">
        <f t="array" ref="J84">_xludf.XLOOKUP(G84,'Benchmark Rates Paste'!D:D,'Benchmark Rates Paste'!E:E,"")</f>
        <v>#NAME?</v>
      </c>
      <c r="K84" s="184" t="str">
        <f t="array" ref="K84">_xludf.XLOOKUP(G84,'Benchmark Rates Paste'!G:G,'Benchmark Rates Paste'!I:I,"")</f>
        <v>#NAME?</v>
      </c>
      <c r="L84" s="184" t="str">
        <f t="array" ref="L84">_xludf.XLOOKUP(G84,'Benchmark Rates Paste'!K:K,'Benchmark Rates Paste'!L:L,"")</f>
        <v>#NAME?</v>
      </c>
      <c r="M84" s="185" t="str">
        <f t="array" ref="M84">_xludf.XLOOKUP(G84,'Benchmark Rates Paste'!N:N,'Benchmark Rates Paste'!O:O,"")</f>
        <v>#NAME?</v>
      </c>
      <c r="N84" s="186" t="str">
        <f t="shared" si="1"/>
        <v>#NAME?</v>
      </c>
      <c r="O84" s="187" t="str">
        <f t="shared" si="2"/>
        <v>#NAME?</v>
      </c>
      <c r="P84" s="179" t="str">
        <f t="shared" si="3"/>
        <v>#NAME?</v>
      </c>
      <c r="Q84" s="187" t="str">
        <f t="shared" si="4"/>
        <v>#NAME?</v>
      </c>
      <c r="R84" s="187" t="str">
        <f t="shared" si="5"/>
        <v>#NAME?</v>
      </c>
      <c r="S84" s="188" t="str">
        <f t="shared" si="6"/>
        <v>#NAME?</v>
      </c>
    </row>
    <row r="85" ht="15.75" customHeight="1">
      <c r="G85" s="182" t="s">
        <v>21</v>
      </c>
      <c r="H85" s="183">
        <v>34.67</v>
      </c>
      <c r="I85" s="185" t="str">
        <f t="array" ref="I85">_xludf.XLOOKUP(G85,'Benchmark Rates Paste'!A:A,'Benchmark Rates Paste'!B:B, "")</f>
        <v>#NAME?</v>
      </c>
      <c r="J85" s="172" t="str">
        <f t="array" ref="J85">_xludf.XLOOKUP(G85,'Benchmark Rates Paste'!D:D,'Benchmark Rates Paste'!E:E,"")</f>
        <v>#NAME?</v>
      </c>
      <c r="K85" s="184" t="str">
        <f t="array" ref="K85">_xludf.XLOOKUP(G85,'Benchmark Rates Paste'!G:G,'Benchmark Rates Paste'!I:I,"")</f>
        <v>#NAME?</v>
      </c>
      <c r="L85" s="184" t="str">
        <f t="array" ref="L85">_xludf.XLOOKUP(G85,'Benchmark Rates Paste'!K:K,'Benchmark Rates Paste'!L:L,"")</f>
        <v>#NAME?</v>
      </c>
      <c r="M85" s="185" t="str">
        <f t="array" ref="M85">_xludf.XLOOKUP(G85,'Benchmark Rates Paste'!N:N,'Benchmark Rates Paste'!O:O,"")</f>
        <v>#NAME?</v>
      </c>
      <c r="N85" s="186" t="str">
        <f t="shared" si="1"/>
        <v>#NAME?</v>
      </c>
      <c r="O85" s="187" t="str">
        <f t="shared" si="2"/>
        <v>#NAME?</v>
      </c>
      <c r="P85" s="179" t="str">
        <f t="shared" si="3"/>
        <v>#NAME?</v>
      </c>
      <c r="Q85" s="187" t="str">
        <f t="shared" si="4"/>
        <v>#NAME?</v>
      </c>
      <c r="R85" s="187" t="str">
        <f t="shared" si="5"/>
        <v>#NAME?</v>
      </c>
      <c r="S85" s="188" t="str">
        <f t="shared" si="6"/>
        <v>#NAME?</v>
      </c>
    </row>
    <row r="86" ht="15.75" customHeight="1">
      <c r="G86" s="182" t="s">
        <v>615</v>
      </c>
      <c r="H86" s="183">
        <v>163.63</v>
      </c>
      <c r="I86" s="185" t="str">
        <f t="array" ref="I86">_xludf.XLOOKUP(G86,'Benchmark Rates Paste'!A:A,'Benchmark Rates Paste'!B:B, "")</f>
        <v>#NAME?</v>
      </c>
      <c r="J86" s="172" t="str">
        <f t="array" ref="J86">_xludf.XLOOKUP(G86,'Benchmark Rates Paste'!D:D,'Benchmark Rates Paste'!E:E,"")</f>
        <v>#NAME?</v>
      </c>
      <c r="K86" s="184" t="str">
        <f t="array" ref="K86">_xludf.XLOOKUP(G86,'Benchmark Rates Paste'!G:G,'Benchmark Rates Paste'!I:I,"")</f>
        <v>#NAME?</v>
      </c>
      <c r="L86" s="184" t="str">
        <f t="array" ref="L86">_xludf.XLOOKUP(G86,'Benchmark Rates Paste'!K:K,'Benchmark Rates Paste'!L:L,"")</f>
        <v>#NAME?</v>
      </c>
      <c r="M86" s="185" t="str">
        <f t="array" ref="M86">_xludf.XLOOKUP(G86,'Benchmark Rates Paste'!N:N,'Benchmark Rates Paste'!O:O,"")</f>
        <v>#NAME?</v>
      </c>
      <c r="N86" s="186" t="str">
        <f t="shared" si="1"/>
        <v>#NAME?</v>
      </c>
      <c r="O86" s="187" t="str">
        <f t="shared" si="2"/>
        <v>#NAME?</v>
      </c>
      <c r="P86" s="179" t="str">
        <f t="shared" si="3"/>
        <v>#NAME?</v>
      </c>
      <c r="Q86" s="187" t="str">
        <f t="shared" si="4"/>
        <v>#NAME?</v>
      </c>
      <c r="R86" s="187" t="str">
        <f t="shared" si="5"/>
        <v>#NAME?</v>
      </c>
      <c r="S86" s="188" t="str">
        <f t="shared" si="6"/>
        <v>#NAME?</v>
      </c>
    </row>
    <row r="87" ht="15.75" customHeight="1">
      <c r="G87" s="182" t="s">
        <v>617</v>
      </c>
      <c r="H87" s="183">
        <v>209.09</v>
      </c>
      <c r="I87" s="185" t="str">
        <f t="array" ref="I87">_xludf.XLOOKUP(G87,'Benchmark Rates Paste'!A:A,'Benchmark Rates Paste'!B:B, "")</f>
        <v>#NAME?</v>
      </c>
      <c r="J87" s="172" t="str">
        <f t="array" ref="J87">_xludf.XLOOKUP(G87,'Benchmark Rates Paste'!D:D,'Benchmark Rates Paste'!E:E,"")</f>
        <v>#NAME?</v>
      </c>
      <c r="K87" s="184" t="str">
        <f t="array" ref="K87">_xludf.XLOOKUP(G87,'Benchmark Rates Paste'!G:G,'Benchmark Rates Paste'!I:I,"")</f>
        <v>#NAME?</v>
      </c>
      <c r="L87" s="184" t="str">
        <f t="array" ref="L87">_xludf.XLOOKUP(G87,'Benchmark Rates Paste'!K:K,'Benchmark Rates Paste'!L:L,"")</f>
        <v>#NAME?</v>
      </c>
      <c r="M87" s="185" t="str">
        <f t="array" ref="M87">_xludf.XLOOKUP(G87,'Benchmark Rates Paste'!N:N,'Benchmark Rates Paste'!O:O,"")</f>
        <v>#NAME?</v>
      </c>
      <c r="N87" s="186" t="str">
        <f t="shared" si="1"/>
        <v>#NAME?</v>
      </c>
      <c r="O87" s="187" t="str">
        <f t="shared" si="2"/>
        <v>#NAME?</v>
      </c>
      <c r="P87" s="179" t="str">
        <f t="shared" si="3"/>
        <v>#NAME?</v>
      </c>
      <c r="Q87" s="187" t="str">
        <f t="shared" si="4"/>
        <v>#NAME?</v>
      </c>
      <c r="R87" s="187" t="str">
        <f t="shared" si="5"/>
        <v>#NAME?</v>
      </c>
      <c r="S87" s="188" t="str">
        <f t="shared" si="6"/>
        <v>#NAME?</v>
      </c>
    </row>
    <row r="88" ht="15.75" customHeight="1">
      <c r="G88" s="182" t="s">
        <v>619</v>
      </c>
      <c r="H88" s="183">
        <v>256.39</v>
      </c>
      <c r="I88" s="185" t="str">
        <f t="array" ref="I88">_xludf.XLOOKUP(G88,'Benchmark Rates Paste'!A:A,'Benchmark Rates Paste'!B:B, "")</f>
        <v>#NAME?</v>
      </c>
      <c r="J88" s="172" t="str">
        <f t="array" ref="J88">_xludf.XLOOKUP(G88,'Benchmark Rates Paste'!D:D,'Benchmark Rates Paste'!E:E,"")</f>
        <v>#NAME?</v>
      </c>
      <c r="K88" s="184" t="str">
        <f t="array" ref="K88">_xludf.XLOOKUP(G88,'Benchmark Rates Paste'!G:G,'Benchmark Rates Paste'!I:I,"")</f>
        <v>#NAME?</v>
      </c>
      <c r="L88" s="184" t="str">
        <f t="array" ref="L88">_xludf.XLOOKUP(G88,'Benchmark Rates Paste'!K:K,'Benchmark Rates Paste'!L:L,"")</f>
        <v>#NAME?</v>
      </c>
      <c r="M88" s="185" t="str">
        <f t="array" ref="M88">_xludf.XLOOKUP(G88,'Benchmark Rates Paste'!N:N,'Benchmark Rates Paste'!O:O,"")</f>
        <v>#NAME?</v>
      </c>
      <c r="N88" s="186" t="str">
        <f t="shared" si="1"/>
        <v>#NAME?</v>
      </c>
      <c r="O88" s="187" t="str">
        <f t="shared" si="2"/>
        <v>#NAME?</v>
      </c>
      <c r="P88" s="179" t="str">
        <f t="shared" si="3"/>
        <v>#NAME?</v>
      </c>
      <c r="Q88" s="187" t="str">
        <f t="shared" si="4"/>
        <v>#NAME?</v>
      </c>
      <c r="R88" s="187" t="str">
        <f t="shared" si="5"/>
        <v>#NAME?</v>
      </c>
      <c r="S88" s="188" t="str">
        <f t="shared" si="6"/>
        <v>#NAME?</v>
      </c>
    </row>
    <row r="89" ht="15.75" customHeight="1">
      <c r="G89" s="182" t="s">
        <v>621</v>
      </c>
      <c r="H89" s="183">
        <v>310.69</v>
      </c>
      <c r="I89" s="185" t="str">
        <f t="array" ref="I89">_xludf.XLOOKUP(G89,'Benchmark Rates Paste'!A:A,'Benchmark Rates Paste'!B:B, "")</f>
        <v>#NAME?</v>
      </c>
      <c r="J89" s="172" t="str">
        <f t="array" ref="J89">_xludf.XLOOKUP(G89,'Benchmark Rates Paste'!D:D,'Benchmark Rates Paste'!E:E,"")</f>
        <v>#NAME?</v>
      </c>
      <c r="K89" s="184" t="str">
        <f t="array" ref="K89">_xludf.XLOOKUP(G89,'Benchmark Rates Paste'!G:G,'Benchmark Rates Paste'!I:I,"")</f>
        <v>#NAME?</v>
      </c>
      <c r="L89" s="184" t="str">
        <f t="array" ref="L89">_xludf.XLOOKUP(G89,'Benchmark Rates Paste'!K:K,'Benchmark Rates Paste'!L:L,"")</f>
        <v>#NAME?</v>
      </c>
      <c r="M89" s="185" t="str">
        <f t="array" ref="M89">_xludf.XLOOKUP(G89,'Benchmark Rates Paste'!N:N,'Benchmark Rates Paste'!O:O,"")</f>
        <v>#NAME?</v>
      </c>
      <c r="N89" s="186" t="str">
        <f t="shared" si="1"/>
        <v>#NAME?</v>
      </c>
      <c r="O89" s="187" t="str">
        <f t="shared" si="2"/>
        <v>#NAME?</v>
      </c>
      <c r="P89" s="179" t="str">
        <f t="shared" si="3"/>
        <v>#NAME?</v>
      </c>
      <c r="Q89" s="187" t="str">
        <f t="shared" si="4"/>
        <v>#NAME?</v>
      </c>
      <c r="R89" s="187" t="str">
        <f t="shared" si="5"/>
        <v>#NAME?</v>
      </c>
      <c r="S89" s="188" t="str">
        <f t="shared" si="6"/>
        <v>#NAME?</v>
      </c>
    </row>
    <row r="90" ht="15.75" customHeight="1">
      <c r="G90" s="182" t="s">
        <v>23</v>
      </c>
      <c r="H90" s="183">
        <v>728.19</v>
      </c>
      <c r="I90" s="185" t="str">
        <f t="array" ref="I90">_xludf.XLOOKUP(G90,'Benchmark Rates Paste'!A:A,'Benchmark Rates Paste'!B:B, "")</f>
        <v>#NAME?</v>
      </c>
      <c r="J90" s="172" t="str">
        <f t="array" ref="J90">_xludf.XLOOKUP(G90,'Benchmark Rates Paste'!D:D,'Benchmark Rates Paste'!E:E,"")</f>
        <v>#NAME?</v>
      </c>
      <c r="K90" s="184" t="str">
        <f t="array" ref="K90">_xludf.XLOOKUP(G90,'Benchmark Rates Paste'!G:G,'Benchmark Rates Paste'!I:I,"")</f>
        <v>#NAME?</v>
      </c>
      <c r="L90" s="184" t="str">
        <f t="array" ref="L90">_xludf.XLOOKUP(G90,'Benchmark Rates Paste'!K:K,'Benchmark Rates Paste'!L:L,"")</f>
        <v>#NAME?</v>
      </c>
      <c r="M90" s="185" t="str">
        <f t="array" ref="M90">_xludf.XLOOKUP(G90,'Benchmark Rates Paste'!N:N,'Benchmark Rates Paste'!O:O,"")</f>
        <v>#NAME?</v>
      </c>
      <c r="N90" s="186" t="str">
        <f t="shared" si="1"/>
        <v>#NAME?</v>
      </c>
      <c r="O90" s="187" t="str">
        <f t="shared" si="2"/>
        <v>#NAME?</v>
      </c>
      <c r="P90" s="179" t="str">
        <f t="shared" si="3"/>
        <v>#NAME?</v>
      </c>
      <c r="Q90" s="187" t="str">
        <f t="shared" si="4"/>
        <v>#NAME?</v>
      </c>
      <c r="R90" s="187" t="str">
        <f t="shared" si="5"/>
        <v>#NAME?</v>
      </c>
      <c r="S90" s="188" t="str">
        <f t="shared" si="6"/>
        <v>#NAME?</v>
      </c>
    </row>
    <row r="91" ht="15.75" customHeight="1">
      <c r="G91" s="182" t="s">
        <v>230</v>
      </c>
      <c r="H91" s="183">
        <v>728.19</v>
      </c>
      <c r="I91" s="185" t="str">
        <f t="array" ref="I91">_xludf.XLOOKUP(G91,'Benchmark Rates Paste'!A:A,'Benchmark Rates Paste'!B:B, "")</f>
        <v>#NAME?</v>
      </c>
      <c r="J91" s="172" t="str">
        <f t="array" ref="J91">_xludf.XLOOKUP(G91,'Benchmark Rates Paste'!D:D,'Benchmark Rates Paste'!E:E,"")</f>
        <v>#NAME?</v>
      </c>
      <c r="K91" s="184" t="str">
        <f t="array" ref="K91">_xludf.XLOOKUP(G91,'Benchmark Rates Paste'!G:G,'Benchmark Rates Paste'!I:I,"")</f>
        <v>#NAME?</v>
      </c>
      <c r="L91" s="184" t="str">
        <f t="array" ref="L91">_xludf.XLOOKUP(G91,'Benchmark Rates Paste'!K:K,'Benchmark Rates Paste'!L:L,"")</f>
        <v>#NAME?</v>
      </c>
      <c r="M91" s="185" t="str">
        <f t="array" ref="M91">_xludf.XLOOKUP(G91,'Benchmark Rates Paste'!N:N,'Benchmark Rates Paste'!O:O,"")</f>
        <v>#NAME?</v>
      </c>
      <c r="N91" s="186" t="str">
        <f t="shared" si="1"/>
        <v>#NAME?</v>
      </c>
      <c r="O91" s="187" t="str">
        <f t="shared" si="2"/>
        <v>#NAME?</v>
      </c>
      <c r="P91" s="179" t="str">
        <f t="shared" si="3"/>
        <v>#NAME?</v>
      </c>
      <c r="Q91" s="187" t="str">
        <f t="shared" si="4"/>
        <v>#NAME?</v>
      </c>
      <c r="R91" s="187" t="str">
        <f t="shared" si="5"/>
        <v>#NAME?</v>
      </c>
      <c r="S91" s="188" t="str">
        <f t="shared" si="6"/>
        <v>#NAME?</v>
      </c>
    </row>
    <row r="92" ht="15.75" customHeight="1">
      <c r="G92" s="182" t="s">
        <v>231</v>
      </c>
      <c r="H92" s="183">
        <v>728.19</v>
      </c>
      <c r="I92" s="185" t="str">
        <f t="array" ref="I92">_xludf.XLOOKUP(G92,'Benchmark Rates Paste'!A:A,'Benchmark Rates Paste'!B:B, "")</f>
        <v>#NAME?</v>
      </c>
      <c r="J92" s="172" t="str">
        <f t="array" ref="J92">_xludf.XLOOKUP(G92,'Benchmark Rates Paste'!D:D,'Benchmark Rates Paste'!E:E,"")</f>
        <v>#NAME?</v>
      </c>
      <c r="K92" s="184" t="str">
        <f t="array" ref="K92">_xludf.XLOOKUP(G92,'Benchmark Rates Paste'!G:G,'Benchmark Rates Paste'!I:I,"")</f>
        <v>#NAME?</v>
      </c>
      <c r="L92" s="184" t="str">
        <f t="array" ref="L92">_xludf.XLOOKUP(G92,'Benchmark Rates Paste'!K:K,'Benchmark Rates Paste'!L:L,"")</f>
        <v>#NAME?</v>
      </c>
      <c r="M92" s="185" t="str">
        <f t="array" ref="M92">_xludf.XLOOKUP(G92,'Benchmark Rates Paste'!N:N,'Benchmark Rates Paste'!O:O,"")</f>
        <v>#NAME?</v>
      </c>
      <c r="N92" s="186" t="str">
        <f t="shared" si="1"/>
        <v>#NAME?</v>
      </c>
      <c r="O92" s="187" t="str">
        <f t="shared" si="2"/>
        <v>#NAME?</v>
      </c>
      <c r="P92" s="179" t="str">
        <f t="shared" si="3"/>
        <v>#NAME?</v>
      </c>
      <c r="Q92" s="187" t="str">
        <f t="shared" si="4"/>
        <v>#NAME?</v>
      </c>
      <c r="R92" s="187" t="str">
        <f t="shared" si="5"/>
        <v>#NAME?</v>
      </c>
      <c r="S92" s="188" t="str">
        <f t="shared" si="6"/>
        <v>#NAME?</v>
      </c>
    </row>
    <row r="93" ht="15.75" customHeight="1">
      <c r="G93" s="182" t="s">
        <v>232</v>
      </c>
      <c r="H93" s="183">
        <v>728.19</v>
      </c>
      <c r="I93" s="185" t="str">
        <f t="array" ref="I93">_xludf.XLOOKUP(G93,'Benchmark Rates Paste'!A:A,'Benchmark Rates Paste'!B:B, "")</f>
        <v>#NAME?</v>
      </c>
      <c r="J93" s="172" t="str">
        <f t="array" ref="J93">_xludf.XLOOKUP(G93,'Benchmark Rates Paste'!D:D,'Benchmark Rates Paste'!E:E,"")</f>
        <v>#NAME?</v>
      </c>
      <c r="K93" s="184" t="str">
        <f t="array" ref="K93">_xludf.XLOOKUP(G93,'Benchmark Rates Paste'!G:G,'Benchmark Rates Paste'!I:I,"")</f>
        <v>#NAME?</v>
      </c>
      <c r="L93" s="184" t="str">
        <f t="array" ref="L93">_xludf.XLOOKUP(G93,'Benchmark Rates Paste'!K:K,'Benchmark Rates Paste'!L:L,"")</f>
        <v>#NAME?</v>
      </c>
      <c r="M93" s="185" t="str">
        <f t="array" ref="M93">_xludf.XLOOKUP(G93,'Benchmark Rates Paste'!N:N,'Benchmark Rates Paste'!O:O,"")</f>
        <v>#NAME?</v>
      </c>
      <c r="N93" s="186" t="str">
        <f t="shared" si="1"/>
        <v>#NAME?</v>
      </c>
      <c r="O93" s="187" t="str">
        <f t="shared" si="2"/>
        <v>#NAME?</v>
      </c>
      <c r="P93" s="179" t="str">
        <f t="shared" si="3"/>
        <v>#NAME?</v>
      </c>
      <c r="Q93" s="187" t="str">
        <f t="shared" si="4"/>
        <v>#NAME?</v>
      </c>
      <c r="R93" s="187" t="str">
        <f t="shared" si="5"/>
        <v>#NAME?</v>
      </c>
      <c r="S93" s="188" t="str">
        <f t="shared" si="6"/>
        <v>#NAME?</v>
      </c>
    </row>
    <row r="94" ht="15.75" customHeight="1">
      <c r="G94" s="182" t="s">
        <v>623</v>
      </c>
      <c r="H94" s="183">
        <v>1105.05</v>
      </c>
      <c r="I94" s="185" t="str">
        <f t="array" ref="I94">_xludf.XLOOKUP(G94,'Benchmark Rates Paste'!A:A,'Benchmark Rates Paste'!B:B, "")</f>
        <v>#NAME?</v>
      </c>
      <c r="J94" s="172" t="str">
        <f t="array" ref="J94">_xludf.XLOOKUP(G94,'Benchmark Rates Paste'!D:D,'Benchmark Rates Paste'!E:E,"")</f>
        <v>#NAME?</v>
      </c>
      <c r="K94" s="184" t="str">
        <f t="array" ref="K94">_xludf.XLOOKUP(G94,'Benchmark Rates Paste'!G:G,'Benchmark Rates Paste'!I:I,"")</f>
        <v>#NAME?</v>
      </c>
      <c r="L94" s="184" t="str">
        <f t="array" ref="L94">_xludf.XLOOKUP(G94,'Benchmark Rates Paste'!K:K,'Benchmark Rates Paste'!L:L,"")</f>
        <v>#NAME?</v>
      </c>
      <c r="M94" s="185" t="str">
        <f t="array" ref="M94">_xludf.XLOOKUP(G94,'Benchmark Rates Paste'!N:N,'Benchmark Rates Paste'!O:O,"")</f>
        <v>#NAME?</v>
      </c>
      <c r="N94" s="186" t="str">
        <f t="shared" si="1"/>
        <v>#NAME?</v>
      </c>
      <c r="O94" s="187" t="str">
        <f t="shared" si="2"/>
        <v>#NAME?</v>
      </c>
      <c r="P94" s="179" t="str">
        <f t="shared" si="3"/>
        <v>#NAME?</v>
      </c>
      <c r="Q94" s="187" t="str">
        <f t="shared" si="4"/>
        <v>#NAME?</v>
      </c>
      <c r="R94" s="187" t="str">
        <f t="shared" si="5"/>
        <v>#NAME?</v>
      </c>
      <c r="S94" s="188" t="str">
        <f t="shared" si="6"/>
        <v>#NAME?</v>
      </c>
    </row>
    <row r="95" ht="15.75" customHeight="1">
      <c r="G95" s="182" t="s">
        <v>625</v>
      </c>
      <c r="H95" s="183">
        <v>1118.92</v>
      </c>
      <c r="I95" s="185" t="str">
        <f t="array" ref="I95">_xludf.XLOOKUP(G95,'Benchmark Rates Paste'!A:A,'Benchmark Rates Paste'!B:B, "")</f>
        <v>#NAME?</v>
      </c>
      <c r="J95" s="172" t="str">
        <f t="array" ref="J95">_xludf.XLOOKUP(G95,'Benchmark Rates Paste'!D:D,'Benchmark Rates Paste'!E:E,"")</f>
        <v>#NAME?</v>
      </c>
      <c r="K95" s="184" t="str">
        <f t="array" ref="K95">_xludf.XLOOKUP(G95,'Benchmark Rates Paste'!G:G,'Benchmark Rates Paste'!I:I,"")</f>
        <v>#NAME?</v>
      </c>
      <c r="L95" s="184" t="str">
        <f t="array" ref="L95">_xludf.XLOOKUP(G95,'Benchmark Rates Paste'!K:K,'Benchmark Rates Paste'!L:L,"")</f>
        <v>#NAME?</v>
      </c>
      <c r="M95" s="185" t="str">
        <f t="array" ref="M95">_xludf.XLOOKUP(G95,'Benchmark Rates Paste'!N:N,'Benchmark Rates Paste'!O:O,"")</f>
        <v>#NAME?</v>
      </c>
      <c r="N95" s="186" t="str">
        <f t="shared" si="1"/>
        <v>#NAME?</v>
      </c>
      <c r="O95" s="187" t="str">
        <f t="shared" si="2"/>
        <v>#NAME?</v>
      </c>
      <c r="P95" s="179" t="str">
        <f t="shared" si="3"/>
        <v>#NAME?</v>
      </c>
      <c r="Q95" s="187" t="str">
        <f t="shared" si="4"/>
        <v>#NAME?</v>
      </c>
      <c r="R95" s="187" t="str">
        <f t="shared" si="5"/>
        <v>#NAME?</v>
      </c>
      <c r="S95" s="188" t="str">
        <f t="shared" si="6"/>
        <v>#NAME?</v>
      </c>
    </row>
    <row r="96" ht="15.75" customHeight="1">
      <c r="G96" s="182" t="s">
        <v>627</v>
      </c>
      <c r="H96" s="183">
        <v>1105.05</v>
      </c>
      <c r="I96" s="185" t="str">
        <f t="array" ref="I96">_xludf.XLOOKUP(G96,'Benchmark Rates Paste'!A:A,'Benchmark Rates Paste'!B:B, "")</f>
        <v>#NAME?</v>
      </c>
      <c r="J96" s="172" t="str">
        <f t="array" ref="J96">_xludf.XLOOKUP(G96,'Benchmark Rates Paste'!D:D,'Benchmark Rates Paste'!E:E,"")</f>
        <v>#NAME?</v>
      </c>
      <c r="K96" s="184" t="str">
        <f t="array" ref="K96">_xludf.XLOOKUP(G96,'Benchmark Rates Paste'!G:G,'Benchmark Rates Paste'!I:I,"")</f>
        <v>#NAME?</v>
      </c>
      <c r="L96" s="184" t="str">
        <f t="array" ref="L96">_xludf.XLOOKUP(G96,'Benchmark Rates Paste'!K:K,'Benchmark Rates Paste'!L:L,"")</f>
        <v>#NAME?</v>
      </c>
      <c r="M96" s="185" t="str">
        <f t="array" ref="M96">_xludf.XLOOKUP(G96,'Benchmark Rates Paste'!N:N,'Benchmark Rates Paste'!O:O,"")</f>
        <v>#NAME?</v>
      </c>
      <c r="N96" s="186" t="str">
        <f t="shared" si="1"/>
        <v>#NAME?</v>
      </c>
      <c r="O96" s="187" t="str">
        <f t="shared" si="2"/>
        <v>#NAME?</v>
      </c>
      <c r="P96" s="179" t="str">
        <f t="shared" si="3"/>
        <v>#NAME?</v>
      </c>
      <c r="Q96" s="187" t="str">
        <f t="shared" si="4"/>
        <v>#NAME?</v>
      </c>
      <c r="R96" s="187" t="str">
        <f t="shared" si="5"/>
        <v>#NAME?</v>
      </c>
      <c r="S96" s="188" t="str">
        <f t="shared" si="6"/>
        <v>#NAME?</v>
      </c>
    </row>
    <row r="97" ht="15.75" customHeight="1">
      <c r="G97" s="182" t="s">
        <v>629</v>
      </c>
      <c r="H97" s="183">
        <v>1105.05</v>
      </c>
      <c r="I97" s="185" t="str">
        <f t="array" ref="I97">_xludf.XLOOKUP(G97,'Benchmark Rates Paste'!A:A,'Benchmark Rates Paste'!B:B, "")</f>
        <v>#NAME?</v>
      </c>
      <c r="J97" s="172" t="str">
        <f t="array" ref="J97">_xludf.XLOOKUP(G97,'Benchmark Rates Paste'!D:D,'Benchmark Rates Paste'!E:E,"")</f>
        <v>#NAME?</v>
      </c>
      <c r="K97" s="184" t="str">
        <f t="array" ref="K97">_xludf.XLOOKUP(G97,'Benchmark Rates Paste'!G:G,'Benchmark Rates Paste'!I:I,"")</f>
        <v>#NAME?</v>
      </c>
      <c r="L97" s="184" t="str">
        <f t="array" ref="L97">_xludf.XLOOKUP(G97,'Benchmark Rates Paste'!K:K,'Benchmark Rates Paste'!L:L,"")</f>
        <v>#NAME?</v>
      </c>
      <c r="M97" s="185" t="str">
        <f t="array" ref="M97">_xludf.XLOOKUP(G97,'Benchmark Rates Paste'!N:N,'Benchmark Rates Paste'!O:O,"")</f>
        <v>#NAME?</v>
      </c>
      <c r="N97" s="186" t="str">
        <f t="shared" si="1"/>
        <v>#NAME?</v>
      </c>
      <c r="O97" s="187" t="str">
        <f t="shared" si="2"/>
        <v>#NAME?</v>
      </c>
      <c r="P97" s="179" t="str">
        <f t="shared" si="3"/>
        <v>#NAME?</v>
      </c>
      <c r="Q97" s="187" t="str">
        <f t="shared" si="4"/>
        <v>#NAME?</v>
      </c>
      <c r="R97" s="187" t="str">
        <f t="shared" si="5"/>
        <v>#NAME?</v>
      </c>
      <c r="S97" s="188" t="str">
        <f t="shared" si="6"/>
        <v>#NAME?</v>
      </c>
    </row>
    <row r="98" ht="15.75" customHeight="1">
      <c r="G98" s="182" t="s">
        <v>233</v>
      </c>
      <c r="H98" s="183">
        <v>1105.05</v>
      </c>
      <c r="I98" s="185" t="str">
        <f t="array" ref="I98">_xludf.XLOOKUP(G98,'Benchmark Rates Paste'!A:A,'Benchmark Rates Paste'!B:B, "")</f>
        <v>#NAME?</v>
      </c>
      <c r="J98" s="172" t="str">
        <f t="array" ref="J98">_xludf.XLOOKUP(G98,'Benchmark Rates Paste'!D:D,'Benchmark Rates Paste'!E:E,"")</f>
        <v>#NAME?</v>
      </c>
      <c r="K98" s="184" t="str">
        <f t="array" ref="K98">_xludf.XLOOKUP(G98,'Benchmark Rates Paste'!G:G,'Benchmark Rates Paste'!I:I,"")</f>
        <v>#NAME?</v>
      </c>
      <c r="L98" s="184" t="str">
        <f t="array" ref="L98">_xludf.XLOOKUP(G98,'Benchmark Rates Paste'!K:K,'Benchmark Rates Paste'!L:L,"")</f>
        <v>#NAME?</v>
      </c>
      <c r="M98" s="185" t="str">
        <f t="array" ref="M98">_xludf.XLOOKUP(G98,'Benchmark Rates Paste'!N:N,'Benchmark Rates Paste'!O:O,"")</f>
        <v>#NAME?</v>
      </c>
      <c r="N98" s="186" t="str">
        <f t="shared" si="1"/>
        <v>#NAME?</v>
      </c>
      <c r="O98" s="187" t="str">
        <f t="shared" si="2"/>
        <v>#NAME?</v>
      </c>
      <c r="P98" s="179" t="str">
        <f t="shared" si="3"/>
        <v>#NAME?</v>
      </c>
      <c r="Q98" s="187" t="str">
        <f t="shared" si="4"/>
        <v>#NAME?</v>
      </c>
      <c r="R98" s="187" t="str">
        <f t="shared" si="5"/>
        <v>#NAME?</v>
      </c>
      <c r="S98" s="188" t="str">
        <f t="shared" si="6"/>
        <v>#NAME?</v>
      </c>
    </row>
    <row r="99" ht="15.75" customHeight="1">
      <c r="G99" s="182" t="s">
        <v>234</v>
      </c>
      <c r="H99" s="183">
        <v>1105.05</v>
      </c>
      <c r="I99" s="185" t="str">
        <f t="array" ref="I99">_xludf.XLOOKUP(G99,'Benchmark Rates Paste'!A:A,'Benchmark Rates Paste'!B:B, "")</f>
        <v>#NAME?</v>
      </c>
      <c r="J99" s="172" t="str">
        <f t="array" ref="J99">_xludf.XLOOKUP(G99,'Benchmark Rates Paste'!D:D,'Benchmark Rates Paste'!E:E,"")</f>
        <v>#NAME?</v>
      </c>
      <c r="K99" s="184" t="str">
        <f t="array" ref="K99">_xludf.XLOOKUP(G99,'Benchmark Rates Paste'!G:G,'Benchmark Rates Paste'!I:I,"")</f>
        <v>#NAME?</v>
      </c>
      <c r="L99" s="184" t="str">
        <f t="array" ref="L99">_xludf.XLOOKUP(G99,'Benchmark Rates Paste'!K:K,'Benchmark Rates Paste'!L:L,"")</f>
        <v>#NAME?</v>
      </c>
      <c r="M99" s="185" t="str">
        <f t="array" ref="M99">_xludf.XLOOKUP(G99,'Benchmark Rates Paste'!N:N,'Benchmark Rates Paste'!O:O,"")</f>
        <v>#NAME?</v>
      </c>
      <c r="N99" s="186" t="str">
        <f t="shared" si="1"/>
        <v>#NAME?</v>
      </c>
      <c r="O99" s="187" t="str">
        <f t="shared" si="2"/>
        <v>#NAME?</v>
      </c>
      <c r="P99" s="179" t="str">
        <f t="shared" si="3"/>
        <v>#NAME?</v>
      </c>
      <c r="Q99" s="187" t="str">
        <f t="shared" si="4"/>
        <v>#NAME?</v>
      </c>
      <c r="R99" s="187" t="str">
        <f t="shared" si="5"/>
        <v>#NAME?</v>
      </c>
      <c r="S99" s="188" t="str">
        <f t="shared" si="6"/>
        <v>#NAME?</v>
      </c>
    </row>
    <row r="100" ht="15.75" customHeight="1">
      <c r="G100" s="182" t="s">
        <v>235</v>
      </c>
      <c r="H100" s="183">
        <v>1105.05</v>
      </c>
      <c r="I100" s="185" t="str">
        <f t="array" ref="I100">_xludf.XLOOKUP(G100,'Benchmark Rates Paste'!A:A,'Benchmark Rates Paste'!B:B, "")</f>
        <v>#NAME?</v>
      </c>
      <c r="J100" s="172" t="str">
        <f t="array" ref="J100">_xludf.XLOOKUP(G100,'Benchmark Rates Paste'!D:D,'Benchmark Rates Paste'!E:E,"")</f>
        <v>#NAME?</v>
      </c>
      <c r="K100" s="184" t="str">
        <f t="array" ref="K100">_xludf.XLOOKUP(G100,'Benchmark Rates Paste'!G:G,'Benchmark Rates Paste'!I:I,"")</f>
        <v>#NAME?</v>
      </c>
      <c r="L100" s="184" t="str">
        <f t="array" ref="L100">_xludf.XLOOKUP(G100,'Benchmark Rates Paste'!K:K,'Benchmark Rates Paste'!L:L,"")</f>
        <v>#NAME?</v>
      </c>
      <c r="M100" s="185" t="str">
        <f t="array" ref="M100">_xludf.XLOOKUP(G100,'Benchmark Rates Paste'!N:N,'Benchmark Rates Paste'!O:O,"")</f>
        <v>#NAME?</v>
      </c>
      <c r="N100" s="186" t="str">
        <f t="shared" si="1"/>
        <v>#NAME?</v>
      </c>
      <c r="O100" s="187" t="str">
        <f t="shared" si="2"/>
        <v>#NAME?</v>
      </c>
      <c r="P100" s="179" t="str">
        <f t="shared" si="3"/>
        <v>#NAME?</v>
      </c>
      <c r="Q100" s="187" t="str">
        <f t="shared" si="4"/>
        <v>#NAME?</v>
      </c>
      <c r="R100" s="187" t="str">
        <f t="shared" si="5"/>
        <v>#NAME?</v>
      </c>
      <c r="S100" s="188" t="str">
        <f t="shared" si="6"/>
        <v>#NAME?</v>
      </c>
    </row>
    <row r="101" ht="15.75" customHeight="1">
      <c r="G101" s="182" t="s">
        <v>24</v>
      </c>
      <c r="H101" s="183">
        <v>1105.05</v>
      </c>
      <c r="I101" s="185" t="str">
        <f t="array" ref="I101">_xludf.XLOOKUP(G101,'Benchmark Rates Paste'!A:A,'Benchmark Rates Paste'!B:B, "")</f>
        <v>#NAME?</v>
      </c>
      <c r="J101" s="172" t="str">
        <f t="array" ref="J101">_xludf.XLOOKUP(G101,'Benchmark Rates Paste'!D:D,'Benchmark Rates Paste'!E:E,"")</f>
        <v>#NAME?</v>
      </c>
      <c r="K101" s="184" t="str">
        <f t="array" ref="K101">_xludf.XLOOKUP(G101,'Benchmark Rates Paste'!G:G,'Benchmark Rates Paste'!I:I,"")</f>
        <v>#NAME?</v>
      </c>
      <c r="L101" s="184" t="str">
        <f t="array" ref="L101">_xludf.XLOOKUP(G101,'Benchmark Rates Paste'!K:K,'Benchmark Rates Paste'!L:L,"")</f>
        <v>#NAME?</v>
      </c>
      <c r="M101" s="185" t="str">
        <f t="array" ref="M101">_xludf.XLOOKUP(G101,'Benchmark Rates Paste'!N:N,'Benchmark Rates Paste'!O:O,"")</f>
        <v>#NAME?</v>
      </c>
      <c r="N101" s="186" t="str">
        <f t="shared" si="1"/>
        <v>#NAME?</v>
      </c>
      <c r="O101" s="187" t="str">
        <f t="shared" si="2"/>
        <v>#NAME?</v>
      </c>
      <c r="P101" s="179" t="str">
        <f t="shared" si="3"/>
        <v>#NAME?</v>
      </c>
      <c r="Q101" s="187" t="str">
        <f t="shared" si="4"/>
        <v>#NAME?</v>
      </c>
      <c r="R101" s="187" t="str">
        <f t="shared" si="5"/>
        <v>#NAME?</v>
      </c>
      <c r="S101" s="188" t="str">
        <f t="shared" si="6"/>
        <v>#NAME?</v>
      </c>
    </row>
    <row r="102" ht="15.75" customHeight="1">
      <c r="G102" s="182" t="s">
        <v>631</v>
      </c>
      <c r="H102" s="183">
        <v>1105.05</v>
      </c>
      <c r="I102" s="185" t="str">
        <f t="array" ref="I102">_xludf.XLOOKUP(G102,'Benchmark Rates Paste'!A:A,'Benchmark Rates Paste'!B:B, "")</f>
        <v>#NAME?</v>
      </c>
      <c r="J102" s="172" t="str">
        <f t="array" ref="J102">_xludf.XLOOKUP(G102,'Benchmark Rates Paste'!D:D,'Benchmark Rates Paste'!E:E,"")</f>
        <v>#NAME?</v>
      </c>
      <c r="K102" s="184" t="str">
        <f t="array" ref="K102">_xludf.XLOOKUP(G102,'Benchmark Rates Paste'!G:G,'Benchmark Rates Paste'!I:I,"")</f>
        <v>#NAME?</v>
      </c>
      <c r="L102" s="184" t="str">
        <f t="array" ref="L102">_xludf.XLOOKUP(G102,'Benchmark Rates Paste'!K:K,'Benchmark Rates Paste'!L:L,"")</f>
        <v>#NAME?</v>
      </c>
      <c r="M102" s="185" t="str">
        <f t="array" ref="M102">_xludf.XLOOKUP(G102,'Benchmark Rates Paste'!N:N,'Benchmark Rates Paste'!O:O,"")</f>
        <v>#NAME?</v>
      </c>
      <c r="N102" s="186" t="str">
        <f t="shared" si="1"/>
        <v>#NAME?</v>
      </c>
      <c r="O102" s="187" t="str">
        <f t="shared" si="2"/>
        <v>#NAME?</v>
      </c>
      <c r="P102" s="179" t="str">
        <f t="shared" si="3"/>
        <v>#NAME?</v>
      </c>
      <c r="Q102" s="187" t="str">
        <f t="shared" si="4"/>
        <v>#NAME?</v>
      </c>
      <c r="R102" s="187" t="str">
        <f t="shared" si="5"/>
        <v>#NAME?</v>
      </c>
      <c r="S102" s="188" t="str">
        <f t="shared" si="6"/>
        <v>#NAME?</v>
      </c>
    </row>
    <row r="103" ht="15.75" customHeight="1">
      <c r="G103" s="182" t="s">
        <v>236</v>
      </c>
      <c r="H103" s="183">
        <v>1105.05</v>
      </c>
      <c r="I103" s="185" t="str">
        <f t="array" ref="I103">_xludf.XLOOKUP(G103,'Benchmark Rates Paste'!A:A,'Benchmark Rates Paste'!B:B, "")</f>
        <v>#NAME?</v>
      </c>
      <c r="J103" s="172" t="str">
        <f t="array" ref="J103">_xludf.XLOOKUP(G103,'Benchmark Rates Paste'!D:D,'Benchmark Rates Paste'!E:E,"")</f>
        <v>#NAME?</v>
      </c>
      <c r="K103" s="184" t="str">
        <f t="array" ref="K103">_xludf.XLOOKUP(G103,'Benchmark Rates Paste'!G:G,'Benchmark Rates Paste'!I:I,"")</f>
        <v>#NAME?</v>
      </c>
      <c r="L103" s="184" t="str">
        <f t="array" ref="L103">_xludf.XLOOKUP(G103,'Benchmark Rates Paste'!K:K,'Benchmark Rates Paste'!L:L,"")</f>
        <v>#NAME?</v>
      </c>
      <c r="M103" s="185" t="str">
        <f t="array" ref="M103">_xludf.XLOOKUP(G103,'Benchmark Rates Paste'!N:N,'Benchmark Rates Paste'!O:O,"")</f>
        <v>#NAME?</v>
      </c>
      <c r="N103" s="186" t="str">
        <f t="shared" si="1"/>
        <v>#NAME?</v>
      </c>
      <c r="O103" s="187" t="str">
        <f t="shared" si="2"/>
        <v>#NAME?</v>
      </c>
      <c r="P103" s="179" t="str">
        <f t="shared" si="3"/>
        <v>#NAME?</v>
      </c>
      <c r="Q103" s="187" t="str">
        <f t="shared" si="4"/>
        <v>#NAME?</v>
      </c>
      <c r="R103" s="187" t="str">
        <f t="shared" si="5"/>
        <v>#NAME?</v>
      </c>
      <c r="S103" s="188" t="str">
        <f t="shared" si="6"/>
        <v>#NAME?</v>
      </c>
    </row>
    <row r="104" ht="15.75" customHeight="1">
      <c r="G104" s="182" t="s">
        <v>171</v>
      </c>
      <c r="H104" s="183">
        <v>1105.05</v>
      </c>
      <c r="I104" s="185" t="str">
        <f t="array" ref="I104">_xludf.XLOOKUP(G104,'Benchmark Rates Paste'!A:A,'Benchmark Rates Paste'!B:B, "")</f>
        <v>#NAME?</v>
      </c>
      <c r="J104" s="172" t="str">
        <f t="array" ref="J104">_xludf.XLOOKUP(G104,'Benchmark Rates Paste'!D:D,'Benchmark Rates Paste'!E:E,"")</f>
        <v>#NAME?</v>
      </c>
      <c r="K104" s="184" t="str">
        <f t="array" ref="K104">_xludf.XLOOKUP(G104,'Benchmark Rates Paste'!G:G,'Benchmark Rates Paste'!I:I,"")</f>
        <v>#NAME?</v>
      </c>
      <c r="L104" s="184" t="str">
        <f t="array" ref="L104">_xludf.XLOOKUP(G104,'Benchmark Rates Paste'!K:K,'Benchmark Rates Paste'!L:L,"")</f>
        <v>#NAME?</v>
      </c>
      <c r="M104" s="185" t="str">
        <f t="array" ref="M104">_xludf.XLOOKUP(G104,'Benchmark Rates Paste'!N:N,'Benchmark Rates Paste'!O:O,"")</f>
        <v>#NAME?</v>
      </c>
      <c r="N104" s="186" t="str">
        <f t="shared" si="1"/>
        <v>#NAME?</v>
      </c>
      <c r="O104" s="187" t="str">
        <f t="shared" si="2"/>
        <v>#NAME?</v>
      </c>
      <c r="P104" s="179" t="str">
        <f t="shared" si="3"/>
        <v>#NAME?</v>
      </c>
      <c r="Q104" s="187" t="str">
        <f t="shared" si="4"/>
        <v>#NAME?</v>
      </c>
      <c r="R104" s="187" t="str">
        <f t="shared" si="5"/>
        <v>#NAME?</v>
      </c>
      <c r="S104" s="188" t="str">
        <f t="shared" si="6"/>
        <v>#NAME?</v>
      </c>
    </row>
    <row r="105" ht="15.75" customHeight="1">
      <c r="G105" s="182" t="s">
        <v>25</v>
      </c>
      <c r="H105" s="183">
        <v>1105.05</v>
      </c>
      <c r="I105" s="185" t="str">
        <f t="array" ref="I105">_xludf.XLOOKUP(G105,'Benchmark Rates Paste'!A:A,'Benchmark Rates Paste'!B:B, "")</f>
        <v>#NAME?</v>
      </c>
      <c r="J105" s="172" t="str">
        <f t="array" ref="J105">_xludf.XLOOKUP(G105,'Benchmark Rates Paste'!D:D,'Benchmark Rates Paste'!E:E,"")</f>
        <v>#NAME?</v>
      </c>
      <c r="K105" s="184" t="str">
        <f t="array" ref="K105">_xludf.XLOOKUP(G105,'Benchmark Rates Paste'!G:G,'Benchmark Rates Paste'!I:I,"")</f>
        <v>#NAME?</v>
      </c>
      <c r="L105" s="184" t="str">
        <f t="array" ref="L105">_xludf.XLOOKUP(G105,'Benchmark Rates Paste'!K:K,'Benchmark Rates Paste'!L:L,"")</f>
        <v>#NAME?</v>
      </c>
      <c r="M105" s="185" t="str">
        <f t="array" ref="M105">_xludf.XLOOKUP(G105,'Benchmark Rates Paste'!N:N,'Benchmark Rates Paste'!O:O,"")</f>
        <v>#NAME?</v>
      </c>
      <c r="N105" s="186" t="str">
        <f t="shared" si="1"/>
        <v>#NAME?</v>
      </c>
      <c r="O105" s="187" t="str">
        <f t="shared" si="2"/>
        <v>#NAME?</v>
      </c>
      <c r="P105" s="179" t="str">
        <f t="shared" si="3"/>
        <v>#NAME?</v>
      </c>
      <c r="Q105" s="187" t="str">
        <f t="shared" si="4"/>
        <v>#NAME?</v>
      </c>
      <c r="R105" s="187" t="str">
        <f t="shared" si="5"/>
        <v>#NAME?</v>
      </c>
      <c r="S105" s="188" t="str">
        <f t="shared" si="6"/>
        <v>#NAME?</v>
      </c>
    </row>
    <row r="106" ht="15.75" customHeight="1">
      <c r="G106" s="182" t="s">
        <v>26</v>
      </c>
      <c r="H106" s="183">
        <v>330.14</v>
      </c>
      <c r="I106" s="185" t="str">
        <f t="array" ref="I106">_xludf.XLOOKUP(G106,'Benchmark Rates Paste'!A:A,'Benchmark Rates Paste'!B:B, "")</f>
        <v>#NAME?</v>
      </c>
      <c r="J106" s="172" t="str">
        <f t="array" ref="J106">_xludf.XLOOKUP(G106,'Benchmark Rates Paste'!D:D,'Benchmark Rates Paste'!E:E,"")</f>
        <v>#NAME?</v>
      </c>
      <c r="K106" s="184" t="str">
        <f t="array" ref="K106">_xludf.XLOOKUP(G106,'Benchmark Rates Paste'!G:G,'Benchmark Rates Paste'!I:I,"")</f>
        <v>#NAME?</v>
      </c>
      <c r="L106" s="184" t="str">
        <f t="array" ref="L106">_xludf.XLOOKUP(G106,'Benchmark Rates Paste'!K:K,'Benchmark Rates Paste'!L:L,"")</f>
        <v>#NAME?</v>
      </c>
      <c r="M106" s="185" t="str">
        <f t="array" ref="M106">_xludf.XLOOKUP(G106,'Benchmark Rates Paste'!N:N,'Benchmark Rates Paste'!O:O,"")</f>
        <v>#NAME?</v>
      </c>
      <c r="N106" s="186" t="str">
        <f t="shared" si="1"/>
        <v>#NAME?</v>
      </c>
      <c r="O106" s="187" t="str">
        <f t="shared" si="2"/>
        <v>#NAME?</v>
      </c>
      <c r="P106" s="179" t="str">
        <f t="shared" si="3"/>
        <v>#NAME?</v>
      </c>
      <c r="Q106" s="187" t="str">
        <f t="shared" si="4"/>
        <v>#NAME?</v>
      </c>
      <c r="R106" s="187" t="str">
        <f t="shared" si="5"/>
        <v>#NAME?</v>
      </c>
      <c r="S106" s="188" t="str">
        <f t="shared" si="6"/>
        <v>#NAME?</v>
      </c>
    </row>
    <row r="107" ht="15.75" customHeight="1">
      <c r="G107" s="182" t="s">
        <v>237</v>
      </c>
      <c r="H107" s="183">
        <v>87.73</v>
      </c>
      <c r="I107" s="185" t="str">
        <f t="array" ref="I107">_xludf.XLOOKUP(G107,'Benchmark Rates Paste'!A:A,'Benchmark Rates Paste'!B:B, "")</f>
        <v>#NAME?</v>
      </c>
      <c r="J107" s="172" t="str">
        <f t="array" ref="J107">_xludf.XLOOKUP(G107,'Benchmark Rates Paste'!D:D,'Benchmark Rates Paste'!E:E,"")</f>
        <v>#NAME?</v>
      </c>
      <c r="K107" s="184" t="str">
        <f t="array" ref="K107">_xludf.XLOOKUP(G107,'Benchmark Rates Paste'!G:G,'Benchmark Rates Paste'!I:I,"")</f>
        <v>#NAME?</v>
      </c>
      <c r="L107" s="184" t="str">
        <f t="array" ref="L107">_xludf.XLOOKUP(G107,'Benchmark Rates Paste'!K:K,'Benchmark Rates Paste'!L:L,"")</f>
        <v>#NAME?</v>
      </c>
      <c r="M107" s="185" t="str">
        <f t="array" ref="M107">_xludf.XLOOKUP(G107,'Benchmark Rates Paste'!N:N,'Benchmark Rates Paste'!O:O,"")</f>
        <v>#NAME?</v>
      </c>
      <c r="N107" s="186" t="str">
        <f t="shared" si="1"/>
        <v>#NAME?</v>
      </c>
      <c r="O107" s="187" t="str">
        <f t="shared" si="2"/>
        <v>#NAME?</v>
      </c>
      <c r="P107" s="179" t="str">
        <f t="shared" si="3"/>
        <v>#NAME?</v>
      </c>
      <c r="Q107" s="187" t="str">
        <f t="shared" si="4"/>
        <v>#NAME?</v>
      </c>
      <c r="R107" s="187" t="str">
        <f t="shared" si="5"/>
        <v>#NAME?</v>
      </c>
      <c r="S107" s="188" t="str">
        <f t="shared" si="6"/>
        <v>#NAME?</v>
      </c>
    </row>
    <row r="108" ht="15.75" customHeight="1">
      <c r="G108" s="182" t="s">
        <v>238</v>
      </c>
      <c r="H108" s="183">
        <v>98.43</v>
      </c>
      <c r="I108" s="185" t="str">
        <f t="array" ref="I108">_xludf.XLOOKUP(G108,'Benchmark Rates Paste'!A:A,'Benchmark Rates Paste'!B:B, "")</f>
        <v>#NAME?</v>
      </c>
      <c r="J108" s="172" t="str">
        <f t="array" ref="J108">_xludf.XLOOKUP(G108,'Benchmark Rates Paste'!D:D,'Benchmark Rates Paste'!E:E,"")</f>
        <v>#NAME?</v>
      </c>
      <c r="K108" s="184" t="str">
        <f t="array" ref="K108">_xludf.XLOOKUP(G108,'Benchmark Rates Paste'!G:G,'Benchmark Rates Paste'!I:I,"")</f>
        <v>#NAME?</v>
      </c>
      <c r="L108" s="184" t="str">
        <f t="array" ref="L108">_xludf.XLOOKUP(G108,'Benchmark Rates Paste'!K:K,'Benchmark Rates Paste'!L:L,"")</f>
        <v>#NAME?</v>
      </c>
      <c r="M108" s="185" t="str">
        <f t="array" ref="M108">_xludf.XLOOKUP(G108,'Benchmark Rates Paste'!N:N,'Benchmark Rates Paste'!O:O,"")</f>
        <v>#NAME?</v>
      </c>
      <c r="N108" s="186" t="str">
        <f t="shared" si="1"/>
        <v>#NAME?</v>
      </c>
      <c r="O108" s="187" t="str">
        <f t="shared" si="2"/>
        <v>#NAME?</v>
      </c>
      <c r="P108" s="179" t="str">
        <f t="shared" si="3"/>
        <v>#NAME?</v>
      </c>
      <c r="Q108" s="187" t="str">
        <f t="shared" si="4"/>
        <v>#NAME?</v>
      </c>
      <c r="R108" s="187" t="str">
        <f t="shared" si="5"/>
        <v>#NAME?</v>
      </c>
      <c r="S108" s="188" t="str">
        <f t="shared" si="6"/>
        <v>#NAME?</v>
      </c>
    </row>
    <row r="109" ht="15.75" customHeight="1">
      <c r="G109" s="182" t="s">
        <v>633</v>
      </c>
      <c r="H109" s="183">
        <v>98.43</v>
      </c>
      <c r="I109" s="185" t="str">
        <f t="array" ref="I109">_xludf.XLOOKUP(G109,'Benchmark Rates Paste'!A:A,'Benchmark Rates Paste'!B:B, "")</f>
        <v>#NAME?</v>
      </c>
      <c r="J109" s="172" t="str">
        <f t="array" ref="J109">_xludf.XLOOKUP(G109,'Benchmark Rates Paste'!D:D,'Benchmark Rates Paste'!E:E,"")</f>
        <v>#NAME?</v>
      </c>
      <c r="K109" s="184" t="str">
        <f t="array" ref="K109">_xludf.XLOOKUP(G109,'Benchmark Rates Paste'!G:G,'Benchmark Rates Paste'!I:I,"")</f>
        <v>#NAME?</v>
      </c>
      <c r="L109" s="184" t="str">
        <f t="array" ref="L109">_xludf.XLOOKUP(G109,'Benchmark Rates Paste'!K:K,'Benchmark Rates Paste'!L:L,"")</f>
        <v>#NAME?</v>
      </c>
      <c r="M109" s="185" t="str">
        <f t="array" ref="M109">_xludf.XLOOKUP(G109,'Benchmark Rates Paste'!N:N,'Benchmark Rates Paste'!O:O,"")</f>
        <v>#NAME?</v>
      </c>
      <c r="N109" s="186" t="str">
        <f t="shared" si="1"/>
        <v>#NAME?</v>
      </c>
      <c r="O109" s="187" t="str">
        <f t="shared" si="2"/>
        <v>#NAME?</v>
      </c>
      <c r="P109" s="179" t="str">
        <f t="shared" si="3"/>
        <v>#NAME?</v>
      </c>
      <c r="Q109" s="187" t="str">
        <f t="shared" si="4"/>
        <v>#NAME?</v>
      </c>
      <c r="R109" s="187" t="str">
        <f t="shared" si="5"/>
        <v>#NAME?</v>
      </c>
      <c r="S109" s="188" t="str">
        <f t="shared" si="6"/>
        <v>#NAME?</v>
      </c>
    </row>
    <row r="110" ht="15.75" customHeight="1">
      <c r="G110" s="182" t="s">
        <v>27</v>
      </c>
      <c r="H110" s="183">
        <v>258.42</v>
      </c>
      <c r="I110" s="185" t="str">
        <f t="array" ref="I110">_xludf.XLOOKUP(G110,'Benchmark Rates Paste'!A:A,'Benchmark Rates Paste'!B:B, "")</f>
        <v>#NAME?</v>
      </c>
      <c r="J110" s="172" t="str">
        <f t="array" ref="J110">_xludf.XLOOKUP(G110,'Benchmark Rates Paste'!D:D,'Benchmark Rates Paste'!E:E,"")</f>
        <v>#NAME?</v>
      </c>
      <c r="K110" s="184" t="str">
        <f t="array" ref="K110">_xludf.XLOOKUP(G110,'Benchmark Rates Paste'!G:G,'Benchmark Rates Paste'!I:I,"")</f>
        <v>#NAME?</v>
      </c>
      <c r="L110" s="184" t="str">
        <f t="array" ref="L110">_xludf.XLOOKUP(G110,'Benchmark Rates Paste'!K:K,'Benchmark Rates Paste'!L:L,"")</f>
        <v>#NAME?</v>
      </c>
      <c r="M110" s="185" t="str">
        <f t="array" ref="M110">_xludf.XLOOKUP(G110,'Benchmark Rates Paste'!N:N,'Benchmark Rates Paste'!O:O,"")</f>
        <v>#NAME?</v>
      </c>
      <c r="N110" s="186" t="str">
        <f t="shared" si="1"/>
        <v>#NAME?</v>
      </c>
      <c r="O110" s="187" t="str">
        <f t="shared" si="2"/>
        <v>#NAME?</v>
      </c>
      <c r="P110" s="179" t="str">
        <f t="shared" si="3"/>
        <v>#NAME?</v>
      </c>
      <c r="Q110" s="187" t="str">
        <f t="shared" si="4"/>
        <v>#NAME?</v>
      </c>
      <c r="R110" s="187" t="str">
        <f t="shared" si="5"/>
        <v>#NAME?</v>
      </c>
      <c r="S110" s="188" t="str">
        <f t="shared" si="6"/>
        <v>#NAME?</v>
      </c>
    </row>
    <row r="111" ht="15.75" customHeight="1">
      <c r="G111" s="182" t="s">
        <v>28</v>
      </c>
      <c r="H111" s="183">
        <v>201.69</v>
      </c>
      <c r="I111" s="185" t="str">
        <f t="array" ref="I111">_xludf.XLOOKUP(G111,'Benchmark Rates Paste'!A:A,'Benchmark Rates Paste'!B:B, "")</f>
        <v>#NAME?</v>
      </c>
      <c r="J111" s="172" t="str">
        <f t="array" ref="J111">_xludf.XLOOKUP(G111,'Benchmark Rates Paste'!D:D,'Benchmark Rates Paste'!E:E,"")</f>
        <v>#NAME?</v>
      </c>
      <c r="K111" s="184" t="str">
        <f t="array" ref="K111">_xludf.XLOOKUP(G111,'Benchmark Rates Paste'!G:G,'Benchmark Rates Paste'!I:I,"")</f>
        <v>#NAME?</v>
      </c>
      <c r="L111" s="184" t="str">
        <f t="array" ref="L111">_xludf.XLOOKUP(G111,'Benchmark Rates Paste'!K:K,'Benchmark Rates Paste'!L:L,"")</f>
        <v>#NAME?</v>
      </c>
      <c r="M111" s="185" t="str">
        <f t="array" ref="M111">_xludf.XLOOKUP(G111,'Benchmark Rates Paste'!N:N,'Benchmark Rates Paste'!O:O,"")</f>
        <v>#NAME?</v>
      </c>
      <c r="N111" s="186" t="str">
        <f t="shared" si="1"/>
        <v>#NAME?</v>
      </c>
      <c r="O111" s="187" t="str">
        <f t="shared" si="2"/>
        <v>#NAME?</v>
      </c>
      <c r="P111" s="179" t="str">
        <f t="shared" si="3"/>
        <v>#NAME?</v>
      </c>
      <c r="Q111" s="187" t="str">
        <f t="shared" si="4"/>
        <v>#NAME?</v>
      </c>
      <c r="R111" s="187" t="str">
        <f t="shared" si="5"/>
        <v>#NAME?</v>
      </c>
      <c r="S111" s="188" t="str">
        <f t="shared" si="6"/>
        <v>#NAME?</v>
      </c>
    </row>
    <row r="112" ht="15.75" customHeight="1">
      <c r="G112" s="182" t="s">
        <v>30</v>
      </c>
      <c r="H112" s="183">
        <v>265.56</v>
      </c>
      <c r="I112" s="185" t="str">
        <f t="array" ref="I112">_xludf.XLOOKUP(G112,'Benchmark Rates Paste'!A:A,'Benchmark Rates Paste'!B:B, "")</f>
        <v>#NAME?</v>
      </c>
      <c r="J112" s="172" t="str">
        <f t="array" ref="J112">_xludf.XLOOKUP(G112,'Benchmark Rates Paste'!D:D,'Benchmark Rates Paste'!E:E,"")</f>
        <v>#NAME?</v>
      </c>
      <c r="K112" s="184" t="str">
        <f t="array" ref="K112">_xludf.XLOOKUP(G112,'Benchmark Rates Paste'!G:G,'Benchmark Rates Paste'!I:I,"")</f>
        <v>#NAME?</v>
      </c>
      <c r="L112" s="184" t="str">
        <f t="array" ref="L112">_xludf.XLOOKUP(G112,'Benchmark Rates Paste'!K:K,'Benchmark Rates Paste'!L:L,"")</f>
        <v>#NAME?</v>
      </c>
      <c r="M112" s="185" t="str">
        <f t="array" ref="M112">_xludf.XLOOKUP(G112,'Benchmark Rates Paste'!N:N,'Benchmark Rates Paste'!O:O,"")</f>
        <v>#NAME?</v>
      </c>
      <c r="N112" s="186" t="str">
        <f t="shared" si="1"/>
        <v>#NAME?</v>
      </c>
      <c r="O112" s="187" t="str">
        <f t="shared" si="2"/>
        <v>#NAME?</v>
      </c>
      <c r="P112" s="179" t="str">
        <f t="shared" si="3"/>
        <v>#NAME?</v>
      </c>
      <c r="Q112" s="187" t="str">
        <f t="shared" si="4"/>
        <v>#NAME?</v>
      </c>
      <c r="R112" s="187" t="str">
        <f t="shared" si="5"/>
        <v>#NAME?</v>
      </c>
      <c r="S112" s="188" t="str">
        <f t="shared" si="6"/>
        <v>#NAME?</v>
      </c>
    </row>
    <row r="113" ht="15.75" customHeight="1">
      <c r="G113" s="182" t="s">
        <v>635</v>
      </c>
      <c r="H113" s="183">
        <v>311.18</v>
      </c>
      <c r="I113" s="185" t="str">
        <f t="array" ref="I113">_xludf.XLOOKUP(G113,'Benchmark Rates Paste'!A:A,'Benchmark Rates Paste'!B:B, "")</f>
        <v>#NAME?</v>
      </c>
      <c r="J113" s="172" t="str">
        <f t="array" ref="J113">_xludf.XLOOKUP(G113,'Benchmark Rates Paste'!D:D,'Benchmark Rates Paste'!E:E,"")</f>
        <v>#NAME?</v>
      </c>
      <c r="K113" s="184" t="str">
        <f t="array" ref="K113">_xludf.XLOOKUP(G113,'Benchmark Rates Paste'!G:G,'Benchmark Rates Paste'!I:I,"")</f>
        <v>#NAME?</v>
      </c>
      <c r="L113" s="184" t="str">
        <f t="array" ref="L113">_xludf.XLOOKUP(G113,'Benchmark Rates Paste'!K:K,'Benchmark Rates Paste'!L:L,"")</f>
        <v>#NAME?</v>
      </c>
      <c r="M113" s="185" t="str">
        <f t="array" ref="M113">_xludf.XLOOKUP(G113,'Benchmark Rates Paste'!N:N,'Benchmark Rates Paste'!O:O,"")</f>
        <v>#NAME?</v>
      </c>
      <c r="N113" s="186" t="str">
        <f t="shared" si="1"/>
        <v>#NAME?</v>
      </c>
      <c r="O113" s="187" t="str">
        <f t="shared" si="2"/>
        <v>#NAME?</v>
      </c>
      <c r="P113" s="179" t="str">
        <f t="shared" si="3"/>
        <v>#NAME?</v>
      </c>
      <c r="Q113" s="187" t="str">
        <f t="shared" si="4"/>
        <v>#NAME?</v>
      </c>
      <c r="R113" s="187" t="str">
        <f t="shared" si="5"/>
        <v>#NAME?</v>
      </c>
      <c r="S113" s="188" t="str">
        <f t="shared" si="6"/>
        <v>#NAME?</v>
      </c>
    </row>
    <row r="114" ht="15.75" customHeight="1">
      <c r="G114" s="182" t="s">
        <v>31</v>
      </c>
      <c r="H114" s="183">
        <v>258.42</v>
      </c>
      <c r="I114" s="185" t="str">
        <f t="array" ref="I114">_xludf.XLOOKUP(G114,'Benchmark Rates Paste'!A:A,'Benchmark Rates Paste'!B:B, "")</f>
        <v>#NAME?</v>
      </c>
      <c r="J114" s="172" t="str">
        <f t="array" ref="J114">_xludf.XLOOKUP(G114,'Benchmark Rates Paste'!D:D,'Benchmark Rates Paste'!E:E,"")</f>
        <v>#NAME?</v>
      </c>
      <c r="K114" s="184" t="str">
        <f t="array" ref="K114">_xludf.XLOOKUP(G114,'Benchmark Rates Paste'!G:G,'Benchmark Rates Paste'!I:I,"")</f>
        <v>#NAME?</v>
      </c>
      <c r="L114" s="184" t="str">
        <f t="array" ref="L114">_xludf.XLOOKUP(G114,'Benchmark Rates Paste'!K:K,'Benchmark Rates Paste'!L:L,"")</f>
        <v>#NAME?</v>
      </c>
      <c r="M114" s="185" t="str">
        <f t="array" ref="M114">_xludf.XLOOKUP(G114,'Benchmark Rates Paste'!N:N,'Benchmark Rates Paste'!O:O,"")</f>
        <v>#NAME?</v>
      </c>
      <c r="N114" s="186" t="str">
        <f t="shared" si="1"/>
        <v>#NAME?</v>
      </c>
      <c r="O114" s="187" t="str">
        <f t="shared" si="2"/>
        <v>#NAME?</v>
      </c>
      <c r="P114" s="179" t="str">
        <f t="shared" si="3"/>
        <v>#NAME?</v>
      </c>
      <c r="Q114" s="187" t="str">
        <f t="shared" si="4"/>
        <v>#NAME?</v>
      </c>
      <c r="R114" s="187" t="str">
        <f t="shared" si="5"/>
        <v>#NAME?</v>
      </c>
      <c r="S114" s="188" t="str">
        <f t="shared" si="6"/>
        <v>#NAME?</v>
      </c>
    </row>
    <row r="115" ht="15.75" customHeight="1">
      <c r="G115" s="182" t="s">
        <v>239</v>
      </c>
      <c r="H115" s="183">
        <v>270.01</v>
      </c>
      <c r="I115" s="185" t="str">
        <f t="array" ref="I115">_xludf.XLOOKUP(G115,'Benchmark Rates Paste'!A:A,'Benchmark Rates Paste'!B:B, "")</f>
        <v>#NAME?</v>
      </c>
      <c r="J115" s="172" t="str">
        <f t="array" ref="J115">_xludf.XLOOKUP(G115,'Benchmark Rates Paste'!D:D,'Benchmark Rates Paste'!E:E,"")</f>
        <v>#NAME?</v>
      </c>
      <c r="K115" s="184" t="str">
        <f t="array" ref="K115">_xludf.XLOOKUP(G115,'Benchmark Rates Paste'!G:G,'Benchmark Rates Paste'!I:I,"")</f>
        <v>#NAME?</v>
      </c>
      <c r="L115" s="184" t="str">
        <f t="array" ref="L115">_xludf.XLOOKUP(G115,'Benchmark Rates Paste'!K:K,'Benchmark Rates Paste'!L:L,"")</f>
        <v>#NAME?</v>
      </c>
      <c r="M115" s="185" t="str">
        <f t="array" ref="M115">_xludf.XLOOKUP(G115,'Benchmark Rates Paste'!N:N,'Benchmark Rates Paste'!O:O,"")</f>
        <v>#NAME?</v>
      </c>
      <c r="N115" s="186" t="str">
        <f t="shared" si="1"/>
        <v>#NAME?</v>
      </c>
      <c r="O115" s="187" t="str">
        <f t="shared" si="2"/>
        <v>#NAME?</v>
      </c>
      <c r="P115" s="179" t="str">
        <f t="shared" si="3"/>
        <v>#NAME?</v>
      </c>
      <c r="Q115" s="187" t="str">
        <f t="shared" si="4"/>
        <v>#NAME?</v>
      </c>
      <c r="R115" s="187" t="str">
        <f t="shared" si="5"/>
        <v>#NAME?</v>
      </c>
      <c r="S115" s="188" t="str">
        <f t="shared" si="6"/>
        <v>#NAME?</v>
      </c>
    </row>
    <row r="116" ht="15.75" customHeight="1">
      <c r="G116" s="182" t="s">
        <v>32</v>
      </c>
      <c r="H116" s="183">
        <v>304.42</v>
      </c>
      <c r="I116" s="185" t="str">
        <f t="array" ref="I116">_xludf.XLOOKUP(G116,'Benchmark Rates Paste'!A:A,'Benchmark Rates Paste'!B:B, "")</f>
        <v>#NAME?</v>
      </c>
      <c r="J116" s="172" t="str">
        <f t="array" ref="J116">_xludf.XLOOKUP(G116,'Benchmark Rates Paste'!D:D,'Benchmark Rates Paste'!E:E,"")</f>
        <v>#NAME?</v>
      </c>
      <c r="K116" s="184" t="str">
        <f t="array" ref="K116">_xludf.XLOOKUP(G116,'Benchmark Rates Paste'!G:G,'Benchmark Rates Paste'!I:I,"")</f>
        <v>#NAME?</v>
      </c>
      <c r="L116" s="184" t="str">
        <f t="array" ref="L116">_xludf.XLOOKUP(G116,'Benchmark Rates Paste'!K:K,'Benchmark Rates Paste'!L:L,"")</f>
        <v>#NAME?</v>
      </c>
      <c r="M116" s="185" t="str">
        <f t="array" ref="M116">_xludf.XLOOKUP(G116,'Benchmark Rates Paste'!N:N,'Benchmark Rates Paste'!O:O,"")</f>
        <v>#NAME?</v>
      </c>
      <c r="N116" s="186" t="str">
        <f t="shared" si="1"/>
        <v>#NAME?</v>
      </c>
      <c r="O116" s="187" t="str">
        <f t="shared" si="2"/>
        <v>#NAME?</v>
      </c>
      <c r="P116" s="179" t="str">
        <f t="shared" si="3"/>
        <v>#NAME?</v>
      </c>
      <c r="Q116" s="187" t="str">
        <f t="shared" si="4"/>
        <v>#NAME?</v>
      </c>
      <c r="R116" s="187" t="str">
        <f t="shared" si="5"/>
        <v>#NAME?</v>
      </c>
      <c r="S116" s="188" t="str">
        <f t="shared" si="6"/>
        <v>#NAME?</v>
      </c>
    </row>
    <row r="117" ht="15.75" customHeight="1">
      <c r="G117" s="182" t="s">
        <v>637</v>
      </c>
      <c r="H117" s="183">
        <v>111.3</v>
      </c>
      <c r="I117" s="185" t="str">
        <f t="array" ref="I117">_xludf.XLOOKUP(G117,'Benchmark Rates Paste'!A:A,'Benchmark Rates Paste'!B:B, "")</f>
        <v>#NAME?</v>
      </c>
      <c r="J117" s="172" t="str">
        <f t="array" ref="J117">_xludf.XLOOKUP(G117,'Benchmark Rates Paste'!D:D,'Benchmark Rates Paste'!E:E,"")</f>
        <v>#NAME?</v>
      </c>
      <c r="K117" s="184" t="str">
        <f t="array" ref="K117">_xludf.XLOOKUP(G117,'Benchmark Rates Paste'!G:G,'Benchmark Rates Paste'!I:I,"")</f>
        <v>#NAME?</v>
      </c>
      <c r="L117" s="184" t="str">
        <f t="array" ref="L117">_xludf.XLOOKUP(G117,'Benchmark Rates Paste'!K:K,'Benchmark Rates Paste'!L:L,"")</f>
        <v>#NAME?</v>
      </c>
      <c r="M117" s="185" t="str">
        <f t="array" ref="M117">_xludf.XLOOKUP(G117,'Benchmark Rates Paste'!N:N,'Benchmark Rates Paste'!O:O,"")</f>
        <v>#NAME?</v>
      </c>
      <c r="N117" s="186" t="str">
        <f t="shared" si="1"/>
        <v>#NAME?</v>
      </c>
      <c r="O117" s="187" t="str">
        <f t="shared" si="2"/>
        <v>#NAME?</v>
      </c>
      <c r="P117" s="179" t="str">
        <f t="shared" si="3"/>
        <v>#NAME?</v>
      </c>
      <c r="Q117" s="187" t="str">
        <f t="shared" si="4"/>
        <v>#NAME?</v>
      </c>
      <c r="R117" s="187" t="str">
        <f t="shared" si="5"/>
        <v>#NAME?</v>
      </c>
      <c r="S117" s="188" t="str">
        <f t="shared" si="6"/>
        <v>#NAME?</v>
      </c>
    </row>
    <row r="118" ht="15.75" customHeight="1">
      <c r="G118" s="182" t="s">
        <v>240</v>
      </c>
      <c r="H118" s="183">
        <v>163.04</v>
      </c>
      <c r="I118" s="185" t="str">
        <f t="array" ref="I118">_xludf.XLOOKUP(G118,'Benchmark Rates Paste'!A:A,'Benchmark Rates Paste'!B:B, "")</f>
        <v>#NAME?</v>
      </c>
      <c r="J118" s="172" t="str">
        <f t="array" ref="J118">_xludf.XLOOKUP(G118,'Benchmark Rates Paste'!D:D,'Benchmark Rates Paste'!E:E,"")</f>
        <v>#NAME?</v>
      </c>
      <c r="K118" s="184" t="str">
        <f t="array" ref="K118">_xludf.XLOOKUP(G118,'Benchmark Rates Paste'!G:G,'Benchmark Rates Paste'!I:I,"")</f>
        <v>#NAME?</v>
      </c>
      <c r="L118" s="184" t="str">
        <f t="array" ref="L118">_xludf.XLOOKUP(G118,'Benchmark Rates Paste'!K:K,'Benchmark Rates Paste'!L:L,"")</f>
        <v>#NAME?</v>
      </c>
      <c r="M118" s="185" t="str">
        <f t="array" ref="M118">_xludf.XLOOKUP(G118,'Benchmark Rates Paste'!N:N,'Benchmark Rates Paste'!O:O,"")</f>
        <v>#NAME?</v>
      </c>
      <c r="N118" s="186" t="str">
        <f t="shared" si="1"/>
        <v>#NAME?</v>
      </c>
      <c r="O118" s="187" t="str">
        <f t="shared" si="2"/>
        <v>#NAME?</v>
      </c>
      <c r="P118" s="179" t="str">
        <f t="shared" si="3"/>
        <v>#NAME?</v>
      </c>
      <c r="Q118" s="187" t="str">
        <f t="shared" si="4"/>
        <v>#NAME?</v>
      </c>
      <c r="R118" s="187" t="str">
        <f t="shared" si="5"/>
        <v>#NAME?</v>
      </c>
      <c r="S118" s="188" t="str">
        <f t="shared" si="6"/>
        <v>#NAME?</v>
      </c>
    </row>
    <row r="119" ht="15.75" customHeight="1">
      <c r="G119" s="182" t="s">
        <v>639</v>
      </c>
      <c r="H119" s="183">
        <v>250.12</v>
      </c>
      <c r="I119" s="185" t="str">
        <f t="array" ref="I119">_xludf.XLOOKUP(G119,'Benchmark Rates Paste'!A:A,'Benchmark Rates Paste'!B:B, "")</f>
        <v>#NAME?</v>
      </c>
      <c r="J119" s="172" t="str">
        <f t="array" ref="J119">_xludf.XLOOKUP(G119,'Benchmark Rates Paste'!D:D,'Benchmark Rates Paste'!E:E,"")</f>
        <v>#NAME?</v>
      </c>
      <c r="K119" s="184" t="str">
        <f t="array" ref="K119">_xludf.XLOOKUP(G119,'Benchmark Rates Paste'!G:G,'Benchmark Rates Paste'!I:I,"")</f>
        <v>#NAME?</v>
      </c>
      <c r="L119" s="184" t="str">
        <f t="array" ref="L119">_xludf.XLOOKUP(G119,'Benchmark Rates Paste'!K:K,'Benchmark Rates Paste'!L:L,"")</f>
        <v>#NAME?</v>
      </c>
      <c r="M119" s="185" t="str">
        <f t="array" ref="M119">_xludf.XLOOKUP(G119,'Benchmark Rates Paste'!N:N,'Benchmark Rates Paste'!O:O,"")</f>
        <v>#NAME?</v>
      </c>
      <c r="N119" s="186" t="str">
        <f t="shared" si="1"/>
        <v>#NAME?</v>
      </c>
      <c r="O119" s="187" t="str">
        <f t="shared" si="2"/>
        <v>#NAME?</v>
      </c>
      <c r="P119" s="179" t="str">
        <f t="shared" si="3"/>
        <v>#NAME?</v>
      </c>
      <c r="Q119" s="187" t="str">
        <f t="shared" si="4"/>
        <v>#NAME?</v>
      </c>
      <c r="R119" s="187" t="str">
        <f t="shared" si="5"/>
        <v>#NAME?</v>
      </c>
      <c r="S119" s="188" t="str">
        <f t="shared" si="6"/>
        <v>#NAME?</v>
      </c>
    </row>
    <row r="120" ht="15.75" customHeight="1">
      <c r="G120" s="182" t="s">
        <v>33</v>
      </c>
      <c r="H120" s="183">
        <v>55.1</v>
      </c>
      <c r="I120" s="185" t="str">
        <f t="array" ref="I120">_xludf.XLOOKUP(G120,'Benchmark Rates Paste'!A:A,'Benchmark Rates Paste'!B:B, "")</f>
        <v>#NAME?</v>
      </c>
      <c r="J120" s="172" t="str">
        <f t="array" ref="J120">_xludf.XLOOKUP(G120,'Benchmark Rates Paste'!D:D,'Benchmark Rates Paste'!E:E,"")</f>
        <v>#NAME?</v>
      </c>
      <c r="K120" s="184" t="str">
        <f t="array" ref="K120">_xludf.XLOOKUP(G120,'Benchmark Rates Paste'!G:G,'Benchmark Rates Paste'!I:I,"")</f>
        <v>#NAME?</v>
      </c>
      <c r="L120" s="184" t="str">
        <f t="array" ref="L120">_xludf.XLOOKUP(G120,'Benchmark Rates Paste'!K:K,'Benchmark Rates Paste'!L:L,"")</f>
        <v>#NAME?</v>
      </c>
      <c r="M120" s="185" t="str">
        <f t="array" ref="M120">_xludf.XLOOKUP(G120,'Benchmark Rates Paste'!N:N,'Benchmark Rates Paste'!O:O,"")</f>
        <v>#NAME?</v>
      </c>
      <c r="N120" s="186" t="str">
        <f t="shared" si="1"/>
        <v>#NAME?</v>
      </c>
      <c r="O120" s="187" t="str">
        <f t="shared" si="2"/>
        <v>#NAME?</v>
      </c>
      <c r="P120" s="179" t="str">
        <f t="shared" si="3"/>
        <v>#NAME?</v>
      </c>
      <c r="Q120" s="187" t="str">
        <f t="shared" si="4"/>
        <v>#NAME?</v>
      </c>
      <c r="R120" s="187" t="str">
        <f t="shared" si="5"/>
        <v>#NAME?</v>
      </c>
      <c r="S120" s="188" t="str">
        <f t="shared" si="6"/>
        <v>#NAME?</v>
      </c>
    </row>
    <row r="121" ht="15.75" customHeight="1">
      <c r="G121" s="182" t="s">
        <v>641</v>
      </c>
      <c r="H121" s="183">
        <v>382.07</v>
      </c>
      <c r="I121" s="185" t="str">
        <f t="array" ref="I121">_xludf.XLOOKUP(G121,'Benchmark Rates Paste'!A:A,'Benchmark Rates Paste'!B:B, "")</f>
        <v>#NAME?</v>
      </c>
      <c r="J121" s="172" t="str">
        <f t="array" ref="J121">_xludf.XLOOKUP(G121,'Benchmark Rates Paste'!D:D,'Benchmark Rates Paste'!E:E,"")</f>
        <v>#NAME?</v>
      </c>
      <c r="K121" s="184" t="str">
        <f t="array" ref="K121">_xludf.XLOOKUP(G121,'Benchmark Rates Paste'!G:G,'Benchmark Rates Paste'!I:I,"")</f>
        <v>#NAME?</v>
      </c>
      <c r="L121" s="184" t="str">
        <f t="array" ref="L121">_xludf.XLOOKUP(G121,'Benchmark Rates Paste'!K:K,'Benchmark Rates Paste'!L:L,"")</f>
        <v>#NAME?</v>
      </c>
      <c r="M121" s="185" t="str">
        <f t="array" ref="M121">_xludf.XLOOKUP(G121,'Benchmark Rates Paste'!N:N,'Benchmark Rates Paste'!O:O,"")</f>
        <v>#NAME?</v>
      </c>
      <c r="N121" s="186" t="str">
        <f t="shared" si="1"/>
        <v>#NAME?</v>
      </c>
      <c r="O121" s="187" t="str">
        <f t="shared" si="2"/>
        <v>#NAME?</v>
      </c>
      <c r="P121" s="179" t="str">
        <f t="shared" si="3"/>
        <v>#NAME?</v>
      </c>
      <c r="Q121" s="187" t="str">
        <f t="shared" si="4"/>
        <v>#NAME?</v>
      </c>
      <c r="R121" s="187" t="str">
        <f t="shared" si="5"/>
        <v>#NAME?</v>
      </c>
      <c r="S121" s="188" t="str">
        <f t="shared" si="6"/>
        <v>#NAME?</v>
      </c>
    </row>
    <row r="122" ht="15.75" customHeight="1">
      <c r="G122" s="182" t="s">
        <v>241</v>
      </c>
      <c r="H122" s="183">
        <v>370.17</v>
      </c>
      <c r="I122" s="185" t="str">
        <f t="array" ref="I122">_xludf.XLOOKUP(G122,'Benchmark Rates Paste'!A:A,'Benchmark Rates Paste'!B:B, "")</f>
        <v>#NAME?</v>
      </c>
      <c r="J122" s="172" t="str">
        <f t="array" ref="J122">_xludf.XLOOKUP(G122,'Benchmark Rates Paste'!D:D,'Benchmark Rates Paste'!E:E,"")</f>
        <v>#NAME?</v>
      </c>
      <c r="K122" s="184" t="str">
        <f t="array" ref="K122">_xludf.XLOOKUP(G122,'Benchmark Rates Paste'!G:G,'Benchmark Rates Paste'!I:I,"")</f>
        <v>#NAME?</v>
      </c>
      <c r="L122" s="184" t="str">
        <f t="array" ref="L122">_xludf.XLOOKUP(G122,'Benchmark Rates Paste'!K:K,'Benchmark Rates Paste'!L:L,"")</f>
        <v>#NAME?</v>
      </c>
      <c r="M122" s="185" t="str">
        <f t="array" ref="M122">_xludf.XLOOKUP(G122,'Benchmark Rates Paste'!N:N,'Benchmark Rates Paste'!O:O,"")</f>
        <v>#NAME?</v>
      </c>
      <c r="N122" s="186" t="str">
        <f t="shared" si="1"/>
        <v>#NAME?</v>
      </c>
      <c r="O122" s="187" t="str">
        <f t="shared" si="2"/>
        <v>#NAME?</v>
      </c>
      <c r="P122" s="179" t="str">
        <f t="shared" si="3"/>
        <v>#NAME?</v>
      </c>
      <c r="Q122" s="187" t="str">
        <f t="shared" si="4"/>
        <v>#NAME?</v>
      </c>
      <c r="R122" s="187" t="str">
        <f t="shared" si="5"/>
        <v>#NAME?</v>
      </c>
      <c r="S122" s="188" t="str">
        <f t="shared" si="6"/>
        <v>#NAME?</v>
      </c>
    </row>
    <row r="123" ht="15.75" customHeight="1">
      <c r="G123" s="182" t="s">
        <v>643</v>
      </c>
      <c r="H123" s="183">
        <v>306.03</v>
      </c>
      <c r="I123" s="185" t="str">
        <f t="array" ref="I123">_xludf.XLOOKUP(G123,'Benchmark Rates Paste'!A:A,'Benchmark Rates Paste'!B:B, "")</f>
        <v>#NAME?</v>
      </c>
      <c r="J123" s="172" t="str">
        <f t="array" ref="J123">_xludf.XLOOKUP(G123,'Benchmark Rates Paste'!D:D,'Benchmark Rates Paste'!E:E,"")</f>
        <v>#NAME?</v>
      </c>
      <c r="K123" s="184" t="str">
        <f t="array" ref="K123">_xludf.XLOOKUP(G123,'Benchmark Rates Paste'!G:G,'Benchmark Rates Paste'!I:I,"")</f>
        <v>#NAME?</v>
      </c>
      <c r="L123" s="184" t="str">
        <f t="array" ref="L123">_xludf.XLOOKUP(G123,'Benchmark Rates Paste'!K:K,'Benchmark Rates Paste'!L:L,"")</f>
        <v>#NAME?</v>
      </c>
      <c r="M123" s="185" t="str">
        <f t="array" ref="M123">_xludf.XLOOKUP(G123,'Benchmark Rates Paste'!N:N,'Benchmark Rates Paste'!O:O,"")</f>
        <v>#NAME?</v>
      </c>
      <c r="N123" s="186" t="str">
        <f t="shared" si="1"/>
        <v>#NAME?</v>
      </c>
      <c r="O123" s="187" t="str">
        <f t="shared" si="2"/>
        <v>#NAME?</v>
      </c>
      <c r="P123" s="179" t="str">
        <f t="shared" si="3"/>
        <v>#NAME?</v>
      </c>
      <c r="Q123" s="187" t="str">
        <f t="shared" si="4"/>
        <v>#NAME?</v>
      </c>
      <c r="R123" s="187" t="str">
        <f t="shared" si="5"/>
        <v>#NAME?</v>
      </c>
      <c r="S123" s="188" t="str">
        <f t="shared" si="6"/>
        <v>#NAME?</v>
      </c>
    </row>
    <row r="124" ht="15.75" customHeight="1">
      <c r="G124" s="182" t="s">
        <v>242</v>
      </c>
      <c r="H124" s="183">
        <v>181.0</v>
      </c>
      <c r="I124" s="185" t="str">
        <f t="array" ref="I124">_xludf.XLOOKUP(G124,'Benchmark Rates Paste'!A:A,'Benchmark Rates Paste'!B:B, "")</f>
        <v>#NAME?</v>
      </c>
      <c r="J124" s="172" t="str">
        <f t="array" ref="J124">_xludf.XLOOKUP(G124,'Benchmark Rates Paste'!D:D,'Benchmark Rates Paste'!E:E,"")</f>
        <v>#NAME?</v>
      </c>
      <c r="K124" s="184" t="str">
        <f t="array" ref="K124">_xludf.XLOOKUP(G124,'Benchmark Rates Paste'!G:G,'Benchmark Rates Paste'!I:I,"")</f>
        <v>#NAME?</v>
      </c>
      <c r="L124" s="184" t="str">
        <f t="array" ref="L124">_xludf.XLOOKUP(G124,'Benchmark Rates Paste'!K:K,'Benchmark Rates Paste'!L:L,"")</f>
        <v>#NAME?</v>
      </c>
      <c r="M124" s="185" t="str">
        <f t="array" ref="M124">_xludf.XLOOKUP(G124,'Benchmark Rates Paste'!N:N,'Benchmark Rates Paste'!O:O,"")</f>
        <v>#NAME?</v>
      </c>
      <c r="N124" s="186" t="str">
        <f t="shared" si="1"/>
        <v>#NAME?</v>
      </c>
      <c r="O124" s="187" t="str">
        <f t="shared" si="2"/>
        <v>#NAME?</v>
      </c>
      <c r="P124" s="179" t="str">
        <f t="shared" si="3"/>
        <v>#NAME?</v>
      </c>
      <c r="Q124" s="187" t="str">
        <f t="shared" si="4"/>
        <v>#NAME?</v>
      </c>
      <c r="R124" s="187" t="str">
        <f t="shared" si="5"/>
        <v>#NAME?</v>
      </c>
      <c r="S124" s="188" t="str">
        <f t="shared" si="6"/>
        <v>#NAME?</v>
      </c>
    </row>
    <row r="125" ht="15.75" customHeight="1">
      <c r="G125" s="182" t="s">
        <v>243</v>
      </c>
      <c r="H125" s="183">
        <v>191.75</v>
      </c>
      <c r="I125" s="185" t="str">
        <f t="array" ref="I125">_xludf.XLOOKUP(G125,'Benchmark Rates Paste'!A:A,'Benchmark Rates Paste'!B:B, "")</f>
        <v>#NAME?</v>
      </c>
      <c r="J125" s="172" t="str">
        <f t="array" ref="J125">_xludf.XLOOKUP(G125,'Benchmark Rates Paste'!D:D,'Benchmark Rates Paste'!E:E,"")</f>
        <v>#NAME?</v>
      </c>
      <c r="K125" s="184" t="str">
        <f t="array" ref="K125">_xludf.XLOOKUP(G125,'Benchmark Rates Paste'!G:G,'Benchmark Rates Paste'!I:I,"")</f>
        <v>#NAME?</v>
      </c>
      <c r="L125" s="184" t="str">
        <f t="array" ref="L125">_xludf.XLOOKUP(G125,'Benchmark Rates Paste'!K:K,'Benchmark Rates Paste'!L:L,"")</f>
        <v>#NAME?</v>
      </c>
      <c r="M125" s="185" t="str">
        <f t="array" ref="M125">_xludf.XLOOKUP(G125,'Benchmark Rates Paste'!N:N,'Benchmark Rates Paste'!O:O,"")</f>
        <v>#NAME?</v>
      </c>
      <c r="N125" s="186" t="str">
        <f t="shared" si="1"/>
        <v>#NAME?</v>
      </c>
      <c r="O125" s="187" t="str">
        <f t="shared" si="2"/>
        <v>#NAME?</v>
      </c>
      <c r="P125" s="179" t="str">
        <f t="shared" si="3"/>
        <v>#NAME?</v>
      </c>
      <c r="Q125" s="187" t="str">
        <f t="shared" si="4"/>
        <v>#NAME?</v>
      </c>
      <c r="R125" s="187" t="str">
        <f t="shared" si="5"/>
        <v>#NAME?</v>
      </c>
      <c r="S125" s="188" t="str">
        <f t="shared" si="6"/>
        <v>#NAME?</v>
      </c>
    </row>
    <row r="126" ht="15.75" customHeight="1">
      <c r="G126" s="182" t="s">
        <v>34</v>
      </c>
      <c r="H126" s="183">
        <v>175.43</v>
      </c>
      <c r="I126" s="185" t="str">
        <f t="array" ref="I126">_xludf.XLOOKUP(G126,'Benchmark Rates Paste'!A:A,'Benchmark Rates Paste'!B:B, "")</f>
        <v>#NAME?</v>
      </c>
      <c r="J126" s="172" t="str">
        <f t="array" ref="J126">_xludf.XLOOKUP(G126,'Benchmark Rates Paste'!D:D,'Benchmark Rates Paste'!E:E,"")</f>
        <v>#NAME?</v>
      </c>
      <c r="K126" s="184" t="str">
        <f t="array" ref="K126">_xludf.XLOOKUP(G126,'Benchmark Rates Paste'!G:G,'Benchmark Rates Paste'!I:I,"")</f>
        <v>#NAME?</v>
      </c>
      <c r="L126" s="184" t="str">
        <f t="array" ref="L126">_xludf.XLOOKUP(G126,'Benchmark Rates Paste'!K:K,'Benchmark Rates Paste'!L:L,"")</f>
        <v>#NAME?</v>
      </c>
      <c r="M126" s="185" t="str">
        <f t="array" ref="M126">_xludf.XLOOKUP(G126,'Benchmark Rates Paste'!N:N,'Benchmark Rates Paste'!O:O,"")</f>
        <v>#NAME?</v>
      </c>
      <c r="N126" s="186" t="str">
        <f t="shared" si="1"/>
        <v>#NAME?</v>
      </c>
      <c r="O126" s="187" t="str">
        <f t="shared" si="2"/>
        <v>#NAME?</v>
      </c>
      <c r="P126" s="179" t="str">
        <f t="shared" si="3"/>
        <v>#NAME?</v>
      </c>
      <c r="Q126" s="187" t="str">
        <f t="shared" si="4"/>
        <v>#NAME?</v>
      </c>
      <c r="R126" s="187" t="str">
        <f t="shared" si="5"/>
        <v>#NAME?</v>
      </c>
      <c r="S126" s="188" t="str">
        <f t="shared" si="6"/>
        <v>#NAME?</v>
      </c>
    </row>
    <row r="127" ht="15.75" customHeight="1">
      <c r="G127" s="182" t="s">
        <v>172</v>
      </c>
      <c r="H127" s="183">
        <v>84.46</v>
      </c>
      <c r="I127" s="185" t="str">
        <f t="array" ref="I127">_xludf.XLOOKUP(G127,'Benchmark Rates Paste'!A:A,'Benchmark Rates Paste'!B:B, "")</f>
        <v>#NAME?</v>
      </c>
      <c r="J127" s="172" t="str">
        <f t="array" ref="J127">_xludf.XLOOKUP(G127,'Benchmark Rates Paste'!D:D,'Benchmark Rates Paste'!E:E,"")</f>
        <v>#NAME?</v>
      </c>
      <c r="K127" s="184" t="str">
        <f t="array" ref="K127">_xludf.XLOOKUP(G127,'Benchmark Rates Paste'!G:G,'Benchmark Rates Paste'!I:I,"")</f>
        <v>#NAME?</v>
      </c>
      <c r="L127" s="184" t="str">
        <f t="array" ref="L127">_xludf.XLOOKUP(G127,'Benchmark Rates Paste'!K:K,'Benchmark Rates Paste'!L:L,"")</f>
        <v>#NAME?</v>
      </c>
      <c r="M127" s="185" t="str">
        <f t="array" ref="M127">_xludf.XLOOKUP(G127,'Benchmark Rates Paste'!N:N,'Benchmark Rates Paste'!O:O,"")</f>
        <v>#NAME?</v>
      </c>
      <c r="N127" s="186" t="str">
        <f t="shared" si="1"/>
        <v>#NAME?</v>
      </c>
      <c r="O127" s="187" t="str">
        <f t="shared" si="2"/>
        <v>#NAME?</v>
      </c>
      <c r="P127" s="179" t="str">
        <f t="shared" si="3"/>
        <v>#NAME?</v>
      </c>
      <c r="Q127" s="187" t="str">
        <f t="shared" si="4"/>
        <v>#NAME?</v>
      </c>
      <c r="R127" s="187" t="str">
        <f t="shared" si="5"/>
        <v>#NAME?</v>
      </c>
      <c r="S127" s="188" t="str">
        <f t="shared" si="6"/>
        <v>#NAME?</v>
      </c>
    </row>
    <row r="128" ht="15.75" customHeight="1">
      <c r="G128" s="182" t="s">
        <v>35</v>
      </c>
      <c r="H128" s="183">
        <v>77.76</v>
      </c>
      <c r="I128" s="185" t="str">
        <f t="array" ref="I128">_xludf.XLOOKUP(G128,'Benchmark Rates Paste'!A:A,'Benchmark Rates Paste'!B:B, "")</f>
        <v>#NAME?</v>
      </c>
      <c r="J128" s="172" t="str">
        <f t="array" ref="J128">_xludf.XLOOKUP(G128,'Benchmark Rates Paste'!D:D,'Benchmark Rates Paste'!E:E,"")</f>
        <v>#NAME?</v>
      </c>
      <c r="K128" s="184" t="str">
        <f t="array" ref="K128">_xludf.XLOOKUP(G128,'Benchmark Rates Paste'!G:G,'Benchmark Rates Paste'!I:I,"")</f>
        <v>#NAME?</v>
      </c>
      <c r="L128" s="184" t="str">
        <f t="array" ref="L128">_xludf.XLOOKUP(G128,'Benchmark Rates Paste'!K:K,'Benchmark Rates Paste'!L:L,"")</f>
        <v>#NAME?</v>
      </c>
      <c r="M128" s="185" t="str">
        <f t="array" ref="M128">_xludf.XLOOKUP(G128,'Benchmark Rates Paste'!N:N,'Benchmark Rates Paste'!O:O,"")</f>
        <v>#NAME?</v>
      </c>
      <c r="N128" s="186" t="str">
        <f t="shared" si="1"/>
        <v>#NAME?</v>
      </c>
      <c r="O128" s="187" t="str">
        <f t="shared" si="2"/>
        <v>#NAME?</v>
      </c>
      <c r="P128" s="179" t="str">
        <f t="shared" si="3"/>
        <v>#NAME?</v>
      </c>
      <c r="Q128" s="187" t="str">
        <f t="shared" si="4"/>
        <v>#NAME?</v>
      </c>
      <c r="R128" s="187" t="str">
        <f t="shared" si="5"/>
        <v>#NAME?</v>
      </c>
      <c r="S128" s="188" t="str">
        <f t="shared" si="6"/>
        <v>#NAME?</v>
      </c>
    </row>
    <row r="129" ht="15.75" customHeight="1">
      <c r="G129" s="182" t="s">
        <v>645</v>
      </c>
      <c r="H129" s="183">
        <v>75.55</v>
      </c>
      <c r="I129" s="185" t="str">
        <f t="array" ref="I129">_xludf.XLOOKUP(G129,'Benchmark Rates Paste'!A:A,'Benchmark Rates Paste'!B:B, "")</f>
        <v>#NAME?</v>
      </c>
      <c r="J129" s="172" t="str">
        <f t="array" ref="J129">_xludf.XLOOKUP(G129,'Benchmark Rates Paste'!D:D,'Benchmark Rates Paste'!E:E,"")</f>
        <v>#NAME?</v>
      </c>
      <c r="K129" s="184" t="str">
        <f t="array" ref="K129">_xludf.XLOOKUP(G129,'Benchmark Rates Paste'!G:G,'Benchmark Rates Paste'!I:I,"")</f>
        <v>#NAME?</v>
      </c>
      <c r="L129" s="184" t="str">
        <f t="array" ref="L129">_xludf.XLOOKUP(G129,'Benchmark Rates Paste'!K:K,'Benchmark Rates Paste'!L:L,"")</f>
        <v>#NAME?</v>
      </c>
      <c r="M129" s="185" t="str">
        <f t="array" ref="M129">_xludf.XLOOKUP(G129,'Benchmark Rates Paste'!N:N,'Benchmark Rates Paste'!O:O,"")</f>
        <v>#NAME?</v>
      </c>
      <c r="N129" s="186" t="str">
        <f t="shared" si="1"/>
        <v>#NAME?</v>
      </c>
      <c r="O129" s="187" t="str">
        <f t="shared" si="2"/>
        <v>#NAME?</v>
      </c>
      <c r="P129" s="179" t="str">
        <f t="shared" si="3"/>
        <v>#NAME?</v>
      </c>
      <c r="Q129" s="187" t="str">
        <f t="shared" si="4"/>
        <v>#NAME?</v>
      </c>
      <c r="R129" s="187" t="str">
        <f t="shared" si="5"/>
        <v>#NAME?</v>
      </c>
      <c r="S129" s="188" t="str">
        <f t="shared" si="6"/>
        <v>#NAME?</v>
      </c>
    </row>
    <row r="130" ht="15.75" customHeight="1">
      <c r="G130" s="182" t="s">
        <v>36</v>
      </c>
      <c r="H130" s="183">
        <v>179.9</v>
      </c>
      <c r="I130" s="185" t="str">
        <f t="array" ref="I130">_xludf.XLOOKUP(G130,'Benchmark Rates Paste'!A:A,'Benchmark Rates Paste'!B:B, "")</f>
        <v>#NAME?</v>
      </c>
      <c r="J130" s="172" t="str">
        <f t="array" ref="J130">_xludf.XLOOKUP(G130,'Benchmark Rates Paste'!D:D,'Benchmark Rates Paste'!E:E,"")</f>
        <v>#NAME?</v>
      </c>
      <c r="K130" s="184" t="str">
        <f t="array" ref="K130">_xludf.XLOOKUP(G130,'Benchmark Rates Paste'!G:G,'Benchmark Rates Paste'!I:I,"")</f>
        <v>#NAME?</v>
      </c>
      <c r="L130" s="184" t="str">
        <f t="array" ref="L130">_xludf.XLOOKUP(G130,'Benchmark Rates Paste'!K:K,'Benchmark Rates Paste'!L:L,"")</f>
        <v>#NAME?</v>
      </c>
      <c r="M130" s="185" t="str">
        <f t="array" ref="M130">_xludf.XLOOKUP(G130,'Benchmark Rates Paste'!N:N,'Benchmark Rates Paste'!O:O,"")</f>
        <v>#NAME?</v>
      </c>
      <c r="N130" s="186" t="str">
        <f t="shared" si="1"/>
        <v>#NAME?</v>
      </c>
      <c r="O130" s="187" t="str">
        <f t="shared" si="2"/>
        <v>#NAME?</v>
      </c>
      <c r="P130" s="179" t="str">
        <f t="shared" si="3"/>
        <v>#NAME?</v>
      </c>
      <c r="Q130" s="187" t="str">
        <f t="shared" si="4"/>
        <v>#NAME?</v>
      </c>
      <c r="R130" s="187" t="str">
        <f t="shared" si="5"/>
        <v>#NAME?</v>
      </c>
      <c r="S130" s="188" t="str">
        <f t="shared" si="6"/>
        <v>#NAME?</v>
      </c>
    </row>
    <row r="131" ht="15.75" customHeight="1">
      <c r="G131" s="182" t="s">
        <v>647</v>
      </c>
      <c r="H131" s="183">
        <v>187.07</v>
      </c>
      <c r="I131" s="185" t="str">
        <f t="array" ref="I131">_xludf.XLOOKUP(G131,'Benchmark Rates Paste'!A:A,'Benchmark Rates Paste'!B:B, "")</f>
        <v>#NAME?</v>
      </c>
      <c r="J131" s="172" t="str">
        <f t="array" ref="J131">_xludf.XLOOKUP(G131,'Benchmark Rates Paste'!D:D,'Benchmark Rates Paste'!E:E,"")</f>
        <v>#NAME?</v>
      </c>
      <c r="K131" s="184" t="str">
        <f t="array" ref="K131">_xludf.XLOOKUP(G131,'Benchmark Rates Paste'!G:G,'Benchmark Rates Paste'!I:I,"")</f>
        <v>#NAME?</v>
      </c>
      <c r="L131" s="184" t="str">
        <f t="array" ref="L131">_xludf.XLOOKUP(G131,'Benchmark Rates Paste'!K:K,'Benchmark Rates Paste'!L:L,"")</f>
        <v>#NAME?</v>
      </c>
      <c r="M131" s="185" t="str">
        <f t="array" ref="M131">_xludf.XLOOKUP(G131,'Benchmark Rates Paste'!N:N,'Benchmark Rates Paste'!O:O,"")</f>
        <v>#NAME?</v>
      </c>
      <c r="N131" s="186" t="str">
        <f t="shared" si="1"/>
        <v>#NAME?</v>
      </c>
      <c r="O131" s="187" t="str">
        <f t="shared" si="2"/>
        <v>#NAME?</v>
      </c>
      <c r="P131" s="179" t="str">
        <f t="shared" si="3"/>
        <v>#NAME?</v>
      </c>
      <c r="Q131" s="187" t="str">
        <f t="shared" si="4"/>
        <v>#NAME?</v>
      </c>
      <c r="R131" s="187" t="str">
        <f t="shared" si="5"/>
        <v>#NAME?</v>
      </c>
      <c r="S131" s="188" t="str">
        <f t="shared" si="6"/>
        <v>#NAME?</v>
      </c>
    </row>
    <row r="132" ht="15.75" customHeight="1">
      <c r="G132" s="182" t="s">
        <v>37</v>
      </c>
      <c r="H132" s="183">
        <v>218.03</v>
      </c>
      <c r="I132" s="185" t="str">
        <f t="array" ref="I132">_xludf.XLOOKUP(G132,'Benchmark Rates Paste'!A:A,'Benchmark Rates Paste'!B:B, "")</f>
        <v>#NAME?</v>
      </c>
      <c r="J132" s="172" t="str">
        <f t="array" ref="J132">_xludf.XLOOKUP(G132,'Benchmark Rates Paste'!D:D,'Benchmark Rates Paste'!E:E,"")</f>
        <v>#NAME?</v>
      </c>
      <c r="K132" s="184" t="str">
        <f t="array" ref="K132">_xludf.XLOOKUP(G132,'Benchmark Rates Paste'!G:G,'Benchmark Rates Paste'!I:I,"")</f>
        <v>#NAME?</v>
      </c>
      <c r="L132" s="184" t="str">
        <f t="array" ref="L132">_xludf.XLOOKUP(G132,'Benchmark Rates Paste'!K:K,'Benchmark Rates Paste'!L:L,"")</f>
        <v>#NAME?</v>
      </c>
      <c r="M132" s="185" t="str">
        <f t="array" ref="M132">_xludf.XLOOKUP(G132,'Benchmark Rates Paste'!N:N,'Benchmark Rates Paste'!O:O,"")</f>
        <v>#NAME?</v>
      </c>
      <c r="N132" s="186" t="str">
        <f t="shared" si="1"/>
        <v>#NAME?</v>
      </c>
      <c r="O132" s="187" t="str">
        <f t="shared" si="2"/>
        <v>#NAME?</v>
      </c>
      <c r="P132" s="179" t="str">
        <f t="shared" si="3"/>
        <v>#NAME?</v>
      </c>
      <c r="Q132" s="187" t="str">
        <f t="shared" si="4"/>
        <v>#NAME?</v>
      </c>
      <c r="R132" s="187" t="str">
        <f t="shared" si="5"/>
        <v>#NAME?</v>
      </c>
      <c r="S132" s="188" t="str">
        <f t="shared" si="6"/>
        <v>#NAME?</v>
      </c>
    </row>
    <row r="133" ht="15.75" customHeight="1">
      <c r="G133" s="182" t="s">
        <v>38</v>
      </c>
      <c r="H133" s="183">
        <v>228.79</v>
      </c>
      <c r="I133" s="185" t="str">
        <f t="array" ref="I133">_xludf.XLOOKUP(G133,'Benchmark Rates Paste'!A:A,'Benchmark Rates Paste'!B:B, "")</f>
        <v>#NAME?</v>
      </c>
      <c r="J133" s="172" t="str">
        <f t="array" ref="J133">_xludf.XLOOKUP(G133,'Benchmark Rates Paste'!D:D,'Benchmark Rates Paste'!E:E,"")</f>
        <v>#NAME?</v>
      </c>
      <c r="K133" s="184" t="str">
        <f t="array" ref="K133">_xludf.XLOOKUP(G133,'Benchmark Rates Paste'!G:G,'Benchmark Rates Paste'!I:I,"")</f>
        <v>#NAME?</v>
      </c>
      <c r="L133" s="184" t="str">
        <f t="array" ref="L133">_xludf.XLOOKUP(G133,'Benchmark Rates Paste'!K:K,'Benchmark Rates Paste'!L:L,"")</f>
        <v>#NAME?</v>
      </c>
      <c r="M133" s="185" t="str">
        <f t="array" ref="M133">_xludf.XLOOKUP(G133,'Benchmark Rates Paste'!N:N,'Benchmark Rates Paste'!O:O,"")</f>
        <v>#NAME?</v>
      </c>
      <c r="N133" s="186" t="str">
        <f t="shared" si="1"/>
        <v>#NAME?</v>
      </c>
      <c r="O133" s="187" t="str">
        <f t="shared" si="2"/>
        <v>#NAME?</v>
      </c>
      <c r="P133" s="179" t="str">
        <f t="shared" si="3"/>
        <v>#NAME?</v>
      </c>
      <c r="Q133" s="187" t="str">
        <f t="shared" si="4"/>
        <v>#NAME?</v>
      </c>
      <c r="R133" s="187" t="str">
        <f t="shared" si="5"/>
        <v>#NAME?</v>
      </c>
      <c r="S133" s="188" t="str">
        <f t="shared" si="6"/>
        <v>#NAME?</v>
      </c>
    </row>
    <row r="134" ht="15.75" customHeight="1">
      <c r="G134" s="182" t="s">
        <v>39</v>
      </c>
      <c r="H134" s="183">
        <v>252.2</v>
      </c>
      <c r="I134" s="185" t="str">
        <f t="array" ref="I134">_xludf.XLOOKUP(G134,'Benchmark Rates Paste'!A:A,'Benchmark Rates Paste'!B:B, "")</f>
        <v>#NAME?</v>
      </c>
      <c r="J134" s="172" t="str">
        <f t="array" ref="J134">_xludf.XLOOKUP(G134,'Benchmark Rates Paste'!D:D,'Benchmark Rates Paste'!E:E,"")</f>
        <v>#NAME?</v>
      </c>
      <c r="K134" s="184" t="str">
        <f t="array" ref="K134">_xludf.XLOOKUP(G134,'Benchmark Rates Paste'!G:G,'Benchmark Rates Paste'!I:I,"")</f>
        <v>#NAME?</v>
      </c>
      <c r="L134" s="184" t="str">
        <f t="array" ref="L134">_xludf.XLOOKUP(G134,'Benchmark Rates Paste'!K:K,'Benchmark Rates Paste'!L:L,"")</f>
        <v>#NAME?</v>
      </c>
      <c r="M134" s="185" t="str">
        <f t="array" ref="M134">_xludf.XLOOKUP(G134,'Benchmark Rates Paste'!N:N,'Benchmark Rates Paste'!O:O,"")</f>
        <v>#NAME?</v>
      </c>
      <c r="N134" s="186" t="str">
        <f t="shared" si="1"/>
        <v>#NAME?</v>
      </c>
      <c r="O134" s="187" t="str">
        <f t="shared" si="2"/>
        <v>#NAME?</v>
      </c>
      <c r="P134" s="179" t="str">
        <f t="shared" si="3"/>
        <v>#NAME?</v>
      </c>
      <c r="Q134" s="187" t="str">
        <f t="shared" si="4"/>
        <v>#NAME?</v>
      </c>
      <c r="R134" s="187" t="str">
        <f t="shared" si="5"/>
        <v>#NAME?</v>
      </c>
      <c r="S134" s="188" t="str">
        <f t="shared" si="6"/>
        <v>#NAME?</v>
      </c>
    </row>
    <row r="135" ht="15.75" customHeight="1">
      <c r="G135" s="182" t="s">
        <v>649</v>
      </c>
      <c r="H135" s="183">
        <v>689.32</v>
      </c>
      <c r="I135" s="185" t="str">
        <f t="array" ref="I135">_xludf.XLOOKUP(G135,'Benchmark Rates Paste'!A:A,'Benchmark Rates Paste'!B:B, "")</f>
        <v>#NAME?</v>
      </c>
      <c r="J135" s="172" t="str">
        <f t="array" ref="J135">_xludf.XLOOKUP(G135,'Benchmark Rates Paste'!D:D,'Benchmark Rates Paste'!E:E,"")</f>
        <v>#NAME?</v>
      </c>
      <c r="K135" s="184" t="str">
        <f t="array" ref="K135">_xludf.XLOOKUP(G135,'Benchmark Rates Paste'!G:G,'Benchmark Rates Paste'!I:I,"")</f>
        <v>#NAME?</v>
      </c>
      <c r="L135" s="184" t="str">
        <f t="array" ref="L135">_xludf.XLOOKUP(G135,'Benchmark Rates Paste'!K:K,'Benchmark Rates Paste'!L:L,"")</f>
        <v>#NAME?</v>
      </c>
      <c r="M135" s="185" t="str">
        <f t="array" ref="M135">_xludf.XLOOKUP(G135,'Benchmark Rates Paste'!N:N,'Benchmark Rates Paste'!O:O,"")</f>
        <v>#NAME?</v>
      </c>
      <c r="N135" s="186" t="str">
        <f t="shared" si="1"/>
        <v>#NAME?</v>
      </c>
      <c r="O135" s="187" t="str">
        <f t="shared" si="2"/>
        <v>#NAME?</v>
      </c>
      <c r="P135" s="179" t="str">
        <f t="shared" si="3"/>
        <v>#NAME?</v>
      </c>
      <c r="Q135" s="187" t="str">
        <f t="shared" si="4"/>
        <v>#NAME?</v>
      </c>
      <c r="R135" s="187" t="str">
        <f t="shared" si="5"/>
        <v>#NAME?</v>
      </c>
      <c r="S135" s="188" t="str">
        <f t="shared" si="6"/>
        <v>#NAME?</v>
      </c>
    </row>
    <row r="136" ht="15.75" customHeight="1">
      <c r="G136" s="182" t="s">
        <v>651</v>
      </c>
      <c r="H136" s="183">
        <v>805.52</v>
      </c>
      <c r="I136" s="185" t="str">
        <f t="array" ref="I136">_xludf.XLOOKUP(G136,'Benchmark Rates Paste'!A:A,'Benchmark Rates Paste'!B:B, "")</f>
        <v>#NAME?</v>
      </c>
      <c r="J136" s="172" t="str">
        <f t="array" ref="J136">_xludf.XLOOKUP(G136,'Benchmark Rates Paste'!D:D,'Benchmark Rates Paste'!E:E,"")</f>
        <v>#NAME?</v>
      </c>
      <c r="K136" s="184" t="str">
        <f t="array" ref="K136">_xludf.XLOOKUP(G136,'Benchmark Rates Paste'!G:G,'Benchmark Rates Paste'!I:I,"")</f>
        <v>#NAME?</v>
      </c>
      <c r="L136" s="184" t="str">
        <f t="array" ref="L136">_xludf.XLOOKUP(G136,'Benchmark Rates Paste'!K:K,'Benchmark Rates Paste'!L:L,"")</f>
        <v>#NAME?</v>
      </c>
      <c r="M136" s="185" t="str">
        <f t="array" ref="M136">_xludf.XLOOKUP(G136,'Benchmark Rates Paste'!N:N,'Benchmark Rates Paste'!O:O,"")</f>
        <v>#NAME?</v>
      </c>
      <c r="N136" s="186" t="str">
        <f t="shared" si="1"/>
        <v>#NAME?</v>
      </c>
      <c r="O136" s="187" t="str">
        <f t="shared" si="2"/>
        <v>#NAME?</v>
      </c>
      <c r="P136" s="179" t="str">
        <f t="shared" si="3"/>
        <v>#NAME?</v>
      </c>
      <c r="Q136" s="187" t="str">
        <f t="shared" si="4"/>
        <v>#NAME?</v>
      </c>
      <c r="R136" s="187" t="str">
        <f t="shared" si="5"/>
        <v>#NAME?</v>
      </c>
      <c r="S136" s="188" t="str">
        <f t="shared" si="6"/>
        <v>#NAME?</v>
      </c>
    </row>
    <row r="137" ht="15.75" customHeight="1">
      <c r="G137" s="182" t="s">
        <v>653</v>
      </c>
      <c r="H137" s="183">
        <v>979.01</v>
      </c>
      <c r="I137" s="185" t="str">
        <f t="array" ref="I137">_xludf.XLOOKUP(G137,'Benchmark Rates Paste'!A:A,'Benchmark Rates Paste'!B:B, "")</f>
        <v>#NAME?</v>
      </c>
      <c r="J137" s="172" t="str">
        <f t="array" ref="J137">_xludf.XLOOKUP(G137,'Benchmark Rates Paste'!D:D,'Benchmark Rates Paste'!E:E,"")</f>
        <v>#NAME?</v>
      </c>
      <c r="K137" s="184" t="str">
        <f t="array" ref="K137">_xludf.XLOOKUP(G137,'Benchmark Rates Paste'!G:G,'Benchmark Rates Paste'!I:I,"")</f>
        <v>#NAME?</v>
      </c>
      <c r="L137" s="184" t="str">
        <f t="array" ref="L137">_xludf.XLOOKUP(G137,'Benchmark Rates Paste'!K:K,'Benchmark Rates Paste'!L:L,"")</f>
        <v>#NAME?</v>
      </c>
      <c r="M137" s="185" t="str">
        <f t="array" ref="M137">_xludf.XLOOKUP(G137,'Benchmark Rates Paste'!N:N,'Benchmark Rates Paste'!O:O,"")</f>
        <v>#NAME?</v>
      </c>
      <c r="N137" s="186" t="str">
        <f t="shared" si="1"/>
        <v>#NAME?</v>
      </c>
      <c r="O137" s="187" t="str">
        <f t="shared" si="2"/>
        <v>#NAME?</v>
      </c>
      <c r="P137" s="179" t="str">
        <f t="shared" si="3"/>
        <v>#NAME?</v>
      </c>
      <c r="Q137" s="187" t="str">
        <f t="shared" si="4"/>
        <v>#NAME?</v>
      </c>
      <c r="R137" s="187" t="str">
        <f t="shared" si="5"/>
        <v>#NAME?</v>
      </c>
      <c r="S137" s="188" t="str">
        <f t="shared" si="6"/>
        <v>#NAME?</v>
      </c>
    </row>
    <row r="138" ht="15.75" customHeight="1">
      <c r="G138" s="182" t="s">
        <v>40</v>
      </c>
      <c r="H138" s="183">
        <v>427.18</v>
      </c>
      <c r="I138" s="185" t="str">
        <f t="array" ref="I138">_xludf.XLOOKUP(G138,'Benchmark Rates Paste'!A:A,'Benchmark Rates Paste'!B:B, "")</f>
        <v>#NAME?</v>
      </c>
      <c r="J138" s="172" t="str">
        <f t="array" ref="J138">_xludf.XLOOKUP(G138,'Benchmark Rates Paste'!D:D,'Benchmark Rates Paste'!E:E,"")</f>
        <v>#NAME?</v>
      </c>
      <c r="K138" s="184" t="str">
        <f t="array" ref="K138">_xludf.XLOOKUP(G138,'Benchmark Rates Paste'!G:G,'Benchmark Rates Paste'!I:I,"")</f>
        <v>#NAME?</v>
      </c>
      <c r="L138" s="184" t="str">
        <f t="array" ref="L138">_xludf.XLOOKUP(G138,'Benchmark Rates Paste'!K:K,'Benchmark Rates Paste'!L:L,"")</f>
        <v>#NAME?</v>
      </c>
      <c r="M138" s="185" t="str">
        <f t="array" ref="M138">_xludf.XLOOKUP(G138,'Benchmark Rates Paste'!N:N,'Benchmark Rates Paste'!O:O,"")</f>
        <v>#NAME?</v>
      </c>
      <c r="N138" s="186" t="str">
        <f t="shared" si="1"/>
        <v>#NAME?</v>
      </c>
      <c r="O138" s="187" t="str">
        <f t="shared" si="2"/>
        <v>#NAME?</v>
      </c>
      <c r="P138" s="179" t="str">
        <f t="shared" si="3"/>
        <v>#NAME?</v>
      </c>
      <c r="Q138" s="187" t="str">
        <f t="shared" si="4"/>
        <v>#NAME?</v>
      </c>
      <c r="R138" s="187" t="str">
        <f t="shared" si="5"/>
        <v>#NAME?</v>
      </c>
      <c r="S138" s="188" t="str">
        <f t="shared" si="6"/>
        <v>#NAME?</v>
      </c>
    </row>
    <row r="139" ht="15.75" customHeight="1">
      <c r="G139" s="182" t="s">
        <v>41</v>
      </c>
      <c r="H139" s="183">
        <v>324.21</v>
      </c>
      <c r="I139" s="185" t="str">
        <f t="array" ref="I139">_xludf.XLOOKUP(G139,'Benchmark Rates Paste'!A:A,'Benchmark Rates Paste'!B:B, "")</f>
        <v>#NAME?</v>
      </c>
      <c r="J139" s="172" t="str">
        <f t="array" ref="J139">_xludf.XLOOKUP(G139,'Benchmark Rates Paste'!D:D,'Benchmark Rates Paste'!E:E,"")</f>
        <v>#NAME?</v>
      </c>
      <c r="K139" s="184" t="str">
        <f t="array" ref="K139">_xludf.XLOOKUP(G139,'Benchmark Rates Paste'!G:G,'Benchmark Rates Paste'!I:I,"")</f>
        <v>#NAME?</v>
      </c>
      <c r="L139" s="184" t="str">
        <f t="array" ref="L139">_xludf.XLOOKUP(G139,'Benchmark Rates Paste'!K:K,'Benchmark Rates Paste'!L:L,"")</f>
        <v>#NAME?</v>
      </c>
      <c r="M139" s="185" t="str">
        <f t="array" ref="M139">_xludf.XLOOKUP(G139,'Benchmark Rates Paste'!N:N,'Benchmark Rates Paste'!O:O,"")</f>
        <v>#NAME?</v>
      </c>
      <c r="N139" s="186" t="str">
        <f t="shared" si="1"/>
        <v>#NAME?</v>
      </c>
      <c r="O139" s="187" t="str">
        <f t="shared" si="2"/>
        <v>#NAME?</v>
      </c>
      <c r="P139" s="179" t="str">
        <f t="shared" si="3"/>
        <v>#NAME?</v>
      </c>
      <c r="Q139" s="187" t="str">
        <f t="shared" si="4"/>
        <v>#NAME?</v>
      </c>
      <c r="R139" s="187" t="str">
        <f t="shared" si="5"/>
        <v>#NAME?</v>
      </c>
      <c r="S139" s="188" t="str">
        <f t="shared" si="6"/>
        <v>#NAME?</v>
      </c>
    </row>
    <row r="140" ht="15.75" customHeight="1">
      <c r="G140" s="182" t="s">
        <v>244</v>
      </c>
      <c r="H140" s="183">
        <v>188.8</v>
      </c>
      <c r="I140" s="185" t="str">
        <f t="array" ref="I140">_xludf.XLOOKUP(G140,'Benchmark Rates Paste'!A:A,'Benchmark Rates Paste'!B:B, "")</f>
        <v>#NAME?</v>
      </c>
      <c r="J140" s="172" t="str">
        <f t="array" ref="J140">_xludf.XLOOKUP(G140,'Benchmark Rates Paste'!D:D,'Benchmark Rates Paste'!E:E,"")</f>
        <v>#NAME?</v>
      </c>
      <c r="K140" s="184" t="str">
        <f t="array" ref="K140">_xludf.XLOOKUP(G140,'Benchmark Rates Paste'!G:G,'Benchmark Rates Paste'!I:I,"")</f>
        <v>#NAME?</v>
      </c>
      <c r="L140" s="184" t="str">
        <f t="array" ref="L140">_xludf.XLOOKUP(G140,'Benchmark Rates Paste'!K:K,'Benchmark Rates Paste'!L:L,"")</f>
        <v>#NAME?</v>
      </c>
      <c r="M140" s="185" t="str">
        <f t="array" ref="M140">_xludf.XLOOKUP(G140,'Benchmark Rates Paste'!N:N,'Benchmark Rates Paste'!O:O,"")</f>
        <v>#NAME?</v>
      </c>
      <c r="N140" s="186" t="str">
        <f t="shared" si="1"/>
        <v>#NAME?</v>
      </c>
      <c r="O140" s="187" t="str">
        <f t="shared" si="2"/>
        <v>#NAME?</v>
      </c>
      <c r="P140" s="179" t="str">
        <f t="shared" si="3"/>
        <v>#NAME?</v>
      </c>
      <c r="Q140" s="187" t="str">
        <f t="shared" si="4"/>
        <v>#NAME?</v>
      </c>
      <c r="R140" s="187" t="str">
        <f t="shared" si="5"/>
        <v>#NAME?</v>
      </c>
      <c r="S140" s="188" t="str">
        <f t="shared" si="6"/>
        <v>#NAME?</v>
      </c>
    </row>
    <row r="141" ht="15.75" customHeight="1">
      <c r="G141" s="182" t="s">
        <v>655</v>
      </c>
      <c r="H141" s="183">
        <v>800.42</v>
      </c>
      <c r="I141" s="185" t="str">
        <f t="array" ref="I141">_xludf.XLOOKUP(G141,'Benchmark Rates Paste'!A:A,'Benchmark Rates Paste'!B:B, "")</f>
        <v>#NAME?</v>
      </c>
      <c r="J141" s="172" t="str">
        <f t="array" ref="J141">_xludf.XLOOKUP(G141,'Benchmark Rates Paste'!D:D,'Benchmark Rates Paste'!E:E,"")</f>
        <v>#NAME?</v>
      </c>
      <c r="K141" s="184" t="str">
        <f t="array" ref="K141">_xludf.XLOOKUP(G141,'Benchmark Rates Paste'!G:G,'Benchmark Rates Paste'!I:I,"")</f>
        <v>#NAME?</v>
      </c>
      <c r="L141" s="184" t="str">
        <f t="array" ref="L141">_xludf.XLOOKUP(G141,'Benchmark Rates Paste'!K:K,'Benchmark Rates Paste'!L:L,"")</f>
        <v>#NAME?</v>
      </c>
      <c r="M141" s="185" t="str">
        <f t="array" ref="M141">_xludf.XLOOKUP(G141,'Benchmark Rates Paste'!N:N,'Benchmark Rates Paste'!O:O,"")</f>
        <v>#NAME?</v>
      </c>
      <c r="N141" s="186" t="str">
        <f t="shared" si="1"/>
        <v>#NAME?</v>
      </c>
      <c r="O141" s="187" t="str">
        <f t="shared" si="2"/>
        <v>#NAME?</v>
      </c>
      <c r="P141" s="179" t="str">
        <f t="shared" si="3"/>
        <v>#NAME?</v>
      </c>
      <c r="Q141" s="187" t="str">
        <f t="shared" si="4"/>
        <v>#NAME?</v>
      </c>
      <c r="R141" s="187" t="str">
        <f t="shared" si="5"/>
        <v>#NAME?</v>
      </c>
      <c r="S141" s="188" t="str">
        <f t="shared" si="6"/>
        <v>#NAME?</v>
      </c>
    </row>
    <row r="142" ht="15.75" customHeight="1">
      <c r="G142" s="182" t="s">
        <v>42</v>
      </c>
      <c r="H142" s="183">
        <v>901.64</v>
      </c>
      <c r="I142" s="185" t="str">
        <f t="array" ref="I142">_xludf.XLOOKUP(G142,'Benchmark Rates Paste'!A:A,'Benchmark Rates Paste'!B:B, "")</f>
        <v>#NAME?</v>
      </c>
      <c r="J142" s="172" t="str">
        <f t="array" ref="J142">_xludf.XLOOKUP(G142,'Benchmark Rates Paste'!D:D,'Benchmark Rates Paste'!E:E,"")</f>
        <v>#NAME?</v>
      </c>
      <c r="K142" s="184" t="str">
        <f t="array" ref="K142">_xludf.XLOOKUP(G142,'Benchmark Rates Paste'!G:G,'Benchmark Rates Paste'!I:I,"")</f>
        <v>#NAME?</v>
      </c>
      <c r="L142" s="184" t="str">
        <f t="array" ref="L142">_xludf.XLOOKUP(G142,'Benchmark Rates Paste'!K:K,'Benchmark Rates Paste'!L:L,"")</f>
        <v>#NAME?</v>
      </c>
      <c r="M142" s="185" t="str">
        <f t="array" ref="M142">_xludf.XLOOKUP(G142,'Benchmark Rates Paste'!N:N,'Benchmark Rates Paste'!O:O,"")</f>
        <v>#NAME?</v>
      </c>
      <c r="N142" s="186" t="str">
        <f t="shared" si="1"/>
        <v>#NAME?</v>
      </c>
      <c r="O142" s="187" t="str">
        <f t="shared" si="2"/>
        <v>#NAME?</v>
      </c>
      <c r="P142" s="179" t="str">
        <f t="shared" si="3"/>
        <v>#NAME?</v>
      </c>
      <c r="Q142" s="187" t="str">
        <f t="shared" si="4"/>
        <v>#NAME?</v>
      </c>
      <c r="R142" s="187" t="str">
        <f t="shared" si="5"/>
        <v>#NAME?</v>
      </c>
      <c r="S142" s="188" t="str">
        <f t="shared" si="6"/>
        <v>#NAME?</v>
      </c>
    </row>
    <row r="143" ht="15.75" customHeight="1">
      <c r="G143" s="182" t="s">
        <v>657</v>
      </c>
      <c r="H143" s="183">
        <v>1068.84</v>
      </c>
      <c r="I143" s="185" t="str">
        <f t="array" ref="I143">_xludf.XLOOKUP(G143,'Benchmark Rates Paste'!A:A,'Benchmark Rates Paste'!B:B, "")</f>
        <v>#NAME?</v>
      </c>
      <c r="J143" s="172" t="str">
        <f t="array" ref="J143">_xludf.XLOOKUP(G143,'Benchmark Rates Paste'!D:D,'Benchmark Rates Paste'!E:E,"")</f>
        <v>#NAME?</v>
      </c>
      <c r="K143" s="184" t="str">
        <f t="array" ref="K143">_xludf.XLOOKUP(G143,'Benchmark Rates Paste'!G:G,'Benchmark Rates Paste'!I:I,"")</f>
        <v>#NAME?</v>
      </c>
      <c r="L143" s="184" t="str">
        <f t="array" ref="L143">_xludf.XLOOKUP(G143,'Benchmark Rates Paste'!K:K,'Benchmark Rates Paste'!L:L,"")</f>
        <v>#NAME?</v>
      </c>
      <c r="M143" s="185" t="str">
        <f t="array" ref="M143">_xludf.XLOOKUP(G143,'Benchmark Rates Paste'!N:N,'Benchmark Rates Paste'!O:O,"")</f>
        <v>#NAME?</v>
      </c>
      <c r="N143" s="186" t="str">
        <f t="shared" si="1"/>
        <v>#NAME?</v>
      </c>
      <c r="O143" s="187" t="str">
        <f t="shared" si="2"/>
        <v>#NAME?</v>
      </c>
      <c r="P143" s="179" t="str">
        <f t="shared" si="3"/>
        <v>#NAME?</v>
      </c>
      <c r="Q143" s="187" t="str">
        <f t="shared" si="4"/>
        <v>#NAME?</v>
      </c>
      <c r="R143" s="187" t="str">
        <f t="shared" si="5"/>
        <v>#NAME?</v>
      </c>
      <c r="S143" s="188" t="str">
        <f t="shared" si="6"/>
        <v>#NAME?</v>
      </c>
    </row>
    <row r="144" ht="15.75" customHeight="1">
      <c r="G144" s="182" t="s">
        <v>43</v>
      </c>
      <c r="H144" s="183">
        <v>303.98</v>
      </c>
      <c r="I144" s="185" t="str">
        <f t="array" ref="I144">_xludf.XLOOKUP(G144,'Benchmark Rates Paste'!A:A,'Benchmark Rates Paste'!B:B, "")</f>
        <v>#NAME?</v>
      </c>
      <c r="J144" s="172" t="str">
        <f t="array" ref="J144">_xludf.XLOOKUP(G144,'Benchmark Rates Paste'!D:D,'Benchmark Rates Paste'!E:E,"")</f>
        <v>#NAME?</v>
      </c>
      <c r="K144" s="184" t="str">
        <f t="array" ref="K144">_xludf.XLOOKUP(G144,'Benchmark Rates Paste'!G:G,'Benchmark Rates Paste'!I:I,"")</f>
        <v>#NAME?</v>
      </c>
      <c r="L144" s="184" t="str">
        <f t="array" ref="L144">_xludf.XLOOKUP(G144,'Benchmark Rates Paste'!K:K,'Benchmark Rates Paste'!L:L,"")</f>
        <v>#NAME?</v>
      </c>
      <c r="M144" s="185" t="str">
        <f t="array" ref="M144">_xludf.XLOOKUP(G144,'Benchmark Rates Paste'!N:N,'Benchmark Rates Paste'!O:O,"")</f>
        <v>#NAME?</v>
      </c>
      <c r="N144" s="186" t="str">
        <f t="shared" si="1"/>
        <v>#NAME?</v>
      </c>
      <c r="O144" s="187" t="str">
        <f t="shared" si="2"/>
        <v>#NAME?</v>
      </c>
      <c r="P144" s="179" t="str">
        <f t="shared" si="3"/>
        <v>#NAME?</v>
      </c>
      <c r="Q144" s="187" t="str">
        <f t="shared" si="4"/>
        <v>#NAME?</v>
      </c>
      <c r="R144" s="187" t="str">
        <f t="shared" si="5"/>
        <v>#NAME?</v>
      </c>
      <c r="S144" s="188" t="str">
        <f t="shared" si="6"/>
        <v>#NAME?</v>
      </c>
    </row>
    <row r="145" ht="15.75" customHeight="1">
      <c r="G145" s="182" t="s">
        <v>44</v>
      </c>
      <c r="H145" s="183">
        <v>209.07</v>
      </c>
      <c r="I145" s="185" t="str">
        <f t="array" ref="I145">_xludf.XLOOKUP(G145,'Benchmark Rates Paste'!A:A,'Benchmark Rates Paste'!B:B, "")</f>
        <v>#NAME?</v>
      </c>
      <c r="J145" s="172" t="str">
        <f t="array" ref="J145">_xludf.XLOOKUP(G145,'Benchmark Rates Paste'!D:D,'Benchmark Rates Paste'!E:E,"")</f>
        <v>#NAME?</v>
      </c>
      <c r="K145" s="184" t="str">
        <f t="array" ref="K145">_xludf.XLOOKUP(G145,'Benchmark Rates Paste'!G:G,'Benchmark Rates Paste'!I:I,"")</f>
        <v>#NAME?</v>
      </c>
      <c r="L145" s="184" t="str">
        <f t="array" ref="L145">_xludf.XLOOKUP(G145,'Benchmark Rates Paste'!K:K,'Benchmark Rates Paste'!L:L,"")</f>
        <v>#NAME?</v>
      </c>
      <c r="M145" s="185" t="str">
        <f t="array" ref="M145">_xludf.XLOOKUP(G145,'Benchmark Rates Paste'!N:N,'Benchmark Rates Paste'!O:O,"")</f>
        <v>#NAME?</v>
      </c>
      <c r="N145" s="186" t="str">
        <f t="shared" si="1"/>
        <v>#NAME?</v>
      </c>
      <c r="O145" s="187" t="str">
        <f t="shared" si="2"/>
        <v>#NAME?</v>
      </c>
      <c r="P145" s="179" t="str">
        <f t="shared" si="3"/>
        <v>#NAME?</v>
      </c>
      <c r="Q145" s="187" t="str">
        <f t="shared" si="4"/>
        <v>#NAME?</v>
      </c>
      <c r="R145" s="187" t="str">
        <f t="shared" si="5"/>
        <v>#NAME?</v>
      </c>
      <c r="S145" s="188" t="str">
        <f t="shared" si="6"/>
        <v>#NAME?</v>
      </c>
    </row>
    <row r="146" ht="15.75" customHeight="1">
      <c r="G146" s="182" t="s">
        <v>45</v>
      </c>
      <c r="H146" s="183">
        <v>440.87</v>
      </c>
      <c r="I146" s="185" t="str">
        <f t="array" ref="I146">_xludf.XLOOKUP(G146,'Benchmark Rates Paste'!A:A,'Benchmark Rates Paste'!B:B, "")</f>
        <v>#NAME?</v>
      </c>
      <c r="J146" s="172" t="str">
        <f t="array" ref="J146">_xludf.XLOOKUP(G146,'Benchmark Rates Paste'!D:D,'Benchmark Rates Paste'!E:E,"")</f>
        <v>#NAME?</v>
      </c>
      <c r="K146" s="184" t="str">
        <f t="array" ref="K146">_xludf.XLOOKUP(G146,'Benchmark Rates Paste'!G:G,'Benchmark Rates Paste'!I:I,"")</f>
        <v>#NAME?</v>
      </c>
      <c r="L146" s="184" t="str">
        <f t="array" ref="L146">_xludf.XLOOKUP(G146,'Benchmark Rates Paste'!K:K,'Benchmark Rates Paste'!L:L,"")</f>
        <v>#NAME?</v>
      </c>
      <c r="M146" s="185" t="str">
        <f t="array" ref="M146">_xludf.XLOOKUP(G146,'Benchmark Rates Paste'!N:N,'Benchmark Rates Paste'!O:O,"")</f>
        <v>#NAME?</v>
      </c>
      <c r="N146" s="186" t="str">
        <f t="shared" si="1"/>
        <v>#NAME?</v>
      </c>
      <c r="O146" s="187" t="str">
        <f t="shared" si="2"/>
        <v>#NAME?</v>
      </c>
      <c r="P146" s="179" t="str">
        <f t="shared" si="3"/>
        <v>#NAME?</v>
      </c>
      <c r="Q146" s="187" t="str">
        <f t="shared" si="4"/>
        <v>#NAME?</v>
      </c>
      <c r="R146" s="187" t="str">
        <f t="shared" si="5"/>
        <v>#NAME?</v>
      </c>
      <c r="S146" s="188" t="str">
        <f t="shared" si="6"/>
        <v>#NAME?</v>
      </c>
    </row>
    <row r="147" ht="15.75" customHeight="1">
      <c r="G147" s="182" t="s">
        <v>46</v>
      </c>
      <c r="H147" s="183">
        <v>449.18</v>
      </c>
      <c r="I147" s="185" t="str">
        <f t="array" ref="I147">_xludf.XLOOKUP(G147,'Benchmark Rates Paste'!A:A,'Benchmark Rates Paste'!B:B, "")</f>
        <v>#NAME?</v>
      </c>
      <c r="J147" s="172" t="str">
        <f t="array" ref="J147">_xludf.XLOOKUP(G147,'Benchmark Rates Paste'!D:D,'Benchmark Rates Paste'!E:E,"")</f>
        <v>#NAME?</v>
      </c>
      <c r="K147" s="184" t="str">
        <f t="array" ref="K147">_xludf.XLOOKUP(G147,'Benchmark Rates Paste'!G:G,'Benchmark Rates Paste'!I:I,"")</f>
        <v>#NAME?</v>
      </c>
      <c r="L147" s="184" t="str">
        <f t="array" ref="L147">_xludf.XLOOKUP(G147,'Benchmark Rates Paste'!K:K,'Benchmark Rates Paste'!L:L,"")</f>
        <v>#NAME?</v>
      </c>
      <c r="M147" s="185" t="str">
        <f t="array" ref="M147">_xludf.XLOOKUP(G147,'Benchmark Rates Paste'!N:N,'Benchmark Rates Paste'!O:O,"")</f>
        <v>#NAME?</v>
      </c>
      <c r="N147" s="186" t="str">
        <f t="shared" si="1"/>
        <v>#NAME?</v>
      </c>
      <c r="O147" s="187" t="str">
        <f t="shared" si="2"/>
        <v>#NAME?</v>
      </c>
      <c r="P147" s="179" t="str">
        <f t="shared" si="3"/>
        <v>#NAME?</v>
      </c>
      <c r="Q147" s="187" t="str">
        <f t="shared" si="4"/>
        <v>#NAME?</v>
      </c>
      <c r="R147" s="187" t="str">
        <f t="shared" si="5"/>
        <v>#NAME?</v>
      </c>
      <c r="S147" s="188" t="str">
        <f t="shared" si="6"/>
        <v>#NAME?</v>
      </c>
    </row>
    <row r="148" ht="15.75" customHeight="1">
      <c r="G148" s="182" t="s">
        <v>47</v>
      </c>
      <c r="H148" s="183">
        <v>197.54</v>
      </c>
      <c r="I148" s="185" t="str">
        <f t="array" ref="I148">_xludf.XLOOKUP(G148,'Benchmark Rates Paste'!A:A,'Benchmark Rates Paste'!B:B, "")</f>
        <v>#NAME?</v>
      </c>
      <c r="J148" s="172" t="str">
        <f t="array" ref="J148">_xludf.XLOOKUP(G148,'Benchmark Rates Paste'!D:D,'Benchmark Rates Paste'!E:E,"")</f>
        <v>#NAME?</v>
      </c>
      <c r="K148" s="184" t="str">
        <f t="array" ref="K148">_xludf.XLOOKUP(G148,'Benchmark Rates Paste'!G:G,'Benchmark Rates Paste'!I:I,"")</f>
        <v>#NAME?</v>
      </c>
      <c r="L148" s="184" t="str">
        <f t="array" ref="L148">_xludf.XLOOKUP(G148,'Benchmark Rates Paste'!K:K,'Benchmark Rates Paste'!L:L,"")</f>
        <v>#NAME?</v>
      </c>
      <c r="M148" s="185" t="str">
        <f t="array" ref="M148">_xludf.XLOOKUP(G148,'Benchmark Rates Paste'!N:N,'Benchmark Rates Paste'!O:O,"")</f>
        <v>#NAME?</v>
      </c>
      <c r="N148" s="186" t="str">
        <f t="shared" si="1"/>
        <v>#NAME?</v>
      </c>
      <c r="O148" s="187" t="str">
        <f t="shared" si="2"/>
        <v>#NAME?</v>
      </c>
      <c r="P148" s="179" t="str">
        <f t="shared" si="3"/>
        <v>#NAME?</v>
      </c>
      <c r="Q148" s="187" t="str">
        <f t="shared" si="4"/>
        <v>#NAME?</v>
      </c>
      <c r="R148" s="187" t="str">
        <f t="shared" si="5"/>
        <v>#NAME?</v>
      </c>
      <c r="S148" s="188" t="str">
        <f t="shared" si="6"/>
        <v>#NAME?</v>
      </c>
    </row>
    <row r="149" ht="15.75" customHeight="1">
      <c r="G149" s="182" t="s">
        <v>48</v>
      </c>
      <c r="H149" s="183">
        <v>197.54</v>
      </c>
      <c r="I149" s="185" t="str">
        <f t="array" ref="I149">_xludf.XLOOKUP(G149,'Benchmark Rates Paste'!A:A,'Benchmark Rates Paste'!B:B, "")</f>
        <v>#NAME?</v>
      </c>
      <c r="J149" s="172" t="str">
        <f t="array" ref="J149">_xludf.XLOOKUP(G149,'Benchmark Rates Paste'!D:D,'Benchmark Rates Paste'!E:E,"")</f>
        <v>#NAME?</v>
      </c>
      <c r="K149" s="184" t="str">
        <f t="array" ref="K149">_xludf.XLOOKUP(G149,'Benchmark Rates Paste'!G:G,'Benchmark Rates Paste'!I:I,"")</f>
        <v>#NAME?</v>
      </c>
      <c r="L149" s="184" t="str">
        <f t="array" ref="L149">_xludf.XLOOKUP(G149,'Benchmark Rates Paste'!K:K,'Benchmark Rates Paste'!L:L,"")</f>
        <v>#NAME?</v>
      </c>
      <c r="M149" s="185" t="str">
        <f t="array" ref="M149">_xludf.XLOOKUP(G149,'Benchmark Rates Paste'!N:N,'Benchmark Rates Paste'!O:O,"")</f>
        <v>#NAME?</v>
      </c>
      <c r="N149" s="186" t="str">
        <f t="shared" si="1"/>
        <v>#NAME?</v>
      </c>
      <c r="O149" s="187" t="str">
        <f t="shared" si="2"/>
        <v>#NAME?</v>
      </c>
      <c r="P149" s="179" t="str">
        <f t="shared" si="3"/>
        <v>#NAME?</v>
      </c>
      <c r="Q149" s="187" t="str">
        <f t="shared" si="4"/>
        <v>#NAME?</v>
      </c>
      <c r="R149" s="187" t="str">
        <f t="shared" si="5"/>
        <v>#NAME?</v>
      </c>
      <c r="S149" s="188" t="str">
        <f t="shared" si="6"/>
        <v>#NAME?</v>
      </c>
    </row>
    <row r="150" ht="15.75" customHeight="1">
      <c r="G150" s="182" t="s">
        <v>49</v>
      </c>
      <c r="H150" s="183">
        <v>654.32</v>
      </c>
      <c r="I150" s="185" t="str">
        <f t="array" ref="I150">_xludf.XLOOKUP(G150,'Benchmark Rates Paste'!A:A,'Benchmark Rates Paste'!B:B, "")</f>
        <v>#NAME?</v>
      </c>
      <c r="J150" s="172" t="str">
        <f t="array" ref="J150">_xludf.XLOOKUP(G150,'Benchmark Rates Paste'!D:D,'Benchmark Rates Paste'!E:E,"")</f>
        <v>#NAME?</v>
      </c>
      <c r="K150" s="184" t="str">
        <f t="array" ref="K150">_xludf.XLOOKUP(G150,'Benchmark Rates Paste'!G:G,'Benchmark Rates Paste'!I:I,"")</f>
        <v>#NAME?</v>
      </c>
      <c r="L150" s="184" t="str">
        <f t="array" ref="L150">_xludf.XLOOKUP(G150,'Benchmark Rates Paste'!K:K,'Benchmark Rates Paste'!L:L,"")</f>
        <v>#NAME?</v>
      </c>
      <c r="M150" s="185" t="str">
        <f t="array" ref="M150">_xludf.XLOOKUP(G150,'Benchmark Rates Paste'!N:N,'Benchmark Rates Paste'!O:O,"")</f>
        <v>#NAME?</v>
      </c>
      <c r="N150" s="186" t="str">
        <f t="shared" si="1"/>
        <v>#NAME?</v>
      </c>
      <c r="O150" s="187" t="str">
        <f t="shared" si="2"/>
        <v>#NAME?</v>
      </c>
      <c r="P150" s="179" t="str">
        <f t="shared" si="3"/>
        <v>#NAME?</v>
      </c>
      <c r="Q150" s="187" t="str">
        <f t="shared" si="4"/>
        <v>#NAME?</v>
      </c>
      <c r="R150" s="187" t="str">
        <f t="shared" si="5"/>
        <v>#NAME?</v>
      </c>
      <c r="S150" s="188" t="str">
        <f t="shared" si="6"/>
        <v>#NAME?</v>
      </c>
    </row>
    <row r="151" ht="15.75" customHeight="1">
      <c r="G151" s="182" t="s">
        <v>50</v>
      </c>
      <c r="H151" s="183">
        <v>712.78</v>
      </c>
      <c r="I151" s="185" t="str">
        <f t="array" ref="I151">_xludf.XLOOKUP(G151,'Benchmark Rates Paste'!A:A,'Benchmark Rates Paste'!B:B, "")</f>
        <v>#NAME?</v>
      </c>
      <c r="J151" s="172" t="str">
        <f t="array" ref="J151">_xludf.XLOOKUP(G151,'Benchmark Rates Paste'!D:D,'Benchmark Rates Paste'!E:E,"")</f>
        <v>#NAME?</v>
      </c>
      <c r="K151" s="184" t="str">
        <f t="array" ref="K151">_xludf.XLOOKUP(G151,'Benchmark Rates Paste'!G:G,'Benchmark Rates Paste'!I:I,"")</f>
        <v>#NAME?</v>
      </c>
      <c r="L151" s="184" t="str">
        <f t="array" ref="L151">_xludf.XLOOKUP(G151,'Benchmark Rates Paste'!K:K,'Benchmark Rates Paste'!L:L,"")</f>
        <v>#NAME?</v>
      </c>
      <c r="M151" s="185" t="str">
        <f t="array" ref="M151">_xludf.XLOOKUP(G151,'Benchmark Rates Paste'!N:N,'Benchmark Rates Paste'!O:O,"")</f>
        <v>#NAME?</v>
      </c>
      <c r="N151" s="186" t="str">
        <f t="shared" si="1"/>
        <v>#NAME?</v>
      </c>
      <c r="O151" s="187" t="str">
        <f t="shared" si="2"/>
        <v>#NAME?</v>
      </c>
      <c r="P151" s="179" t="str">
        <f t="shared" si="3"/>
        <v>#NAME?</v>
      </c>
      <c r="Q151" s="187" t="str">
        <f t="shared" si="4"/>
        <v>#NAME?</v>
      </c>
      <c r="R151" s="187" t="str">
        <f t="shared" si="5"/>
        <v>#NAME?</v>
      </c>
      <c r="S151" s="188" t="str">
        <f t="shared" si="6"/>
        <v>#NAME?</v>
      </c>
    </row>
    <row r="152" ht="15.75" customHeight="1">
      <c r="G152" s="182" t="s">
        <v>51</v>
      </c>
      <c r="H152" s="183">
        <v>786.88</v>
      </c>
      <c r="I152" s="185" t="str">
        <f t="array" ref="I152">_xludf.XLOOKUP(G152,'Benchmark Rates Paste'!A:A,'Benchmark Rates Paste'!B:B, "")</f>
        <v>#NAME?</v>
      </c>
      <c r="J152" s="172" t="str">
        <f t="array" ref="J152">_xludf.XLOOKUP(G152,'Benchmark Rates Paste'!D:D,'Benchmark Rates Paste'!E:E,"")</f>
        <v>#NAME?</v>
      </c>
      <c r="K152" s="184" t="str">
        <f t="array" ref="K152">_xludf.XLOOKUP(G152,'Benchmark Rates Paste'!G:G,'Benchmark Rates Paste'!I:I,"")</f>
        <v>#NAME?</v>
      </c>
      <c r="L152" s="184" t="str">
        <f t="array" ref="L152">_xludf.XLOOKUP(G152,'Benchmark Rates Paste'!K:K,'Benchmark Rates Paste'!L:L,"")</f>
        <v>#NAME?</v>
      </c>
      <c r="M152" s="185" t="str">
        <f t="array" ref="M152">_xludf.XLOOKUP(G152,'Benchmark Rates Paste'!N:N,'Benchmark Rates Paste'!O:O,"")</f>
        <v>#NAME?</v>
      </c>
      <c r="N152" s="186" t="str">
        <f t="shared" si="1"/>
        <v>#NAME?</v>
      </c>
      <c r="O152" s="187" t="str">
        <f t="shared" si="2"/>
        <v>#NAME?</v>
      </c>
      <c r="P152" s="179" t="str">
        <f t="shared" si="3"/>
        <v>#NAME?</v>
      </c>
      <c r="Q152" s="187" t="str">
        <f t="shared" si="4"/>
        <v>#NAME?</v>
      </c>
      <c r="R152" s="187" t="str">
        <f t="shared" si="5"/>
        <v>#NAME?</v>
      </c>
      <c r="S152" s="188" t="str">
        <f t="shared" si="6"/>
        <v>#NAME?</v>
      </c>
    </row>
    <row r="153" ht="15.75" customHeight="1">
      <c r="G153" s="182" t="s">
        <v>52</v>
      </c>
      <c r="H153" s="183">
        <v>279.16</v>
      </c>
      <c r="I153" s="185" t="str">
        <f t="array" ref="I153">_xludf.XLOOKUP(G153,'Benchmark Rates Paste'!A:A,'Benchmark Rates Paste'!B:B, "")</f>
        <v>#NAME?</v>
      </c>
      <c r="J153" s="172" t="str">
        <f t="array" ref="J153">_xludf.XLOOKUP(G153,'Benchmark Rates Paste'!D:D,'Benchmark Rates Paste'!E:E,"")</f>
        <v>#NAME?</v>
      </c>
      <c r="K153" s="184" t="str">
        <f t="array" ref="K153">_xludf.XLOOKUP(G153,'Benchmark Rates Paste'!G:G,'Benchmark Rates Paste'!I:I,"")</f>
        <v>#NAME?</v>
      </c>
      <c r="L153" s="184" t="str">
        <f t="array" ref="L153">_xludf.XLOOKUP(G153,'Benchmark Rates Paste'!K:K,'Benchmark Rates Paste'!L:L,"")</f>
        <v>#NAME?</v>
      </c>
      <c r="M153" s="185" t="str">
        <f t="array" ref="M153">_xludf.XLOOKUP(G153,'Benchmark Rates Paste'!N:N,'Benchmark Rates Paste'!O:O,"")</f>
        <v>#NAME?</v>
      </c>
      <c r="N153" s="186" t="str">
        <f t="shared" si="1"/>
        <v>#NAME?</v>
      </c>
      <c r="O153" s="187" t="str">
        <f t="shared" si="2"/>
        <v>#NAME?</v>
      </c>
      <c r="P153" s="179" t="str">
        <f t="shared" si="3"/>
        <v>#NAME?</v>
      </c>
      <c r="Q153" s="187" t="str">
        <f t="shared" si="4"/>
        <v>#NAME?</v>
      </c>
      <c r="R153" s="187" t="str">
        <f t="shared" si="5"/>
        <v>#NAME?</v>
      </c>
      <c r="S153" s="188" t="str">
        <f t="shared" si="6"/>
        <v>#NAME?</v>
      </c>
    </row>
    <row r="154" ht="15.75" customHeight="1">
      <c r="G154" s="182" t="s">
        <v>53</v>
      </c>
      <c r="H154" s="183">
        <v>212.19</v>
      </c>
      <c r="I154" s="185" t="str">
        <f t="array" ref="I154">_xludf.XLOOKUP(G154,'Benchmark Rates Paste'!A:A,'Benchmark Rates Paste'!B:B, "")</f>
        <v>#NAME?</v>
      </c>
      <c r="J154" s="172" t="str">
        <f t="array" ref="J154">_xludf.XLOOKUP(G154,'Benchmark Rates Paste'!D:D,'Benchmark Rates Paste'!E:E,"")</f>
        <v>#NAME?</v>
      </c>
      <c r="K154" s="184" t="str">
        <f t="array" ref="K154">_xludf.XLOOKUP(G154,'Benchmark Rates Paste'!G:G,'Benchmark Rates Paste'!I:I,"")</f>
        <v>#NAME?</v>
      </c>
      <c r="L154" s="184" t="str">
        <f t="array" ref="L154">_xludf.XLOOKUP(G154,'Benchmark Rates Paste'!K:K,'Benchmark Rates Paste'!L:L,"")</f>
        <v>#NAME?</v>
      </c>
      <c r="M154" s="185" t="str">
        <f t="array" ref="M154">_xludf.XLOOKUP(G154,'Benchmark Rates Paste'!N:N,'Benchmark Rates Paste'!O:O,"")</f>
        <v>#NAME?</v>
      </c>
      <c r="N154" s="186" t="str">
        <f t="shared" si="1"/>
        <v>#NAME?</v>
      </c>
      <c r="O154" s="187" t="str">
        <f t="shared" si="2"/>
        <v>#NAME?</v>
      </c>
      <c r="P154" s="179" t="str">
        <f t="shared" si="3"/>
        <v>#NAME?</v>
      </c>
      <c r="Q154" s="187" t="str">
        <f t="shared" si="4"/>
        <v>#NAME?</v>
      </c>
      <c r="R154" s="187" t="str">
        <f t="shared" si="5"/>
        <v>#NAME?</v>
      </c>
      <c r="S154" s="188" t="str">
        <f t="shared" si="6"/>
        <v>#NAME?</v>
      </c>
    </row>
    <row r="155" ht="15.75" customHeight="1">
      <c r="G155" s="182" t="s">
        <v>245</v>
      </c>
      <c r="H155" s="183">
        <v>341.65</v>
      </c>
      <c r="I155" s="185" t="str">
        <f t="array" ref="I155">_xludf.XLOOKUP(G155,'Benchmark Rates Paste'!A:A,'Benchmark Rates Paste'!B:B, "")</f>
        <v>#NAME?</v>
      </c>
      <c r="J155" s="172" t="str">
        <f t="array" ref="J155">_xludf.XLOOKUP(G155,'Benchmark Rates Paste'!D:D,'Benchmark Rates Paste'!E:E,"")</f>
        <v>#NAME?</v>
      </c>
      <c r="K155" s="184" t="str">
        <f t="array" ref="K155">_xludf.XLOOKUP(G155,'Benchmark Rates Paste'!G:G,'Benchmark Rates Paste'!I:I,"")</f>
        <v>#NAME?</v>
      </c>
      <c r="L155" s="184" t="str">
        <f t="array" ref="L155">_xludf.XLOOKUP(G155,'Benchmark Rates Paste'!K:K,'Benchmark Rates Paste'!L:L,"")</f>
        <v>#NAME?</v>
      </c>
      <c r="M155" s="185" t="str">
        <f t="array" ref="M155">_xludf.XLOOKUP(G155,'Benchmark Rates Paste'!N:N,'Benchmark Rates Paste'!O:O,"")</f>
        <v>#NAME?</v>
      </c>
      <c r="N155" s="186" t="str">
        <f t="shared" si="1"/>
        <v>#NAME?</v>
      </c>
      <c r="O155" s="187" t="str">
        <f t="shared" si="2"/>
        <v>#NAME?</v>
      </c>
      <c r="P155" s="179" t="str">
        <f t="shared" si="3"/>
        <v>#NAME?</v>
      </c>
      <c r="Q155" s="187" t="str">
        <f t="shared" si="4"/>
        <v>#NAME?</v>
      </c>
      <c r="R155" s="187" t="str">
        <f t="shared" si="5"/>
        <v>#NAME?</v>
      </c>
      <c r="S155" s="188" t="str">
        <f t="shared" si="6"/>
        <v>#NAME?</v>
      </c>
    </row>
    <row r="156" ht="15.75" customHeight="1">
      <c r="G156" s="182" t="s">
        <v>246</v>
      </c>
      <c r="H156" s="183">
        <v>677.5</v>
      </c>
      <c r="I156" s="185" t="str">
        <f t="array" ref="I156">_xludf.XLOOKUP(G156,'Benchmark Rates Paste'!A:A,'Benchmark Rates Paste'!B:B, "")</f>
        <v>#NAME?</v>
      </c>
      <c r="J156" s="172" t="str">
        <f t="array" ref="J156">_xludf.XLOOKUP(G156,'Benchmark Rates Paste'!D:D,'Benchmark Rates Paste'!E:E,"")</f>
        <v>#NAME?</v>
      </c>
      <c r="K156" s="184" t="str">
        <f t="array" ref="K156">_xludf.XLOOKUP(G156,'Benchmark Rates Paste'!G:G,'Benchmark Rates Paste'!I:I,"")</f>
        <v>#NAME?</v>
      </c>
      <c r="L156" s="184" t="str">
        <f t="array" ref="L156">_xludf.XLOOKUP(G156,'Benchmark Rates Paste'!K:K,'Benchmark Rates Paste'!L:L,"")</f>
        <v>#NAME?</v>
      </c>
      <c r="M156" s="185" t="str">
        <f t="array" ref="M156">_xludf.XLOOKUP(G156,'Benchmark Rates Paste'!N:N,'Benchmark Rates Paste'!O:O,"")</f>
        <v>#NAME?</v>
      </c>
      <c r="N156" s="186" t="str">
        <f t="shared" si="1"/>
        <v>#NAME?</v>
      </c>
      <c r="O156" s="187" t="str">
        <f t="shared" si="2"/>
        <v>#NAME?</v>
      </c>
      <c r="P156" s="179" t="str">
        <f t="shared" si="3"/>
        <v>#NAME?</v>
      </c>
      <c r="Q156" s="187" t="str">
        <f t="shared" si="4"/>
        <v>#NAME?</v>
      </c>
      <c r="R156" s="187" t="str">
        <f t="shared" si="5"/>
        <v>#NAME?</v>
      </c>
      <c r="S156" s="188" t="str">
        <f t="shared" si="6"/>
        <v>#NAME?</v>
      </c>
    </row>
    <row r="157" ht="15.75" customHeight="1">
      <c r="G157" s="182" t="s">
        <v>247</v>
      </c>
      <c r="H157" s="183">
        <v>1341.15</v>
      </c>
      <c r="I157" s="185" t="str">
        <f t="array" ref="I157">_xludf.XLOOKUP(G157,'Benchmark Rates Paste'!A:A,'Benchmark Rates Paste'!B:B, "")</f>
        <v>#NAME?</v>
      </c>
      <c r="J157" s="172" t="str">
        <f t="array" ref="J157">_xludf.XLOOKUP(G157,'Benchmark Rates Paste'!D:D,'Benchmark Rates Paste'!E:E,"")</f>
        <v>#NAME?</v>
      </c>
      <c r="K157" s="184" t="str">
        <f t="array" ref="K157">_xludf.XLOOKUP(G157,'Benchmark Rates Paste'!G:G,'Benchmark Rates Paste'!I:I,"")</f>
        <v>#NAME?</v>
      </c>
      <c r="L157" s="184" t="str">
        <f t="array" ref="L157">_xludf.XLOOKUP(G157,'Benchmark Rates Paste'!K:K,'Benchmark Rates Paste'!L:L,"")</f>
        <v>#NAME?</v>
      </c>
      <c r="M157" s="185" t="str">
        <f t="array" ref="M157">_xludf.XLOOKUP(G157,'Benchmark Rates Paste'!N:N,'Benchmark Rates Paste'!O:O,"")</f>
        <v>#NAME?</v>
      </c>
      <c r="N157" s="186" t="str">
        <f t="shared" si="1"/>
        <v>#NAME?</v>
      </c>
      <c r="O157" s="187" t="str">
        <f t="shared" si="2"/>
        <v>#NAME?</v>
      </c>
      <c r="P157" s="179" t="str">
        <f t="shared" si="3"/>
        <v>#NAME?</v>
      </c>
      <c r="Q157" s="187" t="str">
        <f t="shared" si="4"/>
        <v>#NAME?</v>
      </c>
      <c r="R157" s="187" t="str">
        <f t="shared" si="5"/>
        <v>#NAME?</v>
      </c>
      <c r="S157" s="188" t="str">
        <f t="shared" si="6"/>
        <v>#NAME?</v>
      </c>
    </row>
    <row r="158" ht="15.75" customHeight="1">
      <c r="G158" s="182" t="s">
        <v>248</v>
      </c>
      <c r="H158" s="183">
        <v>144.68</v>
      </c>
      <c r="I158" s="185" t="str">
        <f t="array" ref="I158">_xludf.XLOOKUP(G158,'Benchmark Rates Paste'!A:A,'Benchmark Rates Paste'!B:B, "")</f>
        <v>#NAME?</v>
      </c>
      <c r="J158" s="172" t="str">
        <f t="array" ref="J158">_xludf.XLOOKUP(G158,'Benchmark Rates Paste'!D:D,'Benchmark Rates Paste'!E:E,"")</f>
        <v>#NAME?</v>
      </c>
      <c r="K158" s="184" t="str">
        <f t="array" ref="K158">_xludf.XLOOKUP(G158,'Benchmark Rates Paste'!G:G,'Benchmark Rates Paste'!I:I,"")</f>
        <v>#NAME?</v>
      </c>
      <c r="L158" s="184" t="str">
        <f t="array" ref="L158">_xludf.XLOOKUP(G158,'Benchmark Rates Paste'!K:K,'Benchmark Rates Paste'!L:L,"")</f>
        <v>#NAME?</v>
      </c>
      <c r="M158" s="185" t="str">
        <f t="array" ref="M158">_xludf.XLOOKUP(G158,'Benchmark Rates Paste'!N:N,'Benchmark Rates Paste'!O:O,"")</f>
        <v>#NAME?</v>
      </c>
      <c r="N158" s="186" t="str">
        <f t="shared" si="1"/>
        <v>#NAME?</v>
      </c>
      <c r="O158" s="187" t="str">
        <f t="shared" si="2"/>
        <v>#NAME?</v>
      </c>
      <c r="P158" s="179" t="str">
        <f t="shared" si="3"/>
        <v>#NAME?</v>
      </c>
      <c r="Q158" s="187" t="str">
        <f t="shared" si="4"/>
        <v>#NAME?</v>
      </c>
      <c r="R158" s="187" t="str">
        <f t="shared" si="5"/>
        <v>#NAME?</v>
      </c>
      <c r="S158" s="188" t="str">
        <f t="shared" si="6"/>
        <v>#NAME?</v>
      </c>
    </row>
    <row r="159" ht="15.75" customHeight="1">
      <c r="G159" s="182" t="s">
        <v>249</v>
      </c>
      <c r="H159" s="183">
        <v>399.71</v>
      </c>
      <c r="I159" s="185" t="str">
        <f t="array" ref="I159">_xludf.XLOOKUP(G159,'Benchmark Rates Paste'!A:A,'Benchmark Rates Paste'!B:B, "")</f>
        <v>#NAME?</v>
      </c>
      <c r="J159" s="172" t="str">
        <f t="array" ref="J159">_xludf.XLOOKUP(G159,'Benchmark Rates Paste'!D:D,'Benchmark Rates Paste'!E:E,"")</f>
        <v>#NAME?</v>
      </c>
      <c r="K159" s="184" t="str">
        <f t="array" ref="K159">_xludf.XLOOKUP(G159,'Benchmark Rates Paste'!G:G,'Benchmark Rates Paste'!I:I,"")</f>
        <v>#NAME?</v>
      </c>
      <c r="L159" s="184" t="str">
        <f t="array" ref="L159">_xludf.XLOOKUP(G159,'Benchmark Rates Paste'!K:K,'Benchmark Rates Paste'!L:L,"")</f>
        <v>#NAME?</v>
      </c>
      <c r="M159" s="185" t="str">
        <f t="array" ref="M159">_xludf.XLOOKUP(G159,'Benchmark Rates Paste'!N:N,'Benchmark Rates Paste'!O:O,"")</f>
        <v>#NAME?</v>
      </c>
      <c r="N159" s="186" t="str">
        <f t="shared" si="1"/>
        <v>#NAME?</v>
      </c>
      <c r="O159" s="187" t="str">
        <f t="shared" si="2"/>
        <v>#NAME?</v>
      </c>
      <c r="P159" s="179" t="str">
        <f t="shared" si="3"/>
        <v>#NAME?</v>
      </c>
      <c r="Q159" s="187" t="str">
        <f t="shared" si="4"/>
        <v>#NAME?</v>
      </c>
      <c r="R159" s="187" t="str">
        <f t="shared" si="5"/>
        <v>#NAME?</v>
      </c>
      <c r="S159" s="188" t="str">
        <f t="shared" si="6"/>
        <v>#NAME?</v>
      </c>
    </row>
    <row r="160" ht="15.75" customHeight="1">
      <c r="G160" s="182" t="s">
        <v>250</v>
      </c>
      <c r="H160" s="183">
        <v>436.71</v>
      </c>
      <c r="I160" s="185" t="str">
        <f t="array" ref="I160">_xludf.XLOOKUP(G160,'Benchmark Rates Paste'!A:A,'Benchmark Rates Paste'!B:B, "")</f>
        <v>#NAME?</v>
      </c>
      <c r="J160" s="172" t="str">
        <f t="array" ref="J160">_xludf.XLOOKUP(G160,'Benchmark Rates Paste'!D:D,'Benchmark Rates Paste'!E:E,"")</f>
        <v>#NAME?</v>
      </c>
      <c r="K160" s="184" t="str">
        <f t="array" ref="K160">_xludf.XLOOKUP(G160,'Benchmark Rates Paste'!G:G,'Benchmark Rates Paste'!I:I,"")</f>
        <v>#NAME?</v>
      </c>
      <c r="L160" s="184" t="str">
        <f t="array" ref="L160">_xludf.XLOOKUP(G160,'Benchmark Rates Paste'!K:K,'Benchmark Rates Paste'!L:L,"")</f>
        <v>#NAME?</v>
      </c>
      <c r="M160" s="185" t="str">
        <f t="array" ref="M160">_xludf.XLOOKUP(G160,'Benchmark Rates Paste'!N:N,'Benchmark Rates Paste'!O:O,"")</f>
        <v>#NAME?</v>
      </c>
      <c r="N160" s="186" t="str">
        <f t="shared" si="1"/>
        <v>#NAME?</v>
      </c>
      <c r="O160" s="187" t="str">
        <f t="shared" si="2"/>
        <v>#NAME?</v>
      </c>
      <c r="P160" s="179" t="str">
        <f t="shared" si="3"/>
        <v>#NAME?</v>
      </c>
      <c r="Q160" s="187" t="str">
        <f t="shared" si="4"/>
        <v>#NAME?</v>
      </c>
      <c r="R160" s="187" t="str">
        <f t="shared" si="5"/>
        <v>#NAME?</v>
      </c>
      <c r="S160" s="188" t="str">
        <f t="shared" si="6"/>
        <v>#NAME?</v>
      </c>
    </row>
    <row r="161" ht="15.75" customHeight="1">
      <c r="G161" s="182" t="s">
        <v>251</v>
      </c>
      <c r="H161" s="183">
        <v>169.26</v>
      </c>
      <c r="I161" s="185" t="str">
        <f t="array" ref="I161">_xludf.XLOOKUP(G161,'Benchmark Rates Paste'!A:A,'Benchmark Rates Paste'!B:B, "")</f>
        <v>#NAME?</v>
      </c>
      <c r="J161" s="172" t="str">
        <f t="array" ref="J161">_xludf.XLOOKUP(G161,'Benchmark Rates Paste'!D:D,'Benchmark Rates Paste'!E:E,"")</f>
        <v>#NAME?</v>
      </c>
      <c r="K161" s="184" t="str">
        <f t="array" ref="K161">_xludf.XLOOKUP(G161,'Benchmark Rates Paste'!G:G,'Benchmark Rates Paste'!I:I,"")</f>
        <v>#NAME?</v>
      </c>
      <c r="L161" s="184" t="str">
        <f t="array" ref="L161">_xludf.XLOOKUP(G161,'Benchmark Rates Paste'!K:K,'Benchmark Rates Paste'!L:L,"")</f>
        <v>#NAME?</v>
      </c>
      <c r="M161" s="185" t="str">
        <f t="array" ref="M161">_xludf.XLOOKUP(G161,'Benchmark Rates Paste'!N:N,'Benchmark Rates Paste'!O:O,"")</f>
        <v>#NAME?</v>
      </c>
      <c r="N161" s="186" t="str">
        <f t="shared" si="1"/>
        <v>#NAME?</v>
      </c>
      <c r="O161" s="187" t="str">
        <f t="shared" si="2"/>
        <v>#NAME?</v>
      </c>
      <c r="P161" s="179" t="str">
        <f t="shared" si="3"/>
        <v>#NAME?</v>
      </c>
      <c r="Q161" s="187" t="str">
        <f t="shared" si="4"/>
        <v>#NAME?</v>
      </c>
      <c r="R161" s="187" t="str">
        <f t="shared" si="5"/>
        <v>#NAME?</v>
      </c>
      <c r="S161" s="188" t="str">
        <f t="shared" si="6"/>
        <v>#NAME?</v>
      </c>
    </row>
    <row r="162" ht="15.75" customHeight="1">
      <c r="G162" s="182" t="s">
        <v>659</v>
      </c>
      <c r="H162" s="183">
        <v>504.38</v>
      </c>
      <c r="I162" s="185" t="str">
        <f t="array" ref="I162">_xludf.XLOOKUP(G162,'Benchmark Rates Paste'!A:A,'Benchmark Rates Paste'!B:B, "")</f>
        <v>#NAME?</v>
      </c>
      <c r="J162" s="172" t="str">
        <f t="array" ref="J162">_xludf.XLOOKUP(G162,'Benchmark Rates Paste'!D:D,'Benchmark Rates Paste'!E:E,"")</f>
        <v>#NAME?</v>
      </c>
      <c r="K162" s="184" t="str">
        <f t="array" ref="K162">_xludf.XLOOKUP(G162,'Benchmark Rates Paste'!G:G,'Benchmark Rates Paste'!I:I,"")</f>
        <v>#NAME?</v>
      </c>
      <c r="L162" s="184" t="str">
        <f t="array" ref="L162">_xludf.XLOOKUP(G162,'Benchmark Rates Paste'!K:K,'Benchmark Rates Paste'!L:L,"")</f>
        <v>#NAME?</v>
      </c>
      <c r="M162" s="185" t="str">
        <f t="array" ref="M162">_xludf.XLOOKUP(G162,'Benchmark Rates Paste'!N:N,'Benchmark Rates Paste'!O:O,"")</f>
        <v>#NAME?</v>
      </c>
      <c r="N162" s="186" t="str">
        <f t="shared" si="1"/>
        <v>#NAME?</v>
      </c>
      <c r="O162" s="187" t="str">
        <f t="shared" si="2"/>
        <v>#NAME?</v>
      </c>
      <c r="P162" s="179" t="str">
        <f t="shared" si="3"/>
        <v>#NAME?</v>
      </c>
      <c r="Q162" s="187" t="str">
        <f t="shared" si="4"/>
        <v>#NAME?</v>
      </c>
      <c r="R162" s="187" t="str">
        <f t="shared" si="5"/>
        <v>#NAME?</v>
      </c>
      <c r="S162" s="188" t="str">
        <f t="shared" si="6"/>
        <v>#NAME?</v>
      </c>
    </row>
    <row r="163" ht="15.75" customHeight="1">
      <c r="G163" s="182" t="s">
        <v>54</v>
      </c>
      <c r="H163" s="183">
        <v>248.45</v>
      </c>
      <c r="I163" s="185" t="str">
        <f t="array" ref="I163">_xludf.XLOOKUP(G163,'Benchmark Rates Paste'!A:A,'Benchmark Rates Paste'!B:B, "")</f>
        <v>#NAME?</v>
      </c>
      <c r="J163" s="172" t="str">
        <f t="array" ref="J163">_xludf.XLOOKUP(G163,'Benchmark Rates Paste'!D:D,'Benchmark Rates Paste'!E:E,"")</f>
        <v>#NAME?</v>
      </c>
      <c r="K163" s="184" t="str">
        <f t="array" ref="K163">_xludf.XLOOKUP(G163,'Benchmark Rates Paste'!G:G,'Benchmark Rates Paste'!I:I,"")</f>
        <v>#NAME?</v>
      </c>
      <c r="L163" s="184" t="str">
        <f t="array" ref="L163">_xludf.XLOOKUP(G163,'Benchmark Rates Paste'!K:K,'Benchmark Rates Paste'!L:L,"")</f>
        <v>#NAME?</v>
      </c>
      <c r="M163" s="185" t="str">
        <f t="array" ref="M163">_xludf.XLOOKUP(G163,'Benchmark Rates Paste'!N:N,'Benchmark Rates Paste'!O:O,"")</f>
        <v>#NAME?</v>
      </c>
      <c r="N163" s="186" t="str">
        <f t="shared" si="1"/>
        <v>#NAME?</v>
      </c>
      <c r="O163" s="187" t="str">
        <f t="shared" si="2"/>
        <v>#NAME?</v>
      </c>
      <c r="P163" s="179" t="str">
        <f t="shared" si="3"/>
        <v>#NAME?</v>
      </c>
      <c r="Q163" s="187" t="str">
        <f t="shared" si="4"/>
        <v>#NAME?</v>
      </c>
      <c r="R163" s="187" t="str">
        <f t="shared" si="5"/>
        <v>#NAME?</v>
      </c>
      <c r="S163" s="188" t="str">
        <f t="shared" si="6"/>
        <v>#NAME?</v>
      </c>
    </row>
    <row r="164" ht="15.75" customHeight="1">
      <c r="G164" s="182" t="s">
        <v>55</v>
      </c>
      <c r="H164" s="183">
        <v>217.62</v>
      </c>
      <c r="I164" s="185" t="str">
        <f t="array" ref="I164">_xludf.XLOOKUP(G164,'Benchmark Rates Paste'!A:A,'Benchmark Rates Paste'!B:B, "")</f>
        <v>#NAME?</v>
      </c>
      <c r="J164" s="172" t="str">
        <f t="array" ref="J164">_xludf.XLOOKUP(G164,'Benchmark Rates Paste'!D:D,'Benchmark Rates Paste'!E:E,"")</f>
        <v>#NAME?</v>
      </c>
      <c r="K164" s="184" t="str">
        <f t="array" ref="K164">_xludf.XLOOKUP(G164,'Benchmark Rates Paste'!G:G,'Benchmark Rates Paste'!I:I,"")</f>
        <v>#NAME?</v>
      </c>
      <c r="L164" s="184" t="str">
        <f t="array" ref="L164">_xludf.XLOOKUP(G164,'Benchmark Rates Paste'!K:K,'Benchmark Rates Paste'!L:L,"")</f>
        <v>#NAME?</v>
      </c>
      <c r="M164" s="185" t="str">
        <f t="array" ref="M164">_xludf.XLOOKUP(G164,'Benchmark Rates Paste'!N:N,'Benchmark Rates Paste'!O:O,"")</f>
        <v>#NAME?</v>
      </c>
      <c r="N164" s="186" t="str">
        <f t="shared" si="1"/>
        <v>#NAME?</v>
      </c>
      <c r="O164" s="187" t="str">
        <f t="shared" si="2"/>
        <v>#NAME?</v>
      </c>
      <c r="P164" s="179" t="str">
        <f t="shared" si="3"/>
        <v>#NAME?</v>
      </c>
      <c r="Q164" s="187" t="str">
        <f t="shared" si="4"/>
        <v>#NAME?</v>
      </c>
      <c r="R164" s="187" t="str">
        <f t="shared" si="5"/>
        <v>#NAME?</v>
      </c>
      <c r="S164" s="188" t="str">
        <f t="shared" si="6"/>
        <v>#NAME?</v>
      </c>
    </row>
    <row r="165" ht="15.75" customHeight="1">
      <c r="G165" s="182" t="s">
        <v>56</v>
      </c>
      <c r="H165" s="183">
        <v>647.64</v>
      </c>
      <c r="I165" s="185" t="str">
        <f t="array" ref="I165">_xludf.XLOOKUP(G165,'Benchmark Rates Paste'!A:A,'Benchmark Rates Paste'!B:B, "")</f>
        <v>#NAME?</v>
      </c>
      <c r="J165" s="172" t="str">
        <f t="array" ref="J165">_xludf.XLOOKUP(G165,'Benchmark Rates Paste'!D:D,'Benchmark Rates Paste'!E:E,"")</f>
        <v>#NAME?</v>
      </c>
      <c r="K165" s="184" t="str">
        <f t="array" ref="K165">_xludf.XLOOKUP(G165,'Benchmark Rates Paste'!G:G,'Benchmark Rates Paste'!I:I,"")</f>
        <v>#NAME?</v>
      </c>
      <c r="L165" s="184" t="str">
        <f t="array" ref="L165">_xludf.XLOOKUP(G165,'Benchmark Rates Paste'!K:K,'Benchmark Rates Paste'!L:L,"")</f>
        <v>#NAME?</v>
      </c>
      <c r="M165" s="185" t="str">
        <f t="array" ref="M165">_xludf.XLOOKUP(G165,'Benchmark Rates Paste'!N:N,'Benchmark Rates Paste'!O:O,"")</f>
        <v>#NAME?</v>
      </c>
      <c r="N165" s="186" t="str">
        <f t="shared" si="1"/>
        <v>#NAME?</v>
      </c>
      <c r="O165" s="187" t="str">
        <f t="shared" si="2"/>
        <v>#NAME?</v>
      </c>
      <c r="P165" s="179" t="str">
        <f t="shared" si="3"/>
        <v>#NAME?</v>
      </c>
      <c r="Q165" s="187" t="str">
        <f t="shared" si="4"/>
        <v>#NAME?</v>
      </c>
      <c r="R165" s="187" t="str">
        <f t="shared" si="5"/>
        <v>#NAME?</v>
      </c>
      <c r="S165" s="188" t="str">
        <f t="shared" si="6"/>
        <v>#NAME?</v>
      </c>
    </row>
    <row r="166" ht="15.75" customHeight="1">
      <c r="G166" s="182" t="s">
        <v>252</v>
      </c>
      <c r="H166" s="183">
        <v>458.13</v>
      </c>
      <c r="I166" s="185" t="str">
        <f t="array" ref="I166">_xludf.XLOOKUP(G166,'Benchmark Rates Paste'!A:A,'Benchmark Rates Paste'!B:B, "")</f>
        <v>#NAME?</v>
      </c>
      <c r="J166" s="172" t="str">
        <f t="array" ref="J166">_xludf.XLOOKUP(G166,'Benchmark Rates Paste'!D:D,'Benchmark Rates Paste'!E:E,"")</f>
        <v>#NAME?</v>
      </c>
      <c r="K166" s="184" t="str">
        <f t="array" ref="K166">_xludf.XLOOKUP(G166,'Benchmark Rates Paste'!G:G,'Benchmark Rates Paste'!I:I,"")</f>
        <v>#NAME?</v>
      </c>
      <c r="L166" s="184" t="str">
        <f t="array" ref="L166">_xludf.XLOOKUP(G166,'Benchmark Rates Paste'!K:K,'Benchmark Rates Paste'!L:L,"")</f>
        <v>#NAME?</v>
      </c>
      <c r="M166" s="185" t="str">
        <f t="array" ref="M166">_xludf.XLOOKUP(G166,'Benchmark Rates Paste'!N:N,'Benchmark Rates Paste'!O:O,"")</f>
        <v>#NAME?</v>
      </c>
      <c r="N166" s="186" t="str">
        <f t="shared" si="1"/>
        <v>#NAME?</v>
      </c>
      <c r="O166" s="187" t="str">
        <f t="shared" si="2"/>
        <v>#NAME?</v>
      </c>
      <c r="P166" s="179" t="str">
        <f t="shared" si="3"/>
        <v>#NAME?</v>
      </c>
      <c r="Q166" s="187" t="str">
        <f t="shared" si="4"/>
        <v>#NAME?</v>
      </c>
      <c r="R166" s="187" t="str">
        <f t="shared" si="5"/>
        <v>#NAME?</v>
      </c>
      <c r="S166" s="188" t="str">
        <f t="shared" si="6"/>
        <v>#NAME?</v>
      </c>
    </row>
    <row r="167" ht="15.75" customHeight="1">
      <c r="G167" s="182" t="s">
        <v>57</v>
      </c>
      <c r="H167" s="183">
        <v>680.25</v>
      </c>
      <c r="I167" s="185" t="str">
        <f t="array" ref="I167">_xludf.XLOOKUP(G167,'Benchmark Rates Paste'!A:A,'Benchmark Rates Paste'!B:B, "")</f>
        <v>#NAME?</v>
      </c>
      <c r="J167" s="172" t="str">
        <f t="array" ref="J167">_xludf.XLOOKUP(G167,'Benchmark Rates Paste'!D:D,'Benchmark Rates Paste'!E:E,"")</f>
        <v>#NAME?</v>
      </c>
      <c r="K167" s="184" t="str">
        <f t="array" ref="K167">_xludf.XLOOKUP(G167,'Benchmark Rates Paste'!G:G,'Benchmark Rates Paste'!I:I,"")</f>
        <v>#NAME?</v>
      </c>
      <c r="L167" s="184" t="str">
        <f t="array" ref="L167">_xludf.XLOOKUP(G167,'Benchmark Rates Paste'!K:K,'Benchmark Rates Paste'!L:L,"")</f>
        <v>#NAME?</v>
      </c>
      <c r="M167" s="185" t="str">
        <f t="array" ref="M167">_xludf.XLOOKUP(G167,'Benchmark Rates Paste'!N:N,'Benchmark Rates Paste'!O:O,"")</f>
        <v>#NAME?</v>
      </c>
      <c r="N167" s="186" t="str">
        <f t="shared" si="1"/>
        <v>#NAME?</v>
      </c>
      <c r="O167" s="187" t="str">
        <f t="shared" si="2"/>
        <v>#NAME?</v>
      </c>
      <c r="P167" s="179" t="str">
        <f t="shared" si="3"/>
        <v>#NAME?</v>
      </c>
      <c r="Q167" s="187" t="str">
        <f t="shared" si="4"/>
        <v>#NAME?</v>
      </c>
      <c r="R167" s="187" t="str">
        <f t="shared" si="5"/>
        <v>#NAME?</v>
      </c>
      <c r="S167" s="188" t="str">
        <f t="shared" si="6"/>
        <v>#NAME?</v>
      </c>
    </row>
    <row r="168" ht="15.75" customHeight="1">
      <c r="G168" s="182" t="s">
        <v>58</v>
      </c>
      <c r="H168" s="183">
        <v>999.3</v>
      </c>
      <c r="I168" s="185" t="str">
        <f t="array" ref="I168">_xludf.XLOOKUP(G168,'Benchmark Rates Paste'!A:A,'Benchmark Rates Paste'!B:B, "")</f>
        <v>#NAME?</v>
      </c>
      <c r="J168" s="172" t="str">
        <f t="array" ref="J168">_xludf.XLOOKUP(G168,'Benchmark Rates Paste'!D:D,'Benchmark Rates Paste'!E:E,"")</f>
        <v>#NAME?</v>
      </c>
      <c r="K168" s="184" t="str">
        <f t="array" ref="K168">_xludf.XLOOKUP(G168,'Benchmark Rates Paste'!G:G,'Benchmark Rates Paste'!I:I,"")</f>
        <v>#NAME?</v>
      </c>
      <c r="L168" s="184" t="str">
        <f t="array" ref="L168">_xludf.XLOOKUP(G168,'Benchmark Rates Paste'!K:K,'Benchmark Rates Paste'!L:L,"")</f>
        <v>#NAME?</v>
      </c>
      <c r="M168" s="185" t="str">
        <f t="array" ref="M168">_xludf.XLOOKUP(G168,'Benchmark Rates Paste'!N:N,'Benchmark Rates Paste'!O:O,"")</f>
        <v>#NAME?</v>
      </c>
      <c r="N168" s="186" t="str">
        <f t="shared" si="1"/>
        <v>#NAME?</v>
      </c>
      <c r="O168" s="187" t="str">
        <f t="shared" si="2"/>
        <v>#NAME?</v>
      </c>
      <c r="P168" s="179" t="str">
        <f t="shared" si="3"/>
        <v>#NAME?</v>
      </c>
      <c r="Q168" s="187" t="str">
        <f t="shared" si="4"/>
        <v>#NAME?</v>
      </c>
      <c r="R168" s="187" t="str">
        <f t="shared" si="5"/>
        <v>#NAME?</v>
      </c>
      <c r="S168" s="188" t="str">
        <f t="shared" si="6"/>
        <v>#NAME?</v>
      </c>
    </row>
    <row r="169" ht="15.75" customHeight="1">
      <c r="G169" s="182" t="s">
        <v>59</v>
      </c>
      <c r="H169" s="183">
        <v>712.84</v>
      </c>
      <c r="I169" s="185" t="str">
        <f t="array" ref="I169">_xludf.XLOOKUP(G169,'Benchmark Rates Paste'!A:A,'Benchmark Rates Paste'!B:B, "")</f>
        <v>#NAME?</v>
      </c>
      <c r="J169" s="172" t="str">
        <f t="array" ref="J169">_xludf.XLOOKUP(G169,'Benchmark Rates Paste'!D:D,'Benchmark Rates Paste'!E:E,"")</f>
        <v>#NAME?</v>
      </c>
      <c r="K169" s="184" t="str">
        <f t="array" ref="K169">_xludf.XLOOKUP(G169,'Benchmark Rates Paste'!G:G,'Benchmark Rates Paste'!I:I,"")</f>
        <v>#NAME?</v>
      </c>
      <c r="L169" s="184" t="str">
        <f t="array" ref="L169">_xludf.XLOOKUP(G169,'Benchmark Rates Paste'!K:K,'Benchmark Rates Paste'!L:L,"")</f>
        <v>#NAME?</v>
      </c>
      <c r="M169" s="185" t="str">
        <f t="array" ref="M169">_xludf.XLOOKUP(G169,'Benchmark Rates Paste'!N:N,'Benchmark Rates Paste'!O:O,"")</f>
        <v>#NAME?</v>
      </c>
      <c r="N169" s="186" t="str">
        <f t="shared" si="1"/>
        <v>#NAME?</v>
      </c>
      <c r="O169" s="187" t="str">
        <f t="shared" si="2"/>
        <v>#NAME?</v>
      </c>
      <c r="P169" s="179" t="str">
        <f t="shared" si="3"/>
        <v>#NAME?</v>
      </c>
      <c r="Q169" s="187" t="str">
        <f t="shared" si="4"/>
        <v>#NAME?</v>
      </c>
      <c r="R169" s="187" t="str">
        <f t="shared" si="5"/>
        <v>#NAME?</v>
      </c>
      <c r="S169" s="188" t="str">
        <f t="shared" si="6"/>
        <v>#NAME?</v>
      </c>
    </row>
    <row r="170" ht="15.75" customHeight="1">
      <c r="G170" s="182" t="s">
        <v>60</v>
      </c>
      <c r="H170" s="183">
        <v>531.09</v>
      </c>
      <c r="I170" s="185" t="str">
        <f t="array" ref="I170">_xludf.XLOOKUP(G170,'Benchmark Rates Paste'!A:A,'Benchmark Rates Paste'!B:B, "")</f>
        <v>#NAME?</v>
      </c>
      <c r="J170" s="172" t="str">
        <f t="array" ref="J170">_xludf.XLOOKUP(G170,'Benchmark Rates Paste'!D:D,'Benchmark Rates Paste'!E:E,"")</f>
        <v>#NAME?</v>
      </c>
      <c r="K170" s="184" t="str">
        <f t="array" ref="K170">_xludf.XLOOKUP(G170,'Benchmark Rates Paste'!G:G,'Benchmark Rates Paste'!I:I,"")</f>
        <v>#NAME?</v>
      </c>
      <c r="L170" s="184" t="str">
        <f t="array" ref="L170">_xludf.XLOOKUP(G170,'Benchmark Rates Paste'!K:K,'Benchmark Rates Paste'!L:L,"")</f>
        <v>#NAME?</v>
      </c>
      <c r="M170" s="185" t="str">
        <f t="array" ref="M170">_xludf.XLOOKUP(G170,'Benchmark Rates Paste'!N:N,'Benchmark Rates Paste'!O:O,"")</f>
        <v>#NAME?</v>
      </c>
      <c r="N170" s="186" t="str">
        <f t="shared" si="1"/>
        <v>#NAME?</v>
      </c>
      <c r="O170" s="187" t="str">
        <f t="shared" si="2"/>
        <v>#NAME?</v>
      </c>
      <c r="P170" s="179" t="str">
        <f t="shared" si="3"/>
        <v>#NAME?</v>
      </c>
      <c r="Q170" s="187" t="str">
        <f t="shared" si="4"/>
        <v>#NAME?</v>
      </c>
      <c r="R170" s="187" t="str">
        <f t="shared" si="5"/>
        <v>#NAME?</v>
      </c>
      <c r="S170" s="188" t="str">
        <f t="shared" si="6"/>
        <v>#NAME?</v>
      </c>
    </row>
    <row r="171" ht="15.75" customHeight="1">
      <c r="G171" s="182" t="s">
        <v>61</v>
      </c>
      <c r="H171" s="183">
        <v>389.59</v>
      </c>
      <c r="I171" s="185" t="str">
        <f t="array" ref="I171">_xludf.XLOOKUP(G171,'Benchmark Rates Paste'!A:A,'Benchmark Rates Paste'!B:B, "")</f>
        <v>#NAME?</v>
      </c>
      <c r="J171" s="172" t="str">
        <f t="array" ref="J171">_xludf.XLOOKUP(G171,'Benchmark Rates Paste'!D:D,'Benchmark Rates Paste'!E:E,"")</f>
        <v>#NAME?</v>
      </c>
      <c r="K171" s="184" t="str">
        <f t="array" ref="K171">_xludf.XLOOKUP(G171,'Benchmark Rates Paste'!G:G,'Benchmark Rates Paste'!I:I,"")</f>
        <v>#NAME?</v>
      </c>
      <c r="L171" s="184" t="str">
        <f t="array" ref="L171">_xludf.XLOOKUP(G171,'Benchmark Rates Paste'!K:K,'Benchmark Rates Paste'!L:L,"")</f>
        <v>#NAME?</v>
      </c>
      <c r="M171" s="185" t="str">
        <f t="array" ref="M171">_xludf.XLOOKUP(G171,'Benchmark Rates Paste'!N:N,'Benchmark Rates Paste'!O:O,"")</f>
        <v>#NAME?</v>
      </c>
      <c r="N171" s="186" t="str">
        <f t="shared" si="1"/>
        <v>#NAME?</v>
      </c>
      <c r="O171" s="187" t="str">
        <f t="shared" si="2"/>
        <v>#NAME?</v>
      </c>
      <c r="P171" s="179" t="str">
        <f t="shared" si="3"/>
        <v>#NAME?</v>
      </c>
      <c r="Q171" s="187" t="str">
        <f t="shared" si="4"/>
        <v>#NAME?</v>
      </c>
      <c r="R171" s="187" t="str">
        <f t="shared" si="5"/>
        <v>#NAME?</v>
      </c>
      <c r="S171" s="188" t="str">
        <f t="shared" si="6"/>
        <v>#NAME?</v>
      </c>
    </row>
    <row r="172" ht="15.75" customHeight="1">
      <c r="G172" s="182" t="s">
        <v>253</v>
      </c>
      <c r="H172" s="183">
        <v>417.9</v>
      </c>
      <c r="I172" s="185" t="str">
        <f t="array" ref="I172">_xludf.XLOOKUP(G172,'Benchmark Rates Paste'!A:A,'Benchmark Rates Paste'!B:B, "")</f>
        <v>#NAME?</v>
      </c>
      <c r="J172" s="172" t="str">
        <f t="array" ref="J172">_xludf.XLOOKUP(G172,'Benchmark Rates Paste'!D:D,'Benchmark Rates Paste'!E:E,"")</f>
        <v>#NAME?</v>
      </c>
      <c r="K172" s="184" t="str">
        <f t="array" ref="K172">_xludf.XLOOKUP(G172,'Benchmark Rates Paste'!G:G,'Benchmark Rates Paste'!I:I,"")</f>
        <v>#NAME?</v>
      </c>
      <c r="L172" s="184" t="str">
        <f t="array" ref="L172">_xludf.XLOOKUP(G172,'Benchmark Rates Paste'!K:K,'Benchmark Rates Paste'!L:L,"")</f>
        <v>#NAME?</v>
      </c>
      <c r="M172" s="185" t="str">
        <f t="array" ref="M172">_xludf.XLOOKUP(G172,'Benchmark Rates Paste'!N:N,'Benchmark Rates Paste'!O:O,"")</f>
        <v>#NAME?</v>
      </c>
      <c r="N172" s="186" t="str">
        <f t="shared" si="1"/>
        <v>#NAME?</v>
      </c>
      <c r="O172" s="187" t="str">
        <f t="shared" si="2"/>
        <v>#NAME?</v>
      </c>
      <c r="P172" s="179" t="str">
        <f t="shared" si="3"/>
        <v>#NAME?</v>
      </c>
      <c r="Q172" s="187" t="str">
        <f t="shared" si="4"/>
        <v>#NAME?</v>
      </c>
      <c r="R172" s="187" t="str">
        <f t="shared" si="5"/>
        <v>#NAME?</v>
      </c>
      <c r="S172" s="188" t="str">
        <f t="shared" si="6"/>
        <v>#NAME?</v>
      </c>
    </row>
    <row r="173" ht="15.75" customHeight="1">
      <c r="G173" s="182" t="s">
        <v>62</v>
      </c>
      <c r="H173" s="183">
        <v>566.19</v>
      </c>
      <c r="I173" s="185" t="str">
        <f t="array" ref="I173">_xludf.XLOOKUP(G173,'Benchmark Rates Paste'!A:A,'Benchmark Rates Paste'!B:B, "")</f>
        <v>#NAME?</v>
      </c>
      <c r="J173" s="172" t="str">
        <f t="array" ref="J173">_xludf.XLOOKUP(G173,'Benchmark Rates Paste'!D:D,'Benchmark Rates Paste'!E:E,"")</f>
        <v>#NAME?</v>
      </c>
      <c r="K173" s="184" t="str">
        <f t="array" ref="K173">_xludf.XLOOKUP(G173,'Benchmark Rates Paste'!G:G,'Benchmark Rates Paste'!I:I,"")</f>
        <v>#NAME?</v>
      </c>
      <c r="L173" s="184" t="str">
        <f t="array" ref="L173">_xludf.XLOOKUP(G173,'Benchmark Rates Paste'!K:K,'Benchmark Rates Paste'!L:L,"")</f>
        <v>#NAME?</v>
      </c>
      <c r="M173" s="185" t="str">
        <f t="array" ref="M173">_xludf.XLOOKUP(G173,'Benchmark Rates Paste'!N:N,'Benchmark Rates Paste'!O:O,"")</f>
        <v>#NAME?</v>
      </c>
      <c r="N173" s="186" t="str">
        <f t="shared" si="1"/>
        <v>#NAME?</v>
      </c>
      <c r="O173" s="187" t="str">
        <f t="shared" si="2"/>
        <v>#NAME?</v>
      </c>
      <c r="P173" s="179" t="str">
        <f t="shared" si="3"/>
        <v>#NAME?</v>
      </c>
      <c r="Q173" s="187" t="str">
        <f t="shared" si="4"/>
        <v>#NAME?</v>
      </c>
      <c r="R173" s="187" t="str">
        <f t="shared" si="5"/>
        <v>#NAME?</v>
      </c>
      <c r="S173" s="188" t="str">
        <f t="shared" si="6"/>
        <v>#NAME?</v>
      </c>
    </row>
    <row r="174" ht="15.75" customHeight="1">
      <c r="G174" s="182" t="s">
        <v>63</v>
      </c>
      <c r="H174" s="183">
        <v>696.18</v>
      </c>
      <c r="I174" s="185" t="str">
        <f t="array" ref="I174">_xludf.XLOOKUP(G174,'Benchmark Rates Paste'!A:A,'Benchmark Rates Paste'!B:B, "")</f>
        <v>#NAME?</v>
      </c>
      <c r="J174" s="172" t="str">
        <f t="array" ref="J174">_xludf.XLOOKUP(G174,'Benchmark Rates Paste'!D:D,'Benchmark Rates Paste'!E:E,"")</f>
        <v>#NAME?</v>
      </c>
      <c r="K174" s="184" t="str">
        <f t="array" ref="K174">_xludf.XLOOKUP(G174,'Benchmark Rates Paste'!G:G,'Benchmark Rates Paste'!I:I,"")</f>
        <v>#NAME?</v>
      </c>
      <c r="L174" s="184" t="str">
        <f t="array" ref="L174">_xludf.XLOOKUP(G174,'Benchmark Rates Paste'!K:K,'Benchmark Rates Paste'!L:L,"")</f>
        <v>#NAME?</v>
      </c>
      <c r="M174" s="185" t="str">
        <f t="array" ref="M174">_xludf.XLOOKUP(G174,'Benchmark Rates Paste'!N:N,'Benchmark Rates Paste'!O:O,"")</f>
        <v>#NAME?</v>
      </c>
      <c r="N174" s="186" t="str">
        <f t="shared" si="1"/>
        <v>#NAME?</v>
      </c>
      <c r="O174" s="187" t="str">
        <f t="shared" si="2"/>
        <v>#NAME?</v>
      </c>
      <c r="P174" s="179" t="str">
        <f t="shared" si="3"/>
        <v>#NAME?</v>
      </c>
      <c r="Q174" s="187" t="str">
        <f t="shared" si="4"/>
        <v>#NAME?</v>
      </c>
      <c r="R174" s="187" t="str">
        <f t="shared" si="5"/>
        <v>#NAME?</v>
      </c>
      <c r="S174" s="188" t="str">
        <f t="shared" si="6"/>
        <v>#NAME?</v>
      </c>
    </row>
    <row r="175" ht="15.75" customHeight="1">
      <c r="G175" s="182" t="s">
        <v>254</v>
      </c>
      <c r="H175" s="183">
        <v>420.65</v>
      </c>
      <c r="I175" s="185" t="str">
        <f t="array" ref="I175">_xludf.XLOOKUP(G175,'Benchmark Rates Paste'!A:A,'Benchmark Rates Paste'!B:B, "")</f>
        <v>#NAME?</v>
      </c>
      <c r="J175" s="172" t="str">
        <f t="array" ref="J175">_xludf.XLOOKUP(G175,'Benchmark Rates Paste'!D:D,'Benchmark Rates Paste'!E:E,"")</f>
        <v>#NAME?</v>
      </c>
      <c r="K175" s="184" t="str">
        <f t="array" ref="K175">_xludf.XLOOKUP(G175,'Benchmark Rates Paste'!G:G,'Benchmark Rates Paste'!I:I,"")</f>
        <v>#NAME?</v>
      </c>
      <c r="L175" s="184" t="str">
        <f t="array" ref="L175">_xludf.XLOOKUP(G175,'Benchmark Rates Paste'!K:K,'Benchmark Rates Paste'!L:L,"")</f>
        <v>#NAME?</v>
      </c>
      <c r="M175" s="185" t="str">
        <f t="array" ref="M175">_xludf.XLOOKUP(G175,'Benchmark Rates Paste'!N:N,'Benchmark Rates Paste'!O:O,"")</f>
        <v>#NAME?</v>
      </c>
      <c r="N175" s="186" t="str">
        <f t="shared" si="1"/>
        <v>#NAME?</v>
      </c>
      <c r="O175" s="187" t="str">
        <f t="shared" si="2"/>
        <v>#NAME?</v>
      </c>
      <c r="P175" s="179" t="str">
        <f t="shared" si="3"/>
        <v>#NAME?</v>
      </c>
      <c r="Q175" s="187" t="str">
        <f t="shared" si="4"/>
        <v>#NAME?</v>
      </c>
      <c r="R175" s="187" t="str">
        <f t="shared" si="5"/>
        <v>#NAME?</v>
      </c>
      <c r="S175" s="188" t="str">
        <f t="shared" si="6"/>
        <v>#NAME?</v>
      </c>
    </row>
    <row r="176" ht="15.75" customHeight="1">
      <c r="G176" s="182" t="s">
        <v>255</v>
      </c>
      <c r="H176" s="183">
        <v>694.52</v>
      </c>
      <c r="I176" s="185" t="str">
        <f t="array" ref="I176">_xludf.XLOOKUP(G176,'Benchmark Rates Paste'!A:A,'Benchmark Rates Paste'!B:B, "")</f>
        <v>#NAME?</v>
      </c>
      <c r="J176" s="172" t="str">
        <f t="array" ref="J176">_xludf.XLOOKUP(G176,'Benchmark Rates Paste'!D:D,'Benchmark Rates Paste'!E:E,"")</f>
        <v>#NAME?</v>
      </c>
      <c r="K176" s="184" t="str">
        <f t="array" ref="K176">_xludf.XLOOKUP(G176,'Benchmark Rates Paste'!G:G,'Benchmark Rates Paste'!I:I,"")</f>
        <v>#NAME?</v>
      </c>
      <c r="L176" s="184" t="str">
        <f t="array" ref="L176">_xludf.XLOOKUP(G176,'Benchmark Rates Paste'!K:K,'Benchmark Rates Paste'!L:L,"")</f>
        <v>#NAME?</v>
      </c>
      <c r="M176" s="185" t="str">
        <f t="array" ref="M176">_xludf.XLOOKUP(G176,'Benchmark Rates Paste'!N:N,'Benchmark Rates Paste'!O:O,"")</f>
        <v>#NAME?</v>
      </c>
      <c r="N176" s="186" t="str">
        <f t="shared" si="1"/>
        <v>#NAME?</v>
      </c>
      <c r="O176" s="187" t="str">
        <f t="shared" si="2"/>
        <v>#NAME?</v>
      </c>
      <c r="P176" s="179" t="str">
        <f t="shared" si="3"/>
        <v>#NAME?</v>
      </c>
      <c r="Q176" s="187" t="str">
        <f t="shared" si="4"/>
        <v>#NAME?</v>
      </c>
      <c r="R176" s="187" t="str">
        <f t="shared" si="5"/>
        <v>#NAME?</v>
      </c>
      <c r="S176" s="188" t="str">
        <f t="shared" si="6"/>
        <v>#NAME?</v>
      </c>
    </row>
    <row r="177" ht="15.75" customHeight="1">
      <c r="G177" s="182" t="s">
        <v>64</v>
      </c>
      <c r="H177" s="183">
        <v>993.85</v>
      </c>
      <c r="I177" s="185" t="str">
        <f t="array" ref="I177">_xludf.XLOOKUP(G177,'Benchmark Rates Paste'!A:A,'Benchmark Rates Paste'!B:B, "")</f>
        <v>#NAME?</v>
      </c>
      <c r="J177" s="172" t="str">
        <f t="array" ref="J177">_xludf.XLOOKUP(G177,'Benchmark Rates Paste'!D:D,'Benchmark Rates Paste'!E:E,"")</f>
        <v>#NAME?</v>
      </c>
      <c r="K177" s="184" t="str">
        <f t="array" ref="K177">_xludf.XLOOKUP(G177,'Benchmark Rates Paste'!G:G,'Benchmark Rates Paste'!I:I,"")</f>
        <v>#NAME?</v>
      </c>
      <c r="L177" s="184" t="str">
        <f t="array" ref="L177">_xludf.XLOOKUP(G177,'Benchmark Rates Paste'!K:K,'Benchmark Rates Paste'!L:L,"")</f>
        <v>#NAME?</v>
      </c>
      <c r="M177" s="185" t="str">
        <f t="array" ref="M177">_xludf.XLOOKUP(G177,'Benchmark Rates Paste'!N:N,'Benchmark Rates Paste'!O:O,"")</f>
        <v>#NAME?</v>
      </c>
      <c r="N177" s="186" t="str">
        <f t="shared" si="1"/>
        <v>#NAME?</v>
      </c>
      <c r="O177" s="187" t="str">
        <f t="shared" si="2"/>
        <v>#NAME?</v>
      </c>
      <c r="P177" s="179" t="str">
        <f t="shared" si="3"/>
        <v>#NAME?</v>
      </c>
      <c r="Q177" s="187" t="str">
        <f t="shared" si="4"/>
        <v>#NAME?</v>
      </c>
      <c r="R177" s="187" t="str">
        <f t="shared" si="5"/>
        <v>#NAME?</v>
      </c>
      <c r="S177" s="188" t="str">
        <f t="shared" si="6"/>
        <v>#NAME?</v>
      </c>
    </row>
    <row r="178" ht="15.75" customHeight="1">
      <c r="G178" s="182" t="s">
        <v>256</v>
      </c>
      <c r="H178" s="183">
        <v>417.52</v>
      </c>
      <c r="I178" s="185" t="str">
        <f t="array" ref="I178">_xludf.XLOOKUP(G178,'Benchmark Rates Paste'!A:A,'Benchmark Rates Paste'!B:B, "")</f>
        <v>#NAME?</v>
      </c>
      <c r="J178" s="172" t="str">
        <f t="array" ref="J178">_xludf.XLOOKUP(G178,'Benchmark Rates Paste'!D:D,'Benchmark Rates Paste'!E:E,"")</f>
        <v>#NAME?</v>
      </c>
      <c r="K178" s="184" t="str">
        <f t="array" ref="K178">_xludf.XLOOKUP(G178,'Benchmark Rates Paste'!G:G,'Benchmark Rates Paste'!I:I,"")</f>
        <v>#NAME?</v>
      </c>
      <c r="L178" s="184" t="str">
        <f t="array" ref="L178">_xludf.XLOOKUP(G178,'Benchmark Rates Paste'!K:K,'Benchmark Rates Paste'!L:L,"")</f>
        <v>#NAME?</v>
      </c>
      <c r="M178" s="185" t="str">
        <f t="array" ref="M178">_xludf.XLOOKUP(G178,'Benchmark Rates Paste'!N:N,'Benchmark Rates Paste'!O:O,"")</f>
        <v>#NAME?</v>
      </c>
      <c r="N178" s="186" t="str">
        <f t="shared" si="1"/>
        <v>#NAME?</v>
      </c>
      <c r="O178" s="187" t="str">
        <f t="shared" si="2"/>
        <v>#NAME?</v>
      </c>
      <c r="P178" s="179" t="str">
        <f t="shared" si="3"/>
        <v>#NAME?</v>
      </c>
      <c r="Q178" s="187" t="str">
        <f t="shared" si="4"/>
        <v>#NAME?</v>
      </c>
      <c r="R178" s="187" t="str">
        <f t="shared" si="5"/>
        <v>#NAME?</v>
      </c>
      <c r="S178" s="188" t="str">
        <f t="shared" si="6"/>
        <v>#NAME?</v>
      </c>
    </row>
    <row r="179" ht="15.75" customHeight="1">
      <c r="G179" s="182" t="s">
        <v>65</v>
      </c>
      <c r="H179" s="183">
        <v>911.06</v>
      </c>
      <c r="I179" s="185" t="str">
        <f t="array" ref="I179">_xludf.XLOOKUP(G179,'Benchmark Rates Paste'!A:A,'Benchmark Rates Paste'!B:B, "")</f>
        <v>#NAME?</v>
      </c>
      <c r="J179" s="172" t="str">
        <f t="array" ref="J179">_xludf.XLOOKUP(G179,'Benchmark Rates Paste'!D:D,'Benchmark Rates Paste'!E:E,"")</f>
        <v>#NAME?</v>
      </c>
      <c r="K179" s="184" t="str">
        <f t="array" ref="K179">_xludf.XLOOKUP(G179,'Benchmark Rates Paste'!G:G,'Benchmark Rates Paste'!I:I,"")</f>
        <v>#NAME?</v>
      </c>
      <c r="L179" s="184" t="str">
        <f t="array" ref="L179">_xludf.XLOOKUP(G179,'Benchmark Rates Paste'!K:K,'Benchmark Rates Paste'!L:L,"")</f>
        <v>#NAME?</v>
      </c>
      <c r="M179" s="185" t="str">
        <f t="array" ref="M179">_xludf.XLOOKUP(G179,'Benchmark Rates Paste'!N:N,'Benchmark Rates Paste'!O:O,"")</f>
        <v>#NAME?</v>
      </c>
      <c r="N179" s="186" t="str">
        <f t="shared" si="1"/>
        <v>#NAME?</v>
      </c>
      <c r="O179" s="187" t="str">
        <f t="shared" si="2"/>
        <v>#NAME?</v>
      </c>
      <c r="P179" s="179" t="str">
        <f t="shared" si="3"/>
        <v>#NAME?</v>
      </c>
      <c r="Q179" s="187" t="str">
        <f t="shared" si="4"/>
        <v>#NAME?</v>
      </c>
      <c r="R179" s="187" t="str">
        <f t="shared" si="5"/>
        <v>#NAME?</v>
      </c>
      <c r="S179" s="188" t="str">
        <f t="shared" si="6"/>
        <v>#NAME?</v>
      </c>
    </row>
    <row r="180" ht="15.75" customHeight="1">
      <c r="G180" s="182" t="s">
        <v>661</v>
      </c>
      <c r="H180" s="183">
        <v>796.92</v>
      </c>
      <c r="I180" s="185" t="str">
        <f t="array" ref="I180">_xludf.XLOOKUP(G180,'Benchmark Rates Paste'!A:A,'Benchmark Rates Paste'!B:B, "")</f>
        <v>#NAME?</v>
      </c>
      <c r="J180" s="172" t="str">
        <f t="array" ref="J180">_xludf.XLOOKUP(G180,'Benchmark Rates Paste'!D:D,'Benchmark Rates Paste'!E:E,"")</f>
        <v>#NAME?</v>
      </c>
      <c r="K180" s="184" t="str">
        <f t="array" ref="K180">_xludf.XLOOKUP(G180,'Benchmark Rates Paste'!G:G,'Benchmark Rates Paste'!I:I,"")</f>
        <v>#NAME?</v>
      </c>
      <c r="L180" s="184" t="str">
        <f t="array" ref="L180">_xludf.XLOOKUP(G180,'Benchmark Rates Paste'!K:K,'Benchmark Rates Paste'!L:L,"")</f>
        <v>#NAME?</v>
      </c>
      <c r="M180" s="185" t="str">
        <f t="array" ref="M180">_xludf.XLOOKUP(G180,'Benchmark Rates Paste'!N:N,'Benchmark Rates Paste'!O:O,"")</f>
        <v>#NAME?</v>
      </c>
      <c r="N180" s="186" t="str">
        <f t="shared" si="1"/>
        <v>#NAME?</v>
      </c>
      <c r="O180" s="187" t="str">
        <f t="shared" si="2"/>
        <v>#NAME?</v>
      </c>
      <c r="P180" s="179" t="str">
        <f t="shared" si="3"/>
        <v>#NAME?</v>
      </c>
      <c r="Q180" s="187" t="str">
        <f t="shared" si="4"/>
        <v>#NAME?</v>
      </c>
      <c r="R180" s="187" t="str">
        <f t="shared" si="5"/>
        <v>#NAME?</v>
      </c>
      <c r="S180" s="188" t="str">
        <f t="shared" si="6"/>
        <v>#NAME?</v>
      </c>
    </row>
    <row r="181" ht="15.75" customHeight="1">
      <c r="G181" s="182" t="s">
        <v>66</v>
      </c>
      <c r="H181" s="183">
        <v>513.19</v>
      </c>
      <c r="I181" s="185" t="str">
        <f t="array" ref="I181">_xludf.XLOOKUP(G181,'Benchmark Rates Paste'!A:A,'Benchmark Rates Paste'!B:B, "")</f>
        <v>#NAME?</v>
      </c>
      <c r="J181" s="172" t="str">
        <f t="array" ref="J181">_xludf.XLOOKUP(G181,'Benchmark Rates Paste'!D:D,'Benchmark Rates Paste'!E:E,"")</f>
        <v>#NAME?</v>
      </c>
      <c r="K181" s="184" t="str">
        <f t="array" ref="K181">_xludf.XLOOKUP(G181,'Benchmark Rates Paste'!G:G,'Benchmark Rates Paste'!I:I,"")</f>
        <v>#NAME?</v>
      </c>
      <c r="L181" s="184" t="str">
        <f t="array" ref="L181">_xludf.XLOOKUP(G181,'Benchmark Rates Paste'!K:K,'Benchmark Rates Paste'!L:L,"")</f>
        <v>#NAME?</v>
      </c>
      <c r="M181" s="185" t="str">
        <f t="array" ref="M181">_xludf.XLOOKUP(G181,'Benchmark Rates Paste'!N:N,'Benchmark Rates Paste'!O:O,"")</f>
        <v>#NAME?</v>
      </c>
      <c r="N181" s="186" t="str">
        <f t="shared" si="1"/>
        <v>#NAME?</v>
      </c>
      <c r="O181" s="187" t="str">
        <f t="shared" si="2"/>
        <v>#NAME?</v>
      </c>
      <c r="P181" s="179" t="str">
        <f t="shared" si="3"/>
        <v>#NAME?</v>
      </c>
      <c r="Q181" s="187" t="str">
        <f t="shared" si="4"/>
        <v>#NAME?</v>
      </c>
      <c r="R181" s="187" t="str">
        <f t="shared" si="5"/>
        <v>#NAME?</v>
      </c>
      <c r="S181" s="188" t="str">
        <f t="shared" si="6"/>
        <v>#NAME?</v>
      </c>
    </row>
    <row r="182" ht="15.75" customHeight="1">
      <c r="G182" s="182" t="s">
        <v>67</v>
      </c>
      <c r="H182" s="183">
        <v>993.85</v>
      </c>
      <c r="I182" s="185" t="str">
        <f t="array" ref="I182">_xludf.XLOOKUP(G182,'Benchmark Rates Paste'!A:A,'Benchmark Rates Paste'!B:B, "")</f>
        <v>#NAME?</v>
      </c>
      <c r="J182" s="172" t="str">
        <f t="array" ref="J182">_xludf.XLOOKUP(G182,'Benchmark Rates Paste'!D:D,'Benchmark Rates Paste'!E:E,"")</f>
        <v>#NAME?</v>
      </c>
      <c r="K182" s="184" t="str">
        <f t="array" ref="K182">_xludf.XLOOKUP(G182,'Benchmark Rates Paste'!G:G,'Benchmark Rates Paste'!I:I,"")</f>
        <v>#NAME?</v>
      </c>
      <c r="L182" s="184" t="str">
        <f t="array" ref="L182">_xludf.XLOOKUP(G182,'Benchmark Rates Paste'!K:K,'Benchmark Rates Paste'!L:L,"")</f>
        <v>#NAME?</v>
      </c>
      <c r="M182" s="185" t="str">
        <f t="array" ref="M182">_xludf.XLOOKUP(G182,'Benchmark Rates Paste'!N:N,'Benchmark Rates Paste'!O:O,"")</f>
        <v>#NAME?</v>
      </c>
      <c r="N182" s="186" t="str">
        <f t="shared" si="1"/>
        <v>#NAME?</v>
      </c>
      <c r="O182" s="187" t="str">
        <f t="shared" si="2"/>
        <v>#NAME?</v>
      </c>
      <c r="P182" s="179" t="str">
        <f t="shared" si="3"/>
        <v>#NAME?</v>
      </c>
      <c r="Q182" s="187" t="str">
        <f t="shared" si="4"/>
        <v>#NAME?</v>
      </c>
      <c r="R182" s="187" t="str">
        <f t="shared" si="5"/>
        <v>#NAME?</v>
      </c>
      <c r="S182" s="188" t="str">
        <f t="shared" si="6"/>
        <v>#NAME?</v>
      </c>
    </row>
    <row r="183" ht="15.75" customHeight="1">
      <c r="G183" s="182" t="s">
        <v>68</v>
      </c>
      <c r="H183" s="183">
        <v>993.85</v>
      </c>
      <c r="I183" s="185" t="str">
        <f t="array" ref="I183">_xludf.XLOOKUP(G183,'Benchmark Rates Paste'!A:A,'Benchmark Rates Paste'!B:B, "")</f>
        <v>#NAME?</v>
      </c>
      <c r="J183" s="172" t="str">
        <f t="array" ref="J183">_xludf.XLOOKUP(G183,'Benchmark Rates Paste'!D:D,'Benchmark Rates Paste'!E:E,"")</f>
        <v>#NAME?</v>
      </c>
      <c r="K183" s="184" t="str">
        <f t="array" ref="K183">_xludf.XLOOKUP(G183,'Benchmark Rates Paste'!G:G,'Benchmark Rates Paste'!I:I,"")</f>
        <v>#NAME?</v>
      </c>
      <c r="L183" s="184" t="str">
        <f t="array" ref="L183">_xludf.XLOOKUP(G183,'Benchmark Rates Paste'!K:K,'Benchmark Rates Paste'!L:L,"")</f>
        <v>#NAME?</v>
      </c>
      <c r="M183" s="185" t="str">
        <f t="array" ref="M183">_xludf.XLOOKUP(G183,'Benchmark Rates Paste'!N:N,'Benchmark Rates Paste'!O:O,"")</f>
        <v>#NAME?</v>
      </c>
      <c r="N183" s="186" t="str">
        <f t="shared" si="1"/>
        <v>#NAME?</v>
      </c>
      <c r="O183" s="187" t="str">
        <f t="shared" si="2"/>
        <v>#NAME?</v>
      </c>
      <c r="P183" s="179" t="str">
        <f t="shared" si="3"/>
        <v>#NAME?</v>
      </c>
      <c r="Q183" s="187" t="str">
        <f t="shared" si="4"/>
        <v>#NAME?</v>
      </c>
      <c r="R183" s="187" t="str">
        <f t="shared" si="5"/>
        <v>#NAME?</v>
      </c>
      <c r="S183" s="188" t="str">
        <f t="shared" si="6"/>
        <v>#NAME?</v>
      </c>
    </row>
    <row r="184" ht="15.75" customHeight="1">
      <c r="G184" s="182" t="s">
        <v>257</v>
      </c>
      <c r="H184" s="183">
        <v>143.62</v>
      </c>
      <c r="I184" s="185" t="str">
        <f t="array" ref="I184">_xludf.XLOOKUP(G184,'Benchmark Rates Paste'!A:A,'Benchmark Rates Paste'!B:B, "")</f>
        <v>#NAME?</v>
      </c>
      <c r="J184" s="172" t="str">
        <f t="array" ref="J184">_xludf.XLOOKUP(G184,'Benchmark Rates Paste'!D:D,'Benchmark Rates Paste'!E:E,"")</f>
        <v>#NAME?</v>
      </c>
      <c r="K184" s="184" t="str">
        <f t="array" ref="K184">_xludf.XLOOKUP(G184,'Benchmark Rates Paste'!G:G,'Benchmark Rates Paste'!I:I,"")</f>
        <v>#NAME?</v>
      </c>
      <c r="L184" s="184" t="str">
        <f t="array" ref="L184">_xludf.XLOOKUP(G184,'Benchmark Rates Paste'!K:K,'Benchmark Rates Paste'!L:L,"")</f>
        <v>#NAME?</v>
      </c>
      <c r="M184" s="185" t="str">
        <f t="array" ref="M184">_xludf.XLOOKUP(G184,'Benchmark Rates Paste'!N:N,'Benchmark Rates Paste'!O:O,"")</f>
        <v>#NAME?</v>
      </c>
      <c r="N184" s="186" t="str">
        <f t="shared" si="1"/>
        <v>#NAME?</v>
      </c>
      <c r="O184" s="187" t="str">
        <f t="shared" si="2"/>
        <v>#NAME?</v>
      </c>
      <c r="P184" s="179" t="str">
        <f t="shared" si="3"/>
        <v>#NAME?</v>
      </c>
      <c r="Q184" s="187" t="str">
        <f t="shared" si="4"/>
        <v>#NAME?</v>
      </c>
      <c r="R184" s="187" t="str">
        <f t="shared" si="5"/>
        <v>#NAME?</v>
      </c>
      <c r="S184" s="188" t="str">
        <f t="shared" si="6"/>
        <v>#NAME?</v>
      </c>
    </row>
    <row r="185" ht="15.75" customHeight="1">
      <c r="G185" s="182" t="s">
        <v>258</v>
      </c>
      <c r="H185" s="183">
        <v>323.43</v>
      </c>
      <c r="I185" s="185" t="str">
        <f t="array" ref="I185">_xludf.XLOOKUP(G185,'Benchmark Rates Paste'!A:A,'Benchmark Rates Paste'!B:B, "")</f>
        <v>#NAME?</v>
      </c>
      <c r="J185" s="172" t="str">
        <f t="array" ref="J185">_xludf.XLOOKUP(G185,'Benchmark Rates Paste'!D:D,'Benchmark Rates Paste'!E:E,"")</f>
        <v>#NAME?</v>
      </c>
      <c r="K185" s="184" t="str">
        <f t="array" ref="K185">_xludf.XLOOKUP(G185,'Benchmark Rates Paste'!G:G,'Benchmark Rates Paste'!I:I,"")</f>
        <v>#NAME?</v>
      </c>
      <c r="L185" s="184" t="str">
        <f t="array" ref="L185">_xludf.XLOOKUP(G185,'Benchmark Rates Paste'!K:K,'Benchmark Rates Paste'!L:L,"")</f>
        <v>#NAME?</v>
      </c>
      <c r="M185" s="185" t="str">
        <f t="array" ref="M185">_xludf.XLOOKUP(G185,'Benchmark Rates Paste'!N:N,'Benchmark Rates Paste'!O:O,"")</f>
        <v>#NAME?</v>
      </c>
      <c r="N185" s="186" t="str">
        <f t="shared" si="1"/>
        <v>#NAME?</v>
      </c>
      <c r="O185" s="187" t="str">
        <f t="shared" si="2"/>
        <v>#NAME?</v>
      </c>
      <c r="P185" s="179" t="str">
        <f t="shared" si="3"/>
        <v>#NAME?</v>
      </c>
      <c r="Q185" s="187" t="str">
        <f t="shared" si="4"/>
        <v>#NAME?</v>
      </c>
      <c r="R185" s="187" t="str">
        <f t="shared" si="5"/>
        <v>#NAME?</v>
      </c>
      <c r="S185" s="188" t="str">
        <f t="shared" si="6"/>
        <v>#NAME?</v>
      </c>
    </row>
    <row r="186" ht="15.75" customHeight="1">
      <c r="G186" s="182" t="s">
        <v>69</v>
      </c>
      <c r="H186" s="183">
        <v>377.15</v>
      </c>
      <c r="I186" s="185" t="str">
        <f t="array" ref="I186">_xludf.XLOOKUP(G186,'Benchmark Rates Paste'!A:A,'Benchmark Rates Paste'!B:B, "")</f>
        <v>#NAME?</v>
      </c>
      <c r="J186" s="172" t="str">
        <f t="array" ref="J186">_xludf.XLOOKUP(G186,'Benchmark Rates Paste'!D:D,'Benchmark Rates Paste'!E:E,"")</f>
        <v>#NAME?</v>
      </c>
      <c r="K186" s="184" t="str">
        <f t="array" ref="K186">_xludf.XLOOKUP(G186,'Benchmark Rates Paste'!G:G,'Benchmark Rates Paste'!I:I,"")</f>
        <v>#NAME?</v>
      </c>
      <c r="L186" s="184" t="str">
        <f t="array" ref="L186">_xludf.XLOOKUP(G186,'Benchmark Rates Paste'!K:K,'Benchmark Rates Paste'!L:L,"")</f>
        <v>#NAME?</v>
      </c>
      <c r="M186" s="185" t="str">
        <f t="array" ref="M186">_xludf.XLOOKUP(G186,'Benchmark Rates Paste'!N:N,'Benchmark Rates Paste'!O:O,"")</f>
        <v>#NAME?</v>
      </c>
      <c r="N186" s="186" t="str">
        <f t="shared" si="1"/>
        <v>#NAME?</v>
      </c>
      <c r="O186" s="187" t="str">
        <f t="shared" si="2"/>
        <v>#NAME?</v>
      </c>
      <c r="P186" s="179" t="str">
        <f t="shared" si="3"/>
        <v>#NAME?</v>
      </c>
      <c r="Q186" s="187" t="str">
        <f t="shared" si="4"/>
        <v>#NAME?</v>
      </c>
      <c r="R186" s="187" t="str">
        <f t="shared" si="5"/>
        <v>#NAME?</v>
      </c>
      <c r="S186" s="188" t="str">
        <f t="shared" si="6"/>
        <v>#NAME?</v>
      </c>
    </row>
    <row r="187" ht="15.75" customHeight="1">
      <c r="G187" s="182" t="s">
        <v>663</v>
      </c>
      <c r="H187" s="183">
        <v>245.4</v>
      </c>
      <c r="I187" s="185" t="str">
        <f t="array" ref="I187">_xludf.XLOOKUP(G187,'Benchmark Rates Paste'!A:A,'Benchmark Rates Paste'!B:B, "")</f>
        <v>#NAME?</v>
      </c>
      <c r="J187" s="172" t="str">
        <f t="array" ref="J187">_xludf.XLOOKUP(G187,'Benchmark Rates Paste'!D:D,'Benchmark Rates Paste'!E:E,"")</f>
        <v>#NAME?</v>
      </c>
      <c r="K187" s="184" t="str">
        <f t="array" ref="K187">_xludf.XLOOKUP(G187,'Benchmark Rates Paste'!G:G,'Benchmark Rates Paste'!I:I,"")</f>
        <v>#NAME?</v>
      </c>
      <c r="L187" s="184" t="str">
        <f t="array" ref="L187">_xludf.XLOOKUP(G187,'Benchmark Rates Paste'!K:K,'Benchmark Rates Paste'!L:L,"")</f>
        <v>#NAME?</v>
      </c>
      <c r="M187" s="185" t="str">
        <f t="array" ref="M187">_xludf.XLOOKUP(G187,'Benchmark Rates Paste'!N:N,'Benchmark Rates Paste'!O:O,"")</f>
        <v>#NAME?</v>
      </c>
      <c r="N187" s="186" t="str">
        <f t="shared" si="1"/>
        <v>#NAME?</v>
      </c>
      <c r="O187" s="187" t="str">
        <f t="shared" si="2"/>
        <v>#NAME?</v>
      </c>
      <c r="P187" s="179" t="str">
        <f t="shared" si="3"/>
        <v>#NAME?</v>
      </c>
      <c r="Q187" s="187" t="str">
        <f t="shared" si="4"/>
        <v>#NAME?</v>
      </c>
      <c r="R187" s="187" t="str">
        <f t="shared" si="5"/>
        <v>#NAME?</v>
      </c>
      <c r="S187" s="188" t="str">
        <f t="shared" si="6"/>
        <v>#NAME?</v>
      </c>
    </row>
    <row r="188" ht="15.75" customHeight="1">
      <c r="G188" s="182" t="s">
        <v>665</v>
      </c>
      <c r="H188" s="183">
        <v>172.78</v>
      </c>
      <c r="I188" s="185" t="str">
        <f t="array" ref="I188">_xludf.XLOOKUP(G188,'Benchmark Rates Paste'!A:A,'Benchmark Rates Paste'!B:B, "")</f>
        <v>#NAME?</v>
      </c>
      <c r="J188" s="172" t="str">
        <f t="array" ref="J188">_xludf.XLOOKUP(G188,'Benchmark Rates Paste'!D:D,'Benchmark Rates Paste'!E:E,"")</f>
        <v>#NAME?</v>
      </c>
      <c r="K188" s="184" t="str">
        <f t="array" ref="K188">_xludf.XLOOKUP(G188,'Benchmark Rates Paste'!G:G,'Benchmark Rates Paste'!I:I,"")</f>
        <v>#NAME?</v>
      </c>
      <c r="L188" s="184" t="str">
        <f t="array" ref="L188">_xludf.XLOOKUP(G188,'Benchmark Rates Paste'!K:K,'Benchmark Rates Paste'!L:L,"")</f>
        <v>#NAME?</v>
      </c>
      <c r="M188" s="185" t="str">
        <f t="array" ref="M188">_xludf.XLOOKUP(G188,'Benchmark Rates Paste'!N:N,'Benchmark Rates Paste'!O:O,"")</f>
        <v>#NAME?</v>
      </c>
      <c r="N188" s="186" t="str">
        <f t="shared" si="1"/>
        <v>#NAME?</v>
      </c>
      <c r="O188" s="187" t="str">
        <f t="shared" si="2"/>
        <v>#NAME?</v>
      </c>
      <c r="P188" s="179" t="str">
        <f t="shared" si="3"/>
        <v>#NAME?</v>
      </c>
      <c r="Q188" s="187" t="str">
        <f t="shared" si="4"/>
        <v>#NAME?</v>
      </c>
      <c r="R188" s="187" t="str">
        <f t="shared" si="5"/>
        <v>#NAME?</v>
      </c>
      <c r="S188" s="188" t="str">
        <f t="shared" si="6"/>
        <v>#NAME?</v>
      </c>
    </row>
    <row r="189" ht="15.75" customHeight="1">
      <c r="G189" s="182" t="s">
        <v>667</v>
      </c>
      <c r="H189" s="183">
        <v>121.13</v>
      </c>
      <c r="I189" s="185" t="str">
        <f t="array" ref="I189">_xludf.XLOOKUP(G189,'Benchmark Rates Paste'!A:A,'Benchmark Rates Paste'!B:B, "")</f>
        <v>#NAME?</v>
      </c>
      <c r="J189" s="172" t="str">
        <f t="array" ref="J189">_xludf.XLOOKUP(G189,'Benchmark Rates Paste'!D:D,'Benchmark Rates Paste'!E:E,"")</f>
        <v>#NAME?</v>
      </c>
      <c r="K189" s="184" t="str">
        <f t="array" ref="K189">_xludf.XLOOKUP(G189,'Benchmark Rates Paste'!G:G,'Benchmark Rates Paste'!I:I,"")</f>
        <v>#NAME?</v>
      </c>
      <c r="L189" s="184" t="str">
        <f t="array" ref="L189">_xludf.XLOOKUP(G189,'Benchmark Rates Paste'!K:K,'Benchmark Rates Paste'!L:L,"")</f>
        <v>#NAME?</v>
      </c>
      <c r="M189" s="185" t="str">
        <f t="array" ref="M189">_xludf.XLOOKUP(G189,'Benchmark Rates Paste'!N:N,'Benchmark Rates Paste'!O:O,"")</f>
        <v>#NAME?</v>
      </c>
      <c r="N189" s="186" t="str">
        <f t="shared" si="1"/>
        <v>#NAME?</v>
      </c>
      <c r="O189" s="187" t="str">
        <f t="shared" si="2"/>
        <v>#NAME?</v>
      </c>
      <c r="P189" s="179" t="str">
        <f t="shared" si="3"/>
        <v>#NAME?</v>
      </c>
      <c r="Q189" s="187" t="str">
        <f t="shared" si="4"/>
        <v>#NAME?</v>
      </c>
      <c r="R189" s="187" t="str">
        <f t="shared" si="5"/>
        <v>#NAME?</v>
      </c>
      <c r="S189" s="188" t="str">
        <f t="shared" si="6"/>
        <v>#NAME?</v>
      </c>
    </row>
    <row r="190" ht="15.75" customHeight="1">
      <c r="G190" s="182" t="s">
        <v>669</v>
      </c>
      <c r="H190" s="183">
        <v>167.72</v>
      </c>
      <c r="I190" s="185" t="str">
        <f t="array" ref="I190">_xludf.XLOOKUP(G190,'Benchmark Rates Paste'!A:A,'Benchmark Rates Paste'!B:B, "")</f>
        <v>#NAME?</v>
      </c>
      <c r="J190" s="172" t="str">
        <f t="array" ref="J190">_xludf.XLOOKUP(G190,'Benchmark Rates Paste'!D:D,'Benchmark Rates Paste'!E:E,"")</f>
        <v>#NAME?</v>
      </c>
      <c r="K190" s="184" t="str">
        <f t="array" ref="K190">_xludf.XLOOKUP(G190,'Benchmark Rates Paste'!G:G,'Benchmark Rates Paste'!I:I,"")</f>
        <v>#NAME?</v>
      </c>
      <c r="L190" s="184" t="str">
        <f t="array" ref="L190">_xludf.XLOOKUP(G190,'Benchmark Rates Paste'!K:K,'Benchmark Rates Paste'!L:L,"")</f>
        <v>#NAME?</v>
      </c>
      <c r="M190" s="185" t="str">
        <f t="array" ref="M190">_xludf.XLOOKUP(G190,'Benchmark Rates Paste'!N:N,'Benchmark Rates Paste'!O:O,"")</f>
        <v>#NAME?</v>
      </c>
      <c r="N190" s="186" t="str">
        <f t="shared" si="1"/>
        <v>#NAME?</v>
      </c>
      <c r="O190" s="187" t="str">
        <f t="shared" si="2"/>
        <v>#NAME?</v>
      </c>
      <c r="P190" s="179" t="str">
        <f t="shared" si="3"/>
        <v>#NAME?</v>
      </c>
      <c r="Q190" s="187" t="str">
        <f t="shared" si="4"/>
        <v>#NAME?</v>
      </c>
      <c r="R190" s="187" t="str">
        <f t="shared" si="5"/>
        <v>#NAME?</v>
      </c>
      <c r="S190" s="188" t="str">
        <f t="shared" si="6"/>
        <v>#NAME?</v>
      </c>
    </row>
    <row r="191" ht="15.75" customHeight="1">
      <c r="G191" s="182" t="s">
        <v>671</v>
      </c>
      <c r="H191" s="183">
        <v>86.2</v>
      </c>
      <c r="I191" s="185" t="str">
        <f t="array" ref="I191">_xludf.XLOOKUP(G191,'Benchmark Rates Paste'!A:A,'Benchmark Rates Paste'!B:B, "")</f>
        <v>#NAME?</v>
      </c>
      <c r="J191" s="172" t="str">
        <f t="array" ref="J191">_xludf.XLOOKUP(G191,'Benchmark Rates Paste'!D:D,'Benchmark Rates Paste'!E:E,"")</f>
        <v>#NAME?</v>
      </c>
      <c r="K191" s="184" t="str">
        <f t="array" ref="K191">_xludf.XLOOKUP(G191,'Benchmark Rates Paste'!G:G,'Benchmark Rates Paste'!I:I,"")</f>
        <v>#NAME?</v>
      </c>
      <c r="L191" s="184" t="str">
        <f t="array" ref="L191">_xludf.XLOOKUP(G191,'Benchmark Rates Paste'!K:K,'Benchmark Rates Paste'!L:L,"")</f>
        <v>#NAME?</v>
      </c>
      <c r="M191" s="185" t="str">
        <f t="array" ref="M191">_xludf.XLOOKUP(G191,'Benchmark Rates Paste'!N:N,'Benchmark Rates Paste'!O:O,"")</f>
        <v>#NAME?</v>
      </c>
      <c r="N191" s="186" t="str">
        <f t="shared" si="1"/>
        <v>#NAME?</v>
      </c>
      <c r="O191" s="187" t="str">
        <f t="shared" si="2"/>
        <v>#NAME?</v>
      </c>
      <c r="P191" s="179" t="str">
        <f t="shared" si="3"/>
        <v>#NAME?</v>
      </c>
      <c r="Q191" s="187" t="str">
        <f t="shared" si="4"/>
        <v>#NAME?</v>
      </c>
      <c r="R191" s="187" t="str">
        <f t="shared" si="5"/>
        <v>#NAME?</v>
      </c>
      <c r="S191" s="188" t="str">
        <f t="shared" si="6"/>
        <v>#NAME?</v>
      </c>
    </row>
    <row r="192" ht="15.75" customHeight="1">
      <c r="G192" s="182" t="s">
        <v>673</v>
      </c>
      <c r="H192" s="183">
        <v>131.97</v>
      </c>
      <c r="I192" s="185" t="str">
        <f t="array" ref="I192">_xludf.XLOOKUP(G192,'Benchmark Rates Paste'!A:A,'Benchmark Rates Paste'!B:B, "")</f>
        <v>#NAME?</v>
      </c>
      <c r="J192" s="172" t="str">
        <f t="array" ref="J192">_xludf.XLOOKUP(G192,'Benchmark Rates Paste'!D:D,'Benchmark Rates Paste'!E:E,"")</f>
        <v>#NAME?</v>
      </c>
      <c r="K192" s="184" t="str">
        <f t="array" ref="K192">_xludf.XLOOKUP(G192,'Benchmark Rates Paste'!G:G,'Benchmark Rates Paste'!I:I,"")</f>
        <v>#NAME?</v>
      </c>
      <c r="L192" s="184" t="str">
        <f t="array" ref="L192">_xludf.XLOOKUP(G192,'Benchmark Rates Paste'!K:K,'Benchmark Rates Paste'!L:L,"")</f>
        <v>#NAME?</v>
      </c>
      <c r="M192" s="185" t="str">
        <f t="array" ref="M192">_xludf.XLOOKUP(G192,'Benchmark Rates Paste'!N:N,'Benchmark Rates Paste'!O:O,"")</f>
        <v>#NAME?</v>
      </c>
      <c r="N192" s="186" t="str">
        <f t="shared" si="1"/>
        <v>#NAME?</v>
      </c>
      <c r="O192" s="187" t="str">
        <f t="shared" si="2"/>
        <v>#NAME?</v>
      </c>
      <c r="P192" s="179" t="str">
        <f t="shared" si="3"/>
        <v>#NAME?</v>
      </c>
      <c r="Q192" s="187" t="str">
        <f t="shared" si="4"/>
        <v>#NAME?</v>
      </c>
      <c r="R192" s="187" t="str">
        <f t="shared" si="5"/>
        <v>#NAME?</v>
      </c>
      <c r="S192" s="188" t="str">
        <f t="shared" si="6"/>
        <v>#NAME?</v>
      </c>
    </row>
    <row r="193" ht="15.75" customHeight="1">
      <c r="G193" s="182" t="s">
        <v>675</v>
      </c>
      <c r="H193" s="183">
        <v>1565.89</v>
      </c>
      <c r="I193" s="185" t="str">
        <f t="array" ref="I193">_xludf.XLOOKUP(G193,'Benchmark Rates Paste'!A:A,'Benchmark Rates Paste'!B:B, "")</f>
        <v>#NAME?</v>
      </c>
      <c r="J193" s="172" t="str">
        <f t="array" ref="J193">_xludf.XLOOKUP(G193,'Benchmark Rates Paste'!D:D,'Benchmark Rates Paste'!E:E,"")</f>
        <v>#NAME?</v>
      </c>
      <c r="K193" s="184" t="str">
        <f t="array" ref="K193">_xludf.XLOOKUP(G193,'Benchmark Rates Paste'!G:G,'Benchmark Rates Paste'!I:I,"")</f>
        <v>#NAME?</v>
      </c>
      <c r="L193" s="184" t="str">
        <f t="array" ref="L193">_xludf.XLOOKUP(G193,'Benchmark Rates Paste'!K:K,'Benchmark Rates Paste'!L:L,"")</f>
        <v>#NAME?</v>
      </c>
      <c r="M193" s="185" t="str">
        <f t="array" ref="M193">_xludf.XLOOKUP(G193,'Benchmark Rates Paste'!N:N,'Benchmark Rates Paste'!O:O,"")</f>
        <v>#NAME?</v>
      </c>
      <c r="N193" s="186" t="str">
        <f t="shared" si="1"/>
        <v>#NAME?</v>
      </c>
      <c r="O193" s="187" t="str">
        <f t="shared" si="2"/>
        <v>#NAME?</v>
      </c>
      <c r="P193" s="179" t="str">
        <f t="shared" si="3"/>
        <v>#NAME?</v>
      </c>
      <c r="Q193" s="187" t="str">
        <f t="shared" si="4"/>
        <v>#NAME?</v>
      </c>
      <c r="R193" s="187" t="str">
        <f t="shared" si="5"/>
        <v>#NAME?</v>
      </c>
      <c r="S193" s="188" t="str">
        <f t="shared" si="6"/>
        <v>#NAME?</v>
      </c>
    </row>
    <row r="194" ht="15.75" customHeight="1">
      <c r="G194" s="182" t="s">
        <v>677</v>
      </c>
      <c r="H194" s="183">
        <v>1570.31</v>
      </c>
      <c r="I194" s="185" t="str">
        <f t="array" ref="I194">_xludf.XLOOKUP(G194,'Benchmark Rates Paste'!A:A,'Benchmark Rates Paste'!B:B, "")</f>
        <v>#NAME?</v>
      </c>
      <c r="J194" s="172" t="str">
        <f t="array" ref="J194">_xludf.XLOOKUP(G194,'Benchmark Rates Paste'!D:D,'Benchmark Rates Paste'!E:E,"")</f>
        <v>#NAME?</v>
      </c>
      <c r="K194" s="184" t="str">
        <f t="array" ref="K194">_xludf.XLOOKUP(G194,'Benchmark Rates Paste'!G:G,'Benchmark Rates Paste'!I:I,"")</f>
        <v>#NAME?</v>
      </c>
      <c r="L194" s="184" t="str">
        <f t="array" ref="L194">_xludf.XLOOKUP(G194,'Benchmark Rates Paste'!K:K,'Benchmark Rates Paste'!L:L,"")</f>
        <v>#NAME?</v>
      </c>
      <c r="M194" s="185" t="str">
        <f t="array" ref="M194">_xludf.XLOOKUP(G194,'Benchmark Rates Paste'!N:N,'Benchmark Rates Paste'!O:O,"")</f>
        <v>#NAME?</v>
      </c>
      <c r="N194" s="186" t="str">
        <f t="shared" si="1"/>
        <v>#NAME?</v>
      </c>
      <c r="O194" s="187" t="str">
        <f t="shared" si="2"/>
        <v>#NAME?</v>
      </c>
      <c r="P194" s="179" t="str">
        <f t="shared" si="3"/>
        <v>#NAME?</v>
      </c>
      <c r="Q194" s="187" t="str">
        <f t="shared" si="4"/>
        <v>#NAME?</v>
      </c>
      <c r="R194" s="187" t="str">
        <f t="shared" si="5"/>
        <v>#NAME?</v>
      </c>
      <c r="S194" s="188" t="str">
        <f t="shared" si="6"/>
        <v>#NAME?</v>
      </c>
    </row>
    <row r="195" ht="15.75" customHeight="1">
      <c r="G195" s="182" t="s">
        <v>679</v>
      </c>
      <c r="H195" s="183">
        <v>1662.38</v>
      </c>
      <c r="I195" s="185" t="str">
        <f t="array" ref="I195">_xludf.XLOOKUP(G195,'Benchmark Rates Paste'!A:A,'Benchmark Rates Paste'!B:B, "")</f>
        <v>#NAME?</v>
      </c>
      <c r="J195" s="172" t="str">
        <f t="array" ref="J195">_xludf.XLOOKUP(G195,'Benchmark Rates Paste'!D:D,'Benchmark Rates Paste'!E:E,"")</f>
        <v>#NAME?</v>
      </c>
      <c r="K195" s="184" t="str">
        <f t="array" ref="K195">_xludf.XLOOKUP(G195,'Benchmark Rates Paste'!G:G,'Benchmark Rates Paste'!I:I,"")</f>
        <v>#NAME?</v>
      </c>
      <c r="L195" s="184" t="str">
        <f t="array" ref="L195">_xludf.XLOOKUP(G195,'Benchmark Rates Paste'!K:K,'Benchmark Rates Paste'!L:L,"")</f>
        <v>#NAME?</v>
      </c>
      <c r="M195" s="185" t="str">
        <f t="array" ref="M195">_xludf.XLOOKUP(G195,'Benchmark Rates Paste'!N:N,'Benchmark Rates Paste'!O:O,"")</f>
        <v>#NAME?</v>
      </c>
      <c r="N195" s="186" t="str">
        <f t="shared" si="1"/>
        <v>#NAME?</v>
      </c>
      <c r="O195" s="187" t="str">
        <f t="shared" si="2"/>
        <v>#NAME?</v>
      </c>
      <c r="P195" s="179" t="str">
        <f t="shared" si="3"/>
        <v>#NAME?</v>
      </c>
      <c r="Q195" s="187" t="str">
        <f t="shared" si="4"/>
        <v>#NAME?</v>
      </c>
      <c r="R195" s="187" t="str">
        <f t="shared" si="5"/>
        <v>#NAME?</v>
      </c>
      <c r="S195" s="188" t="str">
        <f t="shared" si="6"/>
        <v>#NAME?</v>
      </c>
    </row>
    <row r="196" ht="15.75" customHeight="1">
      <c r="G196" s="182" t="s">
        <v>681</v>
      </c>
      <c r="H196" s="183">
        <v>1663.84</v>
      </c>
      <c r="I196" s="185" t="str">
        <f t="array" ref="I196">_xludf.XLOOKUP(G196,'Benchmark Rates Paste'!A:A,'Benchmark Rates Paste'!B:B, "")</f>
        <v>#NAME?</v>
      </c>
      <c r="J196" s="172" t="str">
        <f t="array" ref="J196">_xludf.XLOOKUP(G196,'Benchmark Rates Paste'!D:D,'Benchmark Rates Paste'!E:E,"")</f>
        <v>#NAME?</v>
      </c>
      <c r="K196" s="184" t="str">
        <f t="array" ref="K196">_xludf.XLOOKUP(G196,'Benchmark Rates Paste'!G:G,'Benchmark Rates Paste'!I:I,"")</f>
        <v>#NAME?</v>
      </c>
      <c r="L196" s="184" t="str">
        <f t="array" ref="L196">_xludf.XLOOKUP(G196,'Benchmark Rates Paste'!K:K,'Benchmark Rates Paste'!L:L,"")</f>
        <v>#NAME?</v>
      </c>
      <c r="M196" s="185" t="str">
        <f t="array" ref="M196">_xludf.XLOOKUP(G196,'Benchmark Rates Paste'!N:N,'Benchmark Rates Paste'!O:O,"")</f>
        <v>#NAME?</v>
      </c>
      <c r="N196" s="186" t="str">
        <f t="shared" si="1"/>
        <v>#NAME?</v>
      </c>
      <c r="O196" s="187" t="str">
        <f t="shared" si="2"/>
        <v>#NAME?</v>
      </c>
      <c r="P196" s="179" t="str">
        <f t="shared" si="3"/>
        <v>#NAME?</v>
      </c>
      <c r="Q196" s="187" t="str">
        <f t="shared" si="4"/>
        <v>#NAME?</v>
      </c>
      <c r="R196" s="187" t="str">
        <f t="shared" si="5"/>
        <v>#NAME?</v>
      </c>
      <c r="S196" s="188" t="str">
        <f t="shared" si="6"/>
        <v>#NAME?</v>
      </c>
    </row>
    <row r="197" ht="15.75" customHeight="1">
      <c r="G197" s="182" t="s">
        <v>683</v>
      </c>
      <c r="H197" s="183">
        <v>1188.83</v>
      </c>
      <c r="I197" s="185" t="str">
        <f t="array" ref="I197">_xludf.XLOOKUP(G197,'Benchmark Rates Paste'!A:A,'Benchmark Rates Paste'!B:B, "")</f>
        <v>#NAME?</v>
      </c>
      <c r="J197" s="172" t="str">
        <f t="array" ref="J197">_xludf.XLOOKUP(G197,'Benchmark Rates Paste'!D:D,'Benchmark Rates Paste'!E:E,"")</f>
        <v>#NAME?</v>
      </c>
      <c r="K197" s="184" t="str">
        <f t="array" ref="K197">_xludf.XLOOKUP(G197,'Benchmark Rates Paste'!G:G,'Benchmark Rates Paste'!I:I,"")</f>
        <v>#NAME?</v>
      </c>
      <c r="L197" s="184" t="str">
        <f t="array" ref="L197">_xludf.XLOOKUP(G197,'Benchmark Rates Paste'!K:K,'Benchmark Rates Paste'!L:L,"")</f>
        <v>#NAME?</v>
      </c>
      <c r="M197" s="185" t="str">
        <f t="array" ref="M197">_xludf.XLOOKUP(G197,'Benchmark Rates Paste'!N:N,'Benchmark Rates Paste'!O:O,"")</f>
        <v>#NAME?</v>
      </c>
      <c r="N197" s="186" t="str">
        <f t="shared" si="1"/>
        <v>#NAME?</v>
      </c>
      <c r="O197" s="187" t="str">
        <f t="shared" si="2"/>
        <v>#NAME?</v>
      </c>
      <c r="P197" s="179" t="str">
        <f t="shared" si="3"/>
        <v>#NAME?</v>
      </c>
      <c r="Q197" s="187" t="str">
        <f t="shared" si="4"/>
        <v>#NAME?</v>
      </c>
      <c r="R197" s="187" t="str">
        <f t="shared" si="5"/>
        <v>#NAME?</v>
      </c>
      <c r="S197" s="188" t="str">
        <f t="shared" si="6"/>
        <v>#NAME?</v>
      </c>
    </row>
    <row r="198" ht="15.75" customHeight="1">
      <c r="G198" s="182" t="s">
        <v>685</v>
      </c>
      <c r="H198" s="183">
        <v>1190.93</v>
      </c>
      <c r="I198" s="185" t="str">
        <f t="array" ref="I198">_xludf.XLOOKUP(G198,'Benchmark Rates Paste'!A:A,'Benchmark Rates Paste'!B:B, "")</f>
        <v>#NAME?</v>
      </c>
      <c r="J198" s="172" t="str">
        <f t="array" ref="J198">_xludf.XLOOKUP(G198,'Benchmark Rates Paste'!D:D,'Benchmark Rates Paste'!E:E,"")</f>
        <v>#NAME?</v>
      </c>
      <c r="K198" s="184" t="str">
        <f t="array" ref="K198">_xludf.XLOOKUP(G198,'Benchmark Rates Paste'!G:G,'Benchmark Rates Paste'!I:I,"")</f>
        <v>#NAME?</v>
      </c>
      <c r="L198" s="184" t="str">
        <f t="array" ref="L198">_xludf.XLOOKUP(G198,'Benchmark Rates Paste'!K:K,'Benchmark Rates Paste'!L:L,"")</f>
        <v>#NAME?</v>
      </c>
      <c r="M198" s="185" t="str">
        <f t="array" ref="M198">_xludf.XLOOKUP(G198,'Benchmark Rates Paste'!N:N,'Benchmark Rates Paste'!O:O,"")</f>
        <v>#NAME?</v>
      </c>
      <c r="N198" s="186" t="str">
        <f t="shared" si="1"/>
        <v>#NAME?</v>
      </c>
      <c r="O198" s="187" t="str">
        <f t="shared" si="2"/>
        <v>#NAME?</v>
      </c>
      <c r="P198" s="179" t="str">
        <f t="shared" si="3"/>
        <v>#NAME?</v>
      </c>
      <c r="Q198" s="187" t="str">
        <f t="shared" si="4"/>
        <v>#NAME?</v>
      </c>
      <c r="R198" s="187" t="str">
        <f t="shared" si="5"/>
        <v>#NAME?</v>
      </c>
      <c r="S198" s="188" t="str">
        <f t="shared" si="6"/>
        <v>#NAME?</v>
      </c>
    </row>
    <row r="199" ht="15.75" customHeight="1">
      <c r="G199" s="182" t="s">
        <v>687</v>
      </c>
      <c r="H199" s="183">
        <v>1591.23</v>
      </c>
      <c r="I199" s="185" t="str">
        <f t="array" ref="I199">_xludf.XLOOKUP(G199,'Benchmark Rates Paste'!A:A,'Benchmark Rates Paste'!B:B, "")</f>
        <v>#NAME?</v>
      </c>
      <c r="J199" s="172" t="str">
        <f t="array" ref="J199">_xludf.XLOOKUP(G199,'Benchmark Rates Paste'!D:D,'Benchmark Rates Paste'!E:E,"")</f>
        <v>#NAME?</v>
      </c>
      <c r="K199" s="184" t="str">
        <f t="array" ref="K199">_xludf.XLOOKUP(G199,'Benchmark Rates Paste'!G:G,'Benchmark Rates Paste'!I:I,"")</f>
        <v>#NAME?</v>
      </c>
      <c r="L199" s="184" t="str">
        <f t="array" ref="L199">_xludf.XLOOKUP(G199,'Benchmark Rates Paste'!K:K,'Benchmark Rates Paste'!L:L,"")</f>
        <v>#NAME?</v>
      </c>
      <c r="M199" s="185" t="str">
        <f t="array" ref="M199">_xludf.XLOOKUP(G199,'Benchmark Rates Paste'!N:N,'Benchmark Rates Paste'!O:O,"")</f>
        <v>#NAME?</v>
      </c>
      <c r="N199" s="186" t="str">
        <f t="shared" si="1"/>
        <v>#NAME?</v>
      </c>
      <c r="O199" s="187" t="str">
        <f t="shared" si="2"/>
        <v>#NAME?</v>
      </c>
      <c r="P199" s="179" t="str">
        <f t="shared" si="3"/>
        <v>#NAME?</v>
      </c>
      <c r="Q199" s="187" t="str">
        <f t="shared" si="4"/>
        <v>#NAME?</v>
      </c>
      <c r="R199" s="187" t="str">
        <f t="shared" si="5"/>
        <v>#NAME?</v>
      </c>
      <c r="S199" s="188" t="str">
        <f t="shared" si="6"/>
        <v>#NAME?</v>
      </c>
    </row>
    <row r="200" ht="15.75" customHeight="1">
      <c r="G200" s="182" t="s">
        <v>689</v>
      </c>
      <c r="H200" s="183">
        <v>1595.4</v>
      </c>
      <c r="I200" s="185" t="str">
        <f t="array" ref="I200">_xludf.XLOOKUP(G200,'Benchmark Rates Paste'!A:A,'Benchmark Rates Paste'!B:B, "")</f>
        <v>#NAME?</v>
      </c>
      <c r="J200" s="172" t="str">
        <f t="array" ref="J200">_xludf.XLOOKUP(G200,'Benchmark Rates Paste'!D:D,'Benchmark Rates Paste'!E:E,"")</f>
        <v>#NAME?</v>
      </c>
      <c r="K200" s="184" t="str">
        <f t="array" ref="K200">_xludf.XLOOKUP(G200,'Benchmark Rates Paste'!G:G,'Benchmark Rates Paste'!I:I,"")</f>
        <v>#NAME?</v>
      </c>
      <c r="L200" s="184" t="str">
        <f t="array" ref="L200">_xludf.XLOOKUP(G200,'Benchmark Rates Paste'!K:K,'Benchmark Rates Paste'!L:L,"")</f>
        <v>#NAME?</v>
      </c>
      <c r="M200" s="185" t="str">
        <f t="array" ref="M200">_xludf.XLOOKUP(G200,'Benchmark Rates Paste'!N:N,'Benchmark Rates Paste'!O:O,"")</f>
        <v>#NAME?</v>
      </c>
      <c r="N200" s="186" t="str">
        <f t="shared" si="1"/>
        <v>#NAME?</v>
      </c>
      <c r="O200" s="187" t="str">
        <f t="shared" si="2"/>
        <v>#NAME?</v>
      </c>
      <c r="P200" s="179" t="str">
        <f t="shared" si="3"/>
        <v>#NAME?</v>
      </c>
      <c r="Q200" s="187" t="str">
        <f t="shared" si="4"/>
        <v>#NAME?</v>
      </c>
      <c r="R200" s="187" t="str">
        <f t="shared" si="5"/>
        <v>#NAME?</v>
      </c>
      <c r="S200" s="188" t="str">
        <f t="shared" si="6"/>
        <v>#NAME?</v>
      </c>
    </row>
    <row r="201" ht="15.75" customHeight="1">
      <c r="G201" s="182" t="s">
        <v>70</v>
      </c>
      <c r="H201" s="183">
        <v>1188.83</v>
      </c>
      <c r="I201" s="185" t="str">
        <f t="array" ref="I201">_xludf.XLOOKUP(G201,'Benchmark Rates Paste'!A:A,'Benchmark Rates Paste'!B:B, "")</f>
        <v>#NAME?</v>
      </c>
      <c r="J201" s="172" t="str">
        <f t="array" ref="J201">_xludf.XLOOKUP(G201,'Benchmark Rates Paste'!D:D,'Benchmark Rates Paste'!E:E,"")</f>
        <v>#NAME?</v>
      </c>
      <c r="K201" s="184" t="str">
        <f t="array" ref="K201">_xludf.XLOOKUP(G201,'Benchmark Rates Paste'!G:G,'Benchmark Rates Paste'!I:I,"")</f>
        <v>#NAME?</v>
      </c>
      <c r="L201" s="184" t="str">
        <f t="array" ref="L201">_xludf.XLOOKUP(G201,'Benchmark Rates Paste'!K:K,'Benchmark Rates Paste'!L:L,"")</f>
        <v>#NAME?</v>
      </c>
      <c r="M201" s="185" t="str">
        <f t="array" ref="M201">_xludf.XLOOKUP(G201,'Benchmark Rates Paste'!N:N,'Benchmark Rates Paste'!O:O,"")</f>
        <v>#NAME?</v>
      </c>
      <c r="N201" s="186" t="str">
        <f t="shared" si="1"/>
        <v>#NAME?</v>
      </c>
      <c r="O201" s="187" t="str">
        <f t="shared" si="2"/>
        <v>#NAME?</v>
      </c>
      <c r="P201" s="179" t="str">
        <f t="shared" si="3"/>
        <v>#NAME?</v>
      </c>
      <c r="Q201" s="187" t="str">
        <f t="shared" si="4"/>
        <v>#NAME?</v>
      </c>
      <c r="R201" s="187" t="str">
        <f t="shared" si="5"/>
        <v>#NAME?</v>
      </c>
      <c r="S201" s="188" t="str">
        <f t="shared" si="6"/>
        <v>#NAME?</v>
      </c>
    </row>
    <row r="202" ht="15.75" customHeight="1">
      <c r="G202" s="182" t="s">
        <v>71</v>
      </c>
      <c r="H202" s="183">
        <v>1190.93</v>
      </c>
      <c r="I202" s="185" t="str">
        <f t="array" ref="I202">_xludf.XLOOKUP(G202,'Benchmark Rates Paste'!A:A,'Benchmark Rates Paste'!B:B, "")</f>
        <v>#NAME?</v>
      </c>
      <c r="J202" s="172" t="str">
        <f t="array" ref="J202">_xludf.XLOOKUP(G202,'Benchmark Rates Paste'!D:D,'Benchmark Rates Paste'!E:E,"")</f>
        <v>#NAME?</v>
      </c>
      <c r="K202" s="184" t="str">
        <f t="array" ref="K202">_xludf.XLOOKUP(G202,'Benchmark Rates Paste'!G:G,'Benchmark Rates Paste'!I:I,"")</f>
        <v>#NAME?</v>
      </c>
      <c r="L202" s="184" t="str">
        <f t="array" ref="L202">_xludf.XLOOKUP(G202,'Benchmark Rates Paste'!K:K,'Benchmark Rates Paste'!L:L,"")</f>
        <v>#NAME?</v>
      </c>
      <c r="M202" s="185" t="str">
        <f t="array" ref="M202">_xludf.XLOOKUP(G202,'Benchmark Rates Paste'!N:N,'Benchmark Rates Paste'!O:O,"")</f>
        <v>#NAME?</v>
      </c>
      <c r="N202" s="186" t="str">
        <f t="shared" si="1"/>
        <v>#NAME?</v>
      </c>
      <c r="O202" s="187" t="str">
        <f t="shared" si="2"/>
        <v>#NAME?</v>
      </c>
      <c r="P202" s="179" t="str">
        <f t="shared" si="3"/>
        <v>#NAME?</v>
      </c>
      <c r="Q202" s="187" t="str">
        <f t="shared" si="4"/>
        <v>#NAME?</v>
      </c>
      <c r="R202" s="187" t="str">
        <f t="shared" si="5"/>
        <v>#NAME?</v>
      </c>
      <c r="S202" s="188" t="str">
        <f t="shared" si="6"/>
        <v>#NAME?</v>
      </c>
    </row>
    <row r="203" ht="15.75" customHeight="1">
      <c r="G203" s="182" t="s">
        <v>72</v>
      </c>
      <c r="H203" s="183">
        <v>1591.23</v>
      </c>
      <c r="I203" s="185" t="str">
        <f t="array" ref="I203">_xludf.XLOOKUP(G203,'Benchmark Rates Paste'!A:A,'Benchmark Rates Paste'!B:B, "")</f>
        <v>#NAME?</v>
      </c>
      <c r="J203" s="172" t="str">
        <f t="array" ref="J203">_xludf.XLOOKUP(G203,'Benchmark Rates Paste'!D:D,'Benchmark Rates Paste'!E:E,"")</f>
        <v>#NAME?</v>
      </c>
      <c r="K203" s="184" t="str">
        <f t="array" ref="K203">_xludf.XLOOKUP(G203,'Benchmark Rates Paste'!G:G,'Benchmark Rates Paste'!I:I,"")</f>
        <v>#NAME?</v>
      </c>
      <c r="L203" s="184" t="str">
        <f t="array" ref="L203">_xludf.XLOOKUP(G203,'Benchmark Rates Paste'!K:K,'Benchmark Rates Paste'!L:L,"")</f>
        <v>#NAME?</v>
      </c>
      <c r="M203" s="185" t="str">
        <f t="array" ref="M203">_xludf.XLOOKUP(G203,'Benchmark Rates Paste'!N:N,'Benchmark Rates Paste'!O:O,"")</f>
        <v>#NAME?</v>
      </c>
      <c r="N203" s="186" t="str">
        <f t="shared" si="1"/>
        <v>#NAME?</v>
      </c>
      <c r="O203" s="187" t="str">
        <f t="shared" si="2"/>
        <v>#NAME?</v>
      </c>
      <c r="P203" s="179" t="str">
        <f t="shared" si="3"/>
        <v>#NAME?</v>
      </c>
      <c r="Q203" s="187" t="str">
        <f t="shared" si="4"/>
        <v>#NAME?</v>
      </c>
      <c r="R203" s="187" t="str">
        <f t="shared" si="5"/>
        <v>#NAME?</v>
      </c>
      <c r="S203" s="188" t="str">
        <f t="shared" si="6"/>
        <v>#NAME?</v>
      </c>
    </row>
    <row r="204" ht="15.75" customHeight="1">
      <c r="G204" s="182" t="s">
        <v>73</v>
      </c>
      <c r="H204" s="183">
        <v>1595.4</v>
      </c>
      <c r="I204" s="185" t="str">
        <f t="array" ref="I204">_xludf.XLOOKUP(G204,'Benchmark Rates Paste'!A:A,'Benchmark Rates Paste'!B:B, "")</f>
        <v>#NAME?</v>
      </c>
      <c r="J204" s="172" t="str">
        <f t="array" ref="J204">_xludf.XLOOKUP(G204,'Benchmark Rates Paste'!D:D,'Benchmark Rates Paste'!E:E,"")</f>
        <v>#NAME?</v>
      </c>
      <c r="K204" s="184" t="str">
        <f t="array" ref="K204">_xludf.XLOOKUP(G204,'Benchmark Rates Paste'!G:G,'Benchmark Rates Paste'!I:I,"")</f>
        <v>#NAME?</v>
      </c>
      <c r="L204" s="184" t="str">
        <f t="array" ref="L204">_xludf.XLOOKUP(G204,'Benchmark Rates Paste'!K:K,'Benchmark Rates Paste'!L:L,"")</f>
        <v>#NAME?</v>
      </c>
      <c r="M204" s="185" t="str">
        <f t="array" ref="M204">_xludf.XLOOKUP(G204,'Benchmark Rates Paste'!N:N,'Benchmark Rates Paste'!O:O,"")</f>
        <v>#NAME?</v>
      </c>
      <c r="N204" s="186" t="str">
        <f t="shared" si="1"/>
        <v>#NAME?</v>
      </c>
      <c r="O204" s="187" t="str">
        <f t="shared" si="2"/>
        <v>#NAME?</v>
      </c>
      <c r="P204" s="179" t="str">
        <f t="shared" si="3"/>
        <v>#NAME?</v>
      </c>
      <c r="Q204" s="187" t="str">
        <f t="shared" si="4"/>
        <v>#NAME?</v>
      </c>
      <c r="R204" s="187" t="str">
        <f t="shared" si="5"/>
        <v>#NAME?</v>
      </c>
      <c r="S204" s="188" t="str">
        <f t="shared" si="6"/>
        <v>#NAME?</v>
      </c>
    </row>
    <row r="205" ht="15.75" customHeight="1">
      <c r="G205" s="182" t="s">
        <v>259</v>
      </c>
      <c r="H205" s="183">
        <v>1416.1</v>
      </c>
      <c r="I205" s="185" t="str">
        <f t="array" ref="I205">_xludf.XLOOKUP(G205,'Benchmark Rates Paste'!A:A,'Benchmark Rates Paste'!B:B, "")</f>
        <v>#NAME?</v>
      </c>
      <c r="J205" s="172" t="str">
        <f t="array" ref="J205">_xludf.XLOOKUP(G205,'Benchmark Rates Paste'!D:D,'Benchmark Rates Paste'!E:E,"")</f>
        <v>#NAME?</v>
      </c>
      <c r="K205" s="184" t="str">
        <f t="array" ref="K205">_xludf.XLOOKUP(G205,'Benchmark Rates Paste'!G:G,'Benchmark Rates Paste'!I:I,"")</f>
        <v>#NAME?</v>
      </c>
      <c r="L205" s="184" t="str">
        <f t="array" ref="L205">_xludf.XLOOKUP(G205,'Benchmark Rates Paste'!K:K,'Benchmark Rates Paste'!L:L,"")</f>
        <v>#NAME?</v>
      </c>
      <c r="M205" s="185" t="str">
        <f t="array" ref="M205">_xludf.XLOOKUP(G205,'Benchmark Rates Paste'!N:N,'Benchmark Rates Paste'!O:O,"")</f>
        <v>#NAME?</v>
      </c>
      <c r="N205" s="186" t="str">
        <f t="shared" si="1"/>
        <v>#NAME?</v>
      </c>
      <c r="O205" s="187" t="str">
        <f t="shared" si="2"/>
        <v>#NAME?</v>
      </c>
      <c r="P205" s="179" t="str">
        <f t="shared" si="3"/>
        <v>#NAME?</v>
      </c>
      <c r="Q205" s="187" t="str">
        <f t="shared" si="4"/>
        <v>#NAME?</v>
      </c>
      <c r="R205" s="187" t="str">
        <f t="shared" si="5"/>
        <v>#NAME?</v>
      </c>
      <c r="S205" s="188" t="str">
        <f t="shared" si="6"/>
        <v>#NAME?</v>
      </c>
    </row>
    <row r="206" ht="15.75" customHeight="1">
      <c r="G206" s="182" t="s">
        <v>260</v>
      </c>
      <c r="H206" s="183">
        <v>1420.26</v>
      </c>
      <c r="I206" s="185" t="str">
        <f t="array" ref="I206">_xludf.XLOOKUP(G206,'Benchmark Rates Paste'!A:A,'Benchmark Rates Paste'!B:B, "")</f>
        <v>#NAME?</v>
      </c>
      <c r="J206" s="172" t="str">
        <f t="array" ref="J206">_xludf.XLOOKUP(G206,'Benchmark Rates Paste'!D:D,'Benchmark Rates Paste'!E:E,"")</f>
        <v>#NAME?</v>
      </c>
      <c r="K206" s="184" t="str">
        <f t="array" ref="K206">_xludf.XLOOKUP(G206,'Benchmark Rates Paste'!G:G,'Benchmark Rates Paste'!I:I,"")</f>
        <v>#NAME?</v>
      </c>
      <c r="L206" s="184" t="str">
        <f t="array" ref="L206">_xludf.XLOOKUP(G206,'Benchmark Rates Paste'!K:K,'Benchmark Rates Paste'!L:L,"")</f>
        <v>#NAME?</v>
      </c>
      <c r="M206" s="185" t="str">
        <f t="array" ref="M206">_xludf.XLOOKUP(G206,'Benchmark Rates Paste'!N:N,'Benchmark Rates Paste'!O:O,"")</f>
        <v>#NAME?</v>
      </c>
      <c r="N206" s="186" t="str">
        <f t="shared" si="1"/>
        <v>#NAME?</v>
      </c>
      <c r="O206" s="187" t="str">
        <f t="shared" si="2"/>
        <v>#NAME?</v>
      </c>
      <c r="P206" s="179" t="str">
        <f t="shared" si="3"/>
        <v>#NAME?</v>
      </c>
      <c r="Q206" s="187" t="str">
        <f t="shared" si="4"/>
        <v>#NAME?</v>
      </c>
      <c r="R206" s="187" t="str">
        <f t="shared" si="5"/>
        <v>#NAME?</v>
      </c>
      <c r="S206" s="188" t="str">
        <f t="shared" si="6"/>
        <v>#NAME?</v>
      </c>
    </row>
    <row r="207" ht="15.75" customHeight="1">
      <c r="G207" s="182" t="s">
        <v>261</v>
      </c>
      <c r="H207" s="183">
        <v>819.93</v>
      </c>
      <c r="I207" s="185" t="str">
        <f t="array" ref="I207">_xludf.XLOOKUP(G207,'Benchmark Rates Paste'!A:A,'Benchmark Rates Paste'!B:B, "")</f>
        <v>#NAME?</v>
      </c>
      <c r="J207" s="172" t="str">
        <f t="array" ref="J207">_xludf.XLOOKUP(G207,'Benchmark Rates Paste'!D:D,'Benchmark Rates Paste'!E:E,"")</f>
        <v>#NAME?</v>
      </c>
      <c r="K207" s="184" t="str">
        <f t="array" ref="K207">_xludf.XLOOKUP(G207,'Benchmark Rates Paste'!G:G,'Benchmark Rates Paste'!I:I,"")</f>
        <v>#NAME?</v>
      </c>
      <c r="L207" s="184" t="str">
        <f t="array" ref="L207">_xludf.XLOOKUP(G207,'Benchmark Rates Paste'!K:K,'Benchmark Rates Paste'!L:L,"")</f>
        <v>#NAME?</v>
      </c>
      <c r="M207" s="185" t="str">
        <f t="array" ref="M207">_xludf.XLOOKUP(G207,'Benchmark Rates Paste'!N:N,'Benchmark Rates Paste'!O:O,"")</f>
        <v>#NAME?</v>
      </c>
      <c r="N207" s="186" t="str">
        <f t="shared" si="1"/>
        <v>#NAME?</v>
      </c>
      <c r="O207" s="187" t="str">
        <f t="shared" si="2"/>
        <v>#NAME?</v>
      </c>
      <c r="P207" s="179" t="str">
        <f t="shared" si="3"/>
        <v>#NAME?</v>
      </c>
      <c r="Q207" s="187" t="str">
        <f t="shared" si="4"/>
        <v>#NAME?</v>
      </c>
      <c r="R207" s="187" t="str">
        <f t="shared" si="5"/>
        <v>#NAME?</v>
      </c>
      <c r="S207" s="188" t="str">
        <f t="shared" si="6"/>
        <v>#NAME?</v>
      </c>
    </row>
    <row r="208" ht="15.75" customHeight="1">
      <c r="G208" s="182" t="s">
        <v>262</v>
      </c>
      <c r="H208" s="183">
        <v>819.93</v>
      </c>
      <c r="I208" s="185" t="str">
        <f t="array" ref="I208">_xludf.XLOOKUP(G208,'Benchmark Rates Paste'!A:A,'Benchmark Rates Paste'!B:B, "")</f>
        <v>#NAME?</v>
      </c>
      <c r="J208" s="172" t="str">
        <f t="array" ref="J208">_xludf.XLOOKUP(G208,'Benchmark Rates Paste'!D:D,'Benchmark Rates Paste'!E:E,"")</f>
        <v>#NAME?</v>
      </c>
      <c r="K208" s="184" t="str">
        <f t="array" ref="K208">_xludf.XLOOKUP(G208,'Benchmark Rates Paste'!G:G,'Benchmark Rates Paste'!I:I,"")</f>
        <v>#NAME?</v>
      </c>
      <c r="L208" s="184" t="str">
        <f t="array" ref="L208">_xludf.XLOOKUP(G208,'Benchmark Rates Paste'!K:K,'Benchmark Rates Paste'!L:L,"")</f>
        <v>#NAME?</v>
      </c>
      <c r="M208" s="185" t="str">
        <f t="array" ref="M208">_xludf.XLOOKUP(G208,'Benchmark Rates Paste'!N:N,'Benchmark Rates Paste'!O:O,"")</f>
        <v>#NAME?</v>
      </c>
      <c r="N208" s="186" t="str">
        <f t="shared" si="1"/>
        <v>#NAME?</v>
      </c>
      <c r="O208" s="187" t="str">
        <f t="shared" si="2"/>
        <v>#NAME?</v>
      </c>
      <c r="P208" s="179" t="str">
        <f t="shared" si="3"/>
        <v>#NAME?</v>
      </c>
      <c r="Q208" s="187" t="str">
        <f t="shared" si="4"/>
        <v>#NAME?</v>
      </c>
      <c r="R208" s="187" t="str">
        <f t="shared" si="5"/>
        <v>#NAME?</v>
      </c>
      <c r="S208" s="188" t="str">
        <f t="shared" si="6"/>
        <v>#NAME?</v>
      </c>
    </row>
    <row r="209" ht="15.75" customHeight="1">
      <c r="G209" s="182" t="s">
        <v>263</v>
      </c>
      <c r="H209" s="183">
        <v>819.93</v>
      </c>
      <c r="I209" s="185" t="str">
        <f t="array" ref="I209">_xludf.XLOOKUP(G209,'Benchmark Rates Paste'!A:A,'Benchmark Rates Paste'!B:B, "")</f>
        <v>#NAME?</v>
      </c>
      <c r="J209" s="172" t="str">
        <f t="array" ref="J209">_xludf.XLOOKUP(G209,'Benchmark Rates Paste'!D:D,'Benchmark Rates Paste'!E:E,"")</f>
        <v>#NAME?</v>
      </c>
      <c r="K209" s="184" t="str">
        <f t="array" ref="K209">_xludf.XLOOKUP(G209,'Benchmark Rates Paste'!G:G,'Benchmark Rates Paste'!I:I,"")</f>
        <v>#NAME?</v>
      </c>
      <c r="L209" s="184" t="str">
        <f t="array" ref="L209">_xludf.XLOOKUP(G209,'Benchmark Rates Paste'!K:K,'Benchmark Rates Paste'!L:L,"")</f>
        <v>#NAME?</v>
      </c>
      <c r="M209" s="185" t="str">
        <f t="array" ref="M209">_xludf.XLOOKUP(G209,'Benchmark Rates Paste'!N:N,'Benchmark Rates Paste'!O:O,"")</f>
        <v>#NAME?</v>
      </c>
      <c r="N209" s="186" t="str">
        <f t="shared" si="1"/>
        <v>#NAME?</v>
      </c>
      <c r="O209" s="187" t="str">
        <f t="shared" si="2"/>
        <v>#NAME?</v>
      </c>
      <c r="P209" s="179" t="str">
        <f t="shared" si="3"/>
        <v>#NAME?</v>
      </c>
      <c r="Q209" s="187" t="str">
        <f t="shared" si="4"/>
        <v>#NAME?</v>
      </c>
      <c r="R209" s="187" t="str">
        <f t="shared" si="5"/>
        <v>#NAME?</v>
      </c>
      <c r="S209" s="188" t="str">
        <f t="shared" si="6"/>
        <v>#NAME?</v>
      </c>
    </row>
    <row r="210" ht="15.75" customHeight="1">
      <c r="G210" s="182" t="s">
        <v>264</v>
      </c>
      <c r="H210" s="183">
        <v>819.93</v>
      </c>
      <c r="I210" s="185" t="str">
        <f t="array" ref="I210">_xludf.XLOOKUP(G210,'Benchmark Rates Paste'!A:A,'Benchmark Rates Paste'!B:B, "")</f>
        <v>#NAME?</v>
      </c>
      <c r="J210" s="172" t="str">
        <f t="array" ref="J210">_xludf.XLOOKUP(G210,'Benchmark Rates Paste'!D:D,'Benchmark Rates Paste'!E:E,"")</f>
        <v>#NAME?</v>
      </c>
      <c r="K210" s="184" t="str">
        <f t="array" ref="K210">_xludf.XLOOKUP(G210,'Benchmark Rates Paste'!G:G,'Benchmark Rates Paste'!I:I,"")</f>
        <v>#NAME?</v>
      </c>
      <c r="L210" s="184" t="str">
        <f t="array" ref="L210">_xludf.XLOOKUP(G210,'Benchmark Rates Paste'!K:K,'Benchmark Rates Paste'!L:L,"")</f>
        <v>#NAME?</v>
      </c>
      <c r="M210" s="185" t="str">
        <f t="array" ref="M210">_xludf.XLOOKUP(G210,'Benchmark Rates Paste'!N:N,'Benchmark Rates Paste'!O:O,"")</f>
        <v>#NAME?</v>
      </c>
      <c r="N210" s="186" t="str">
        <f t="shared" si="1"/>
        <v>#NAME?</v>
      </c>
      <c r="O210" s="187" t="str">
        <f t="shared" si="2"/>
        <v>#NAME?</v>
      </c>
      <c r="P210" s="179" t="str">
        <f t="shared" si="3"/>
        <v>#NAME?</v>
      </c>
      <c r="Q210" s="187" t="str">
        <f t="shared" si="4"/>
        <v>#NAME?</v>
      </c>
      <c r="R210" s="187" t="str">
        <f t="shared" si="5"/>
        <v>#NAME?</v>
      </c>
      <c r="S210" s="188" t="str">
        <f t="shared" si="6"/>
        <v>#NAME?</v>
      </c>
    </row>
    <row r="211" ht="15.75" customHeight="1">
      <c r="G211" s="182" t="s">
        <v>173</v>
      </c>
      <c r="H211" s="183">
        <v>83.24</v>
      </c>
      <c r="I211" s="185" t="str">
        <f t="array" ref="I211">_xludf.XLOOKUP(G211,'Benchmark Rates Paste'!A:A,'Benchmark Rates Paste'!B:B, "")</f>
        <v>#NAME?</v>
      </c>
      <c r="J211" s="172" t="str">
        <f t="array" ref="J211">_xludf.XLOOKUP(G211,'Benchmark Rates Paste'!D:D,'Benchmark Rates Paste'!E:E,"")</f>
        <v>#NAME?</v>
      </c>
      <c r="K211" s="184" t="str">
        <f t="array" ref="K211">_xludf.XLOOKUP(G211,'Benchmark Rates Paste'!G:G,'Benchmark Rates Paste'!I:I,"")</f>
        <v>#NAME?</v>
      </c>
      <c r="L211" s="184" t="str">
        <f t="array" ref="L211">_xludf.XLOOKUP(G211,'Benchmark Rates Paste'!K:K,'Benchmark Rates Paste'!L:L,"")</f>
        <v>#NAME?</v>
      </c>
      <c r="M211" s="185" t="str">
        <f t="array" ref="M211">_xludf.XLOOKUP(G211,'Benchmark Rates Paste'!N:N,'Benchmark Rates Paste'!O:O,"")</f>
        <v>#NAME?</v>
      </c>
      <c r="N211" s="186" t="str">
        <f t="shared" si="1"/>
        <v>#NAME?</v>
      </c>
      <c r="O211" s="187" t="str">
        <f t="shared" si="2"/>
        <v>#NAME?</v>
      </c>
      <c r="P211" s="179" t="str">
        <f t="shared" si="3"/>
        <v>#NAME?</v>
      </c>
      <c r="Q211" s="187" t="str">
        <f t="shared" si="4"/>
        <v>#NAME?</v>
      </c>
      <c r="R211" s="187" t="str">
        <f t="shared" si="5"/>
        <v>#NAME?</v>
      </c>
      <c r="S211" s="188" t="str">
        <f t="shared" si="6"/>
        <v>#NAME?</v>
      </c>
    </row>
    <row r="212" ht="15.75" customHeight="1">
      <c r="G212" s="182" t="s">
        <v>174</v>
      </c>
      <c r="H212" s="183">
        <v>83.24</v>
      </c>
      <c r="I212" s="185" t="str">
        <f t="array" ref="I212">_xludf.XLOOKUP(G212,'Benchmark Rates Paste'!A:A,'Benchmark Rates Paste'!B:B, "")</f>
        <v>#NAME?</v>
      </c>
      <c r="J212" s="172" t="str">
        <f t="array" ref="J212">_xludf.XLOOKUP(G212,'Benchmark Rates Paste'!D:D,'Benchmark Rates Paste'!E:E,"")</f>
        <v>#NAME?</v>
      </c>
      <c r="K212" s="184" t="str">
        <f t="array" ref="K212">_xludf.XLOOKUP(G212,'Benchmark Rates Paste'!G:G,'Benchmark Rates Paste'!I:I,"")</f>
        <v>#NAME?</v>
      </c>
      <c r="L212" s="184" t="str">
        <f t="array" ref="L212">_xludf.XLOOKUP(G212,'Benchmark Rates Paste'!K:K,'Benchmark Rates Paste'!L:L,"")</f>
        <v>#NAME?</v>
      </c>
      <c r="M212" s="185" t="str">
        <f t="array" ref="M212">_xludf.XLOOKUP(G212,'Benchmark Rates Paste'!N:N,'Benchmark Rates Paste'!O:O,"")</f>
        <v>#NAME?</v>
      </c>
      <c r="N212" s="186" t="str">
        <f t="shared" si="1"/>
        <v>#NAME?</v>
      </c>
      <c r="O212" s="187" t="str">
        <f t="shared" si="2"/>
        <v>#NAME?</v>
      </c>
      <c r="P212" s="179" t="str">
        <f t="shared" si="3"/>
        <v>#NAME?</v>
      </c>
      <c r="Q212" s="187" t="str">
        <f t="shared" si="4"/>
        <v>#NAME?</v>
      </c>
      <c r="R212" s="187" t="str">
        <f t="shared" si="5"/>
        <v>#NAME?</v>
      </c>
      <c r="S212" s="188" t="str">
        <f t="shared" si="6"/>
        <v>#NAME?</v>
      </c>
    </row>
    <row r="213" ht="15.75" customHeight="1">
      <c r="G213" s="182" t="s">
        <v>175</v>
      </c>
      <c r="H213" s="183">
        <v>83.24</v>
      </c>
      <c r="I213" s="185" t="str">
        <f t="array" ref="I213">_xludf.XLOOKUP(G213,'Benchmark Rates Paste'!A:A,'Benchmark Rates Paste'!B:B, "")</f>
        <v>#NAME?</v>
      </c>
      <c r="J213" s="172" t="str">
        <f t="array" ref="J213">_xludf.XLOOKUP(G213,'Benchmark Rates Paste'!D:D,'Benchmark Rates Paste'!E:E,"")</f>
        <v>#NAME?</v>
      </c>
      <c r="K213" s="184" t="str">
        <f t="array" ref="K213">_xludf.XLOOKUP(G213,'Benchmark Rates Paste'!G:G,'Benchmark Rates Paste'!I:I,"")</f>
        <v>#NAME?</v>
      </c>
      <c r="L213" s="184" t="str">
        <f t="array" ref="L213">_xludf.XLOOKUP(G213,'Benchmark Rates Paste'!K:K,'Benchmark Rates Paste'!L:L,"")</f>
        <v>#NAME?</v>
      </c>
      <c r="M213" s="185" t="str">
        <f t="array" ref="M213">_xludf.XLOOKUP(G213,'Benchmark Rates Paste'!N:N,'Benchmark Rates Paste'!O:O,"")</f>
        <v>#NAME?</v>
      </c>
      <c r="N213" s="186" t="str">
        <f t="shared" si="1"/>
        <v>#NAME?</v>
      </c>
      <c r="O213" s="187" t="str">
        <f t="shared" si="2"/>
        <v>#NAME?</v>
      </c>
      <c r="P213" s="179" t="str">
        <f t="shared" si="3"/>
        <v>#NAME?</v>
      </c>
      <c r="Q213" s="187" t="str">
        <f t="shared" si="4"/>
        <v>#NAME?</v>
      </c>
      <c r="R213" s="187" t="str">
        <f t="shared" si="5"/>
        <v>#NAME?</v>
      </c>
      <c r="S213" s="188" t="str">
        <f t="shared" si="6"/>
        <v>#NAME?</v>
      </c>
    </row>
    <row r="214" ht="15.75" customHeight="1">
      <c r="G214" s="182" t="s">
        <v>176</v>
      </c>
      <c r="H214" s="183">
        <v>83.24</v>
      </c>
      <c r="I214" s="185" t="str">
        <f t="array" ref="I214">_xludf.XLOOKUP(G214,'Benchmark Rates Paste'!A:A,'Benchmark Rates Paste'!B:B, "")</f>
        <v>#NAME?</v>
      </c>
      <c r="J214" s="172" t="str">
        <f t="array" ref="J214">_xludf.XLOOKUP(G214,'Benchmark Rates Paste'!D:D,'Benchmark Rates Paste'!E:E,"")</f>
        <v>#NAME?</v>
      </c>
      <c r="K214" s="184" t="str">
        <f t="array" ref="K214">_xludf.XLOOKUP(G214,'Benchmark Rates Paste'!G:G,'Benchmark Rates Paste'!I:I,"")</f>
        <v>#NAME?</v>
      </c>
      <c r="L214" s="184" t="str">
        <f t="array" ref="L214">_xludf.XLOOKUP(G214,'Benchmark Rates Paste'!K:K,'Benchmark Rates Paste'!L:L,"")</f>
        <v>#NAME?</v>
      </c>
      <c r="M214" s="185" t="str">
        <f t="array" ref="M214">_xludf.XLOOKUP(G214,'Benchmark Rates Paste'!N:N,'Benchmark Rates Paste'!O:O,"")</f>
        <v>#NAME?</v>
      </c>
      <c r="N214" s="186" t="str">
        <f t="shared" si="1"/>
        <v>#NAME?</v>
      </c>
      <c r="O214" s="187" t="str">
        <f t="shared" si="2"/>
        <v>#NAME?</v>
      </c>
      <c r="P214" s="179" t="str">
        <f t="shared" si="3"/>
        <v>#NAME?</v>
      </c>
      <c r="Q214" s="187" t="str">
        <f t="shared" si="4"/>
        <v>#NAME?</v>
      </c>
      <c r="R214" s="187" t="str">
        <f t="shared" si="5"/>
        <v>#NAME?</v>
      </c>
      <c r="S214" s="188" t="str">
        <f t="shared" si="6"/>
        <v>#NAME?</v>
      </c>
    </row>
    <row r="215" ht="15.75" customHeight="1">
      <c r="G215" s="182" t="s">
        <v>74</v>
      </c>
      <c r="H215" s="183">
        <v>234.19</v>
      </c>
      <c r="I215" s="185" t="str">
        <f t="array" ref="I215">_xludf.XLOOKUP(G215,'Benchmark Rates Paste'!A:A,'Benchmark Rates Paste'!B:B, "")</f>
        <v>#NAME?</v>
      </c>
      <c r="J215" s="172" t="str">
        <f t="array" ref="J215">_xludf.XLOOKUP(G215,'Benchmark Rates Paste'!D:D,'Benchmark Rates Paste'!E:E,"")</f>
        <v>#NAME?</v>
      </c>
      <c r="K215" s="184" t="str">
        <f t="array" ref="K215">_xludf.XLOOKUP(G215,'Benchmark Rates Paste'!G:G,'Benchmark Rates Paste'!I:I,"")</f>
        <v>#NAME?</v>
      </c>
      <c r="L215" s="184" t="str">
        <f t="array" ref="L215">_xludf.XLOOKUP(G215,'Benchmark Rates Paste'!K:K,'Benchmark Rates Paste'!L:L,"")</f>
        <v>#NAME?</v>
      </c>
      <c r="M215" s="185" t="str">
        <f t="array" ref="M215">_xludf.XLOOKUP(G215,'Benchmark Rates Paste'!N:N,'Benchmark Rates Paste'!O:O,"")</f>
        <v>#NAME?</v>
      </c>
      <c r="N215" s="186" t="str">
        <f t="shared" si="1"/>
        <v>#NAME?</v>
      </c>
      <c r="O215" s="187" t="str">
        <f t="shared" si="2"/>
        <v>#NAME?</v>
      </c>
      <c r="P215" s="179" t="str">
        <f t="shared" si="3"/>
        <v>#NAME?</v>
      </c>
      <c r="Q215" s="187" t="str">
        <f t="shared" si="4"/>
        <v>#NAME?</v>
      </c>
      <c r="R215" s="187" t="str">
        <f t="shared" si="5"/>
        <v>#NAME?</v>
      </c>
      <c r="S215" s="188" t="str">
        <f t="shared" si="6"/>
        <v>#NAME?</v>
      </c>
    </row>
    <row r="216" ht="15.75" customHeight="1">
      <c r="G216" s="182" t="s">
        <v>691</v>
      </c>
      <c r="H216" s="183">
        <v>234.19</v>
      </c>
      <c r="I216" s="185" t="str">
        <f t="array" ref="I216">_xludf.XLOOKUP(G216,'Benchmark Rates Paste'!A:A,'Benchmark Rates Paste'!B:B, "")</f>
        <v>#NAME?</v>
      </c>
      <c r="J216" s="172" t="str">
        <f t="array" ref="J216">_xludf.XLOOKUP(G216,'Benchmark Rates Paste'!D:D,'Benchmark Rates Paste'!E:E,"")</f>
        <v>#NAME?</v>
      </c>
      <c r="K216" s="184" t="str">
        <f t="array" ref="K216">_xludf.XLOOKUP(G216,'Benchmark Rates Paste'!G:G,'Benchmark Rates Paste'!I:I,"")</f>
        <v>#NAME?</v>
      </c>
      <c r="L216" s="184" t="str">
        <f t="array" ref="L216">_xludf.XLOOKUP(G216,'Benchmark Rates Paste'!K:K,'Benchmark Rates Paste'!L:L,"")</f>
        <v>#NAME?</v>
      </c>
      <c r="M216" s="185" t="str">
        <f t="array" ref="M216">_xludf.XLOOKUP(G216,'Benchmark Rates Paste'!N:N,'Benchmark Rates Paste'!O:O,"")</f>
        <v>#NAME?</v>
      </c>
      <c r="N216" s="186" t="str">
        <f t="shared" si="1"/>
        <v>#NAME?</v>
      </c>
      <c r="O216" s="187" t="str">
        <f t="shared" si="2"/>
        <v>#NAME?</v>
      </c>
      <c r="P216" s="179" t="str">
        <f t="shared" si="3"/>
        <v>#NAME?</v>
      </c>
      <c r="Q216" s="187" t="str">
        <f t="shared" si="4"/>
        <v>#NAME?</v>
      </c>
      <c r="R216" s="187" t="str">
        <f t="shared" si="5"/>
        <v>#NAME?</v>
      </c>
      <c r="S216" s="188" t="str">
        <f t="shared" si="6"/>
        <v>#NAME?</v>
      </c>
    </row>
    <row r="217" ht="15.75" customHeight="1">
      <c r="G217" s="182" t="s">
        <v>693</v>
      </c>
      <c r="H217" s="183">
        <v>172.91</v>
      </c>
      <c r="I217" s="185" t="str">
        <f t="array" ref="I217">_xludf.XLOOKUP(G217,'Benchmark Rates Paste'!A:A,'Benchmark Rates Paste'!B:B, "")</f>
        <v>#NAME?</v>
      </c>
      <c r="J217" s="172" t="str">
        <f t="array" ref="J217">_xludf.XLOOKUP(G217,'Benchmark Rates Paste'!D:D,'Benchmark Rates Paste'!E:E,"")</f>
        <v>#NAME?</v>
      </c>
      <c r="K217" s="184" t="str">
        <f t="array" ref="K217">_xludf.XLOOKUP(G217,'Benchmark Rates Paste'!G:G,'Benchmark Rates Paste'!I:I,"")</f>
        <v>#NAME?</v>
      </c>
      <c r="L217" s="184" t="str">
        <f t="array" ref="L217">_xludf.XLOOKUP(G217,'Benchmark Rates Paste'!K:K,'Benchmark Rates Paste'!L:L,"")</f>
        <v>#NAME?</v>
      </c>
      <c r="M217" s="185" t="str">
        <f t="array" ref="M217">_xludf.XLOOKUP(G217,'Benchmark Rates Paste'!N:N,'Benchmark Rates Paste'!O:O,"")</f>
        <v>#NAME?</v>
      </c>
      <c r="N217" s="186" t="str">
        <f t="shared" si="1"/>
        <v>#NAME?</v>
      </c>
      <c r="O217" s="187" t="str">
        <f t="shared" si="2"/>
        <v>#NAME?</v>
      </c>
      <c r="P217" s="179" t="str">
        <f t="shared" si="3"/>
        <v>#NAME?</v>
      </c>
      <c r="Q217" s="187" t="str">
        <f t="shared" si="4"/>
        <v>#NAME?</v>
      </c>
      <c r="R217" s="187" t="str">
        <f t="shared" si="5"/>
        <v>#NAME?</v>
      </c>
      <c r="S217" s="188" t="str">
        <f t="shared" si="6"/>
        <v>#NAME?</v>
      </c>
    </row>
    <row r="218" ht="15.75" customHeight="1">
      <c r="G218" s="182" t="s">
        <v>76</v>
      </c>
      <c r="H218" s="183">
        <v>172.15</v>
      </c>
      <c r="I218" s="185" t="str">
        <f t="array" ref="I218">_xludf.XLOOKUP(G218,'Benchmark Rates Paste'!A:A,'Benchmark Rates Paste'!B:B, "")</f>
        <v>#NAME?</v>
      </c>
      <c r="J218" s="172" t="str">
        <f t="array" ref="J218">_xludf.XLOOKUP(G218,'Benchmark Rates Paste'!D:D,'Benchmark Rates Paste'!E:E,"")</f>
        <v>#NAME?</v>
      </c>
      <c r="K218" s="184" t="str">
        <f t="array" ref="K218">_xludf.XLOOKUP(G218,'Benchmark Rates Paste'!G:G,'Benchmark Rates Paste'!I:I,"")</f>
        <v>#NAME?</v>
      </c>
      <c r="L218" s="184" t="str">
        <f t="array" ref="L218">_xludf.XLOOKUP(G218,'Benchmark Rates Paste'!K:K,'Benchmark Rates Paste'!L:L,"")</f>
        <v>#NAME?</v>
      </c>
      <c r="M218" s="185" t="str">
        <f t="array" ref="M218">_xludf.XLOOKUP(G218,'Benchmark Rates Paste'!N:N,'Benchmark Rates Paste'!O:O,"")</f>
        <v>#NAME?</v>
      </c>
      <c r="N218" s="186" t="str">
        <f t="shared" si="1"/>
        <v>#NAME?</v>
      </c>
      <c r="O218" s="187" t="str">
        <f t="shared" si="2"/>
        <v>#NAME?</v>
      </c>
      <c r="P218" s="179" t="str">
        <f t="shared" si="3"/>
        <v>#NAME?</v>
      </c>
      <c r="Q218" s="187" t="str">
        <f t="shared" si="4"/>
        <v>#NAME?</v>
      </c>
      <c r="R218" s="187" t="str">
        <f t="shared" si="5"/>
        <v>#NAME?</v>
      </c>
      <c r="S218" s="188" t="str">
        <f t="shared" si="6"/>
        <v>#NAME?</v>
      </c>
    </row>
    <row r="219" ht="15.75" customHeight="1">
      <c r="G219" s="182" t="s">
        <v>695</v>
      </c>
      <c r="H219" s="183">
        <v>172.15</v>
      </c>
      <c r="I219" s="185" t="str">
        <f t="array" ref="I219">_xludf.XLOOKUP(G219,'Benchmark Rates Paste'!A:A,'Benchmark Rates Paste'!B:B, "")</f>
        <v>#NAME?</v>
      </c>
      <c r="J219" s="172" t="str">
        <f t="array" ref="J219">_xludf.XLOOKUP(G219,'Benchmark Rates Paste'!D:D,'Benchmark Rates Paste'!E:E,"")</f>
        <v>#NAME?</v>
      </c>
      <c r="K219" s="184" t="str">
        <f t="array" ref="K219">_xludf.XLOOKUP(G219,'Benchmark Rates Paste'!G:G,'Benchmark Rates Paste'!I:I,"")</f>
        <v>#NAME?</v>
      </c>
      <c r="L219" s="184" t="str">
        <f t="array" ref="L219">_xludf.XLOOKUP(G219,'Benchmark Rates Paste'!K:K,'Benchmark Rates Paste'!L:L,"")</f>
        <v>#NAME?</v>
      </c>
      <c r="M219" s="185" t="str">
        <f t="array" ref="M219">_xludf.XLOOKUP(G219,'Benchmark Rates Paste'!N:N,'Benchmark Rates Paste'!O:O,"")</f>
        <v>#NAME?</v>
      </c>
      <c r="N219" s="186" t="str">
        <f t="shared" si="1"/>
        <v>#NAME?</v>
      </c>
      <c r="O219" s="187" t="str">
        <f t="shared" si="2"/>
        <v>#NAME?</v>
      </c>
      <c r="P219" s="179" t="str">
        <f t="shared" si="3"/>
        <v>#NAME?</v>
      </c>
      <c r="Q219" s="187" t="str">
        <f t="shared" si="4"/>
        <v>#NAME?</v>
      </c>
      <c r="R219" s="187" t="str">
        <f t="shared" si="5"/>
        <v>#NAME?</v>
      </c>
      <c r="S219" s="188" t="str">
        <f t="shared" si="6"/>
        <v>#NAME?</v>
      </c>
    </row>
    <row r="220" ht="15.75" customHeight="1">
      <c r="G220" s="182" t="s">
        <v>265</v>
      </c>
      <c r="H220" s="183">
        <v>229.22</v>
      </c>
      <c r="I220" s="185" t="str">
        <f t="array" ref="I220">_xludf.XLOOKUP(G220,'Benchmark Rates Paste'!A:A,'Benchmark Rates Paste'!B:B, "")</f>
        <v>#NAME?</v>
      </c>
      <c r="J220" s="172" t="str">
        <f t="array" ref="J220">_xludf.XLOOKUP(G220,'Benchmark Rates Paste'!D:D,'Benchmark Rates Paste'!E:E,"")</f>
        <v>#NAME?</v>
      </c>
      <c r="K220" s="184" t="str">
        <f t="array" ref="K220">_xludf.XLOOKUP(G220,'Benchmark Rates Paste'!G:G,'Benchmark Rates Paste'!I:I,"")</f>
        <v>#NAME?</v>
      </c>
      <c r="L220" s="184" t="str">
        <f t="array" ref="L220">_xludf.XLOOKUP(G220,'Benchmark Rates Paste'!K:K,'Benchmark Rates Paste'!L:L,"")</f>
        <v>#NAME?</v>
      </c>
      <c r="M220" s="185" t="str">
        <f t="array" ref="M220">_xludf.XLOOKUP(G220,'Benchmark Rates Paste'!N:N,'Benchmark Rates Paste'!O:O,"")</f>
        <v>#NAME?</v>
      </c>
      <c r="N220" s="186" t="str">
        <f t="shared" si="1"/>
        <v>#NAME?</v>
      </c>
      <c r="O220" s="187" t="str">
        <f t="shared" si="2"/>
        <v>#NAME?</v>
      </c>
      <c r="P220" s="179" t="str">
        <f t="shared" si="3"/>
        <v>#NAME?</v>
      </c>
      <c r="Q220" s="187" t="str">
        <f t="shared" si="4"/>
        <v>#NAME?</v>
      </c>
      <c r="R220" s="187" t="str">
        <f t="shared" si="5"/>
        <v>#NAME?</v>
      </c>
      <c r="S220" s="188" t="str">
        <f t="shared" si="6"/>
        <v>#NAME?</v>
      </c>
    </row>
    <row r="221" ht="15.75" customHeight="1">
      <c r="G221" s="182" t="s">
        <v>177</v>
      </c>
      <c r="H221" s="183">
        <v>229.22</v>
      </c>
      <c r="I221" s="185" t="str">
        <f t="array" ref="I221">_xludf.XLOOKUP(G221,'Benchmark Rates Paste'!A:A,'Benchmark Rates Paste'!B:B, "")</f>
        <v>#NAME?</v>
      </c>
      <c r="J221" s="172" t="str">
        <f t="array" ref="J221">_xludf.XLOOKUP(G221,'Benchmark Rates Paste'!D:D,'Benchmark Rates Paste'!E:E,"")</f>
        <v>#NAME?</v>
      </c>
      <c r="K221" s="184" t="str">
        <f t="array" ref="K221">_xludf.XLOOKUP(G221,'Benchmark Rates Paste'!G:G,'Benchmark Rates Paste'!I:I,"")</f>
        <v>#NAME?</v>
      </c>
      <c r="L221" s="184" t="str">
        <f t="array" ref="L221">_xludf.XLOOKUP(G221,'Benchmark Rates Paste'!K:K,'Benchmark Rates Paste'!L:L,"")</f>
        <v>#NAME?</v>
      </c>
      <c r="M221" s="185" t="str">
        <f t="array" ref="M221">_xludf.XLOOKUP(G221,'Benchmark Rates Paste'!N:N,'Benchmark Rates Paste'!O:O,"")</f>
        <v>#NAME?</v>
      </c>
      <c r="N221" s="186" t="str">
        <f t="shared" si="1"/>
        <v>#NAME?</v>
      </c>
      <c r="O221" s="187" t="str">
        <f t="shared" si="2"/>
        <v>#NAME?</v>
      </c>
      <c r="P221" s="179" t="str">
        <f t="shared" si="3"/>
        <v>#NAME?</v>
      </c>
      <c r="Q221" s="187" t="str">
        <f t="shared" si="4"/>
        <v>#NAME?</v>
      </c>
      <c r="R221" s="187" t="str">
        <f t="shared" si="5"/>
        <v>#NAME?</v>
      </c>
      <c r="S221" s="188" t="str">
        <f t="shared" si="6"/>
        <v>#NAME?</v>
      </c>
    </row>
    <row r="222" ht="15.75" customHeight="1">
      <c r="G222" s="182" t="s">
        <v>77</v>
      </c>
      <c r="H222" s="183">
        <v>256.62</v>
      </c>
      <c r="I222" s="185" t="str">
        <f t="array" ref="I222">_xludf.XLOOKUP(G222,'Benchmark Rates Paste'!A:A,'Benchmark Rates Paste'!B:B, "")</f>
        <v>#NAME?</v>
      </c>
      <c r="J222" s="172" t="str">
        <f t="array" ref="J222">_xludf.XLOOKUP(G222,'Benchmark Rates Paste'!D:D,'Benchmark Rates Paste'!E:E,"")</f>
        <v>#NAME?</v>
      </c>
      <c r="K222" s="184" t="str">
        <f t="array" ref="K222">_xludf.XLOOKUP(G222,'Benchmark Rates Paste'!G:G,'Benchmark Rates Paste'!I:I,"")</f>
        <v>#NAME?</v>
      </c>
      <c r="L222" s="184" t="str">
        <f t="array" ref="L222">_xludf.XLOOKUP(G222,'Benchmark Rates Paste'!K:K,'Benchmark Rates Paste'!L:L,"")</f>
        <v>#NAME?</v>
      </c>
      <c r="M222" s="185" t="str">
        <f t="array" ref="M222">_xludf.XLOOKUP(G222,'Benchmark Rates Paste'!N:N,'Benchmark Rates Paste'!O:O,"")</f>
        <v>#NAME?</v>
      </c>
      <c r="N222" s="186" t="str">
        <f t="shared" si="1"/>
        <v>#NAME?</v>
      </c>
      <c r="O222" s="187" t="str">
        <f t="shared" si="2"/>
        <v>#NAME?</v>
      </c>
      <c r="P222" s="179" t="str">
        <f t="shared" si="3"/>
        <v>#NAME?</v>
      </c>
      <c r="Q222" s="187" t="str">
        <f t="shared" si="4"/>
        <v>#NAME?</v>
      </c>
      <c r="R222" s="187" t="str">
        <f t="shared" si="5"/>
        <v>#NAME?</v>
      </c>
      <c r="S222" s="188" t="str">
        <f t="shared" si="6"/>
        <v>#NAME?</v>
      </c>
    </row>
    <row r="223" ht="15.75" customHeight="1">
      <c r="G223" s="182" t="s">
        <v>697</v>
      </c>
      <c r="H223" s="183">
        <v>169.21</v>
      </c>
      <c r="I223" s="185" t="str">
        <f t="array" ref="I223">_xludf.XLOOKUP(G223,'Benchmark Rates Paste'!A:A,'Benchmark Rates Paste'!B:B, "")</f>
        <v>#NAME?</v>
      </c>
      <c r="J223" s="172" t="str">
        <f t="array" ref="J223">_xludf.XLOOKUP(G223,'Benchmark Rates Paste'!D:D,'Benchmark Rates Paste'!E:E,"")</f>
        <v>#NAME?</v>
      </c>
      <c r="K223" s="184" t="str">
        <f t="array" ref="K223">_xludf.XLOOKUP(G223,'Benchmark Rates Paste'!G:G,'Benchmark Rates Paste'!I:I,"")</f>
        <v>#NAME?</v>
      </c>
      <c r="L223" s="184" t="str">
        <f t="array" ref="L223">_xludf.XLOOKUP(G223,'Benchmark Rates Paste'!K:K,'Benchmark Rates Paste'!L:L,"")</f>
        <v>#NAME?</v>
      </c>
      <c r="M223" s="185" t="str">
        <f t="array" ref="M223">_xludf.XLOOKUP(G223,'Benchmark Rates Paste'!N:N,'Benchmark Rates Paste'!O:O,"")</f>
        <v>#NAME?</v>
      </c>
      <c r="N223" s="186" t="str">
        <f t="shared" si="1"/>
        <v>#NAME?</v>
      </c>
      <c r="O223" s="187" t="str">
        <f t="shared" si="2"/>
        <v>#NAME?</v>
      </c>
      <c r="P223" s="179" t="str">
        <f t="shared" si="3"/>
        <v>#NAME?</v>
      </c>
      <c r="Q223" s="187" t="str">
        <f t="shared" si="4"/>
        <v>#NAME?</v>
      </c>
      <c r="R223" s="187" t="str">
        <f t="shared" si="5"/>
        <v>#NAME?</v>
      </c>
      <c r="S223" s="188" t="str">
        <f t="shared" si="6"/>
        <v>#NAME?</v>
      </c>
    </row>
    <row r="224" ht="15.75" customHeight="1">
      <c r="G224" s="182" t="s">
        <v>699</v>
      </c>
      <c r="H224" s="183">
        <v>195.0</v>
      </c>
      <c r="I224" s="185" t="str">
        <f t="array" ref="I224">_xludf.XLOOKUP(G224,'Benchmark Rates Paste'!A:A,'Benchmark Rates Paste'!B:B, "")</f>
        <v>#NAME?</v>
      </c>
      <c r="J224" s="172" t="str">
        <f t="array" ref="J224">_xludf.XLOOKUP(G224,'Benchmark Rates Paste'!D:D,'Benchmark Rates Paste'!E:E,"")</f>
        <v>#NAME?</v>
      </c>
      <c r="K224" s="184" t="str">
        <f t="array" ref="K224">_xludf.XLOOKUP(G224,'Benchmark Rates Paste'!G:G,'Benchmark Rates Paste'!I:I,"")</f>
        <v>#NAME?</v>
      </c>
      <c r="L224" s="184" t="str">
        <f t="array" ref="L224">_xludf.XLOOKUP(G224,'Benchmark Rates Paste'!K:K,'Benchmark Rates Paste'!L:L,"")</f>
        <v>#NAME?</v>
      </c>
      <c r="M224" s="185" t="str">
        <f t="array" ref="M224">_xludf.XLOOKUP(G224,'Benchmark Rates Paste'!N:N,'Benchmark Rates Paste'!O:O,"")</f>
        <v>#NAME?</v>
      </c>
      <c r="N224" s="186" t="str">
        <f t="shared" si="1"/>
        <v>#NAME?</v>
      </c>
      <c r="O224" s="187" t="str">
        <f t="shared" si="2"/>
        <v>#NAME?</v>
      </c>
      <c r="P224" s="179" t="str">
        <f t="shared" si="3"/>
        <v>#NAME?</v>
      </c>
      <c r="Q224" s="187" t="str">
        <f t="shared" si="4"/>
        <v>#NAME?</v>
      </c>
      <c r="R224" s="187" t="str">
        <f t="shared" si="5"/>
        <v>#NAME?</v>
      </c>
      <c r="S224" s="188" t="str">
        <f t="shared" si="6"/>
        <v>#NAME?</v>
      </c>
    </row>
    <row r="225" ht="15.75" customHeight="1">
      <c r="G225" s="182" t="s">
        <v>79</v>
      </c>
      <c r="H225" s="183">
        <v>234.5</v>
      </c>
      <c r="I225" s="185" t="str">
        <f t="array" ref="I225">_xludf.XLOOKUP(G225,'Benchmark Rates Paste'!A:A,'Benchmark Rates Paste'!B:B, "")</f>
        <v>#NAME?</v>
      </c>
      <c r="J225" s="172" t="str">
        <f t="array" ref="J225">_xludf.XLOOKUP(G225,'Benchmark Rates Paste'!D:D,'Benchmark Rates Paste'!E:E,"")</f>
        <v>#NAME?</v>
      </c>
      <c r="K225" s="184" t="str">
        <f t="array" ref="K225">_xludf.XLOOKUP(G225,'Benchmark Rates Paste'!G:G,'Benchmark Rates Paste'!I:I,"")</f>
        <v>#NAME?</v>
      </c>
      <c r="L225" s="184" t="str">
        <f t="array" ref="L225">_xludf.XLOOKUP(G225,'Benchmark Rates Paste'!K:K,'Benchmark Rates Paste'!L:L,"")</f>
        <v>#NAME?</v>
      </c>
      <c r="M225" s="185" t="str">
        <f t="array" ref="M225">_xludf.XLOOKUP(G225,'Benchmark Rates Paste'!N:N,'Benchmark Rates Paste'!O:O,"")</f>
        <v>#NAME?</v>
      </c>
      <c r="N225" s="186" t="str">
        <f t="shared" si="1"/>
        <v>#NAME?</v>
      </c>
      <c r="O225" s="187" t="str">
        <f t="shared" si="2"/>
        <v>#NAME?</v>
      </c>
      <c r="P225" s="179" t="str">
        <f t="shared" si="3"/>
        <v>#NAME?</v>
      </c>
      <c r="Q225" s="187" t="str">
        <f t="shared" si="4"/>
        <v>#NAME?</v>
      </c>
      <c r="R225" s="187" t="str">
        <f t="shared" si="5"/>
        <v>#NAME?</v>
      </c>
      <c r="S225" s="188" t="str">
        <f t="shared" si="6"/>
        <v>#NAME?</v>
      </c>
    </row>
    <row r="226" ht="15.75" customHeight="1">
      <c r="G226" s="182" t="s">
        <v>266</v>
      </c>
      <c r="H226" s="183">
        <v>651.25</v>
      </c>
      <c r="I226" s="185" t="str">
        <f t="array" ref="I226">_xludf.XLOOKUP(G226,'Benchmark Rates Paste'!A:A,'Benchmark Rates Paste'!B:B, "")</f>
        <v>#NAME?</v>
      </c>
      <c r="J226" s="172" t="str">
        <f t="array" ref="J226">_xludf.XLOOKUP(G226,'Benchmark Rates Paste'!D:D,'Benchmark Rates Paste'!E:E,"")</f>
        <v>#NAME?</v>
      </c>
      <c r="K226" s="184" t="str">
        <f t="array" ref="K226">_xludf.XLOOKUP(G226,'Benchmark Rates Paste'!G:G,'Benchmark Rates Paste'!I:I,"")</f>
        <v>#NAME?</v>
      </c>
      <c r="L226" s="184" t="str">
        <f t="array" ref="L226">_xludf.XLOOKUP(G226,'Benchmark Rates Paste'!K:K,'Benchmark Rates Paste'!L:L,"")</f>
        <v>#NAME?</v>
      </c>
      <c r="M226" s="185" t="str">
        <f t="array" ref="M226">_xludf.XLOOKUP(G226,'Benchmark Rates Paste'!N:N,'Benchmark Rates Paste'!O:O,"")</f>
        <v>#NAME?</v>
      </c>
      <c r="N226" s="186" t="str">
        <f t="shared" si="1"/>
        <v>#NAME?</v>
      </c>
      <c r="O226" s="187" t="str">
        <f t="shared" si="2"/>
        <v>#NAME?</v>
      </c>
      <c r="P226" s="179" t="str">
        <f t="shared" si="3"/>
        <v>#NAME?</v>
      </c>
      <c r="Q226" s="187" t="str">
        <f t="shared" si="4"/>
        <v>#NAME?</v>
      </c>
      <c r="R226" s="187" t="str">
        <f t="shared" si="5"/>
        <v>#NAME?</v>
      </c>
      <c r="S226" s="188" t="str">
        <f t="shared" si="6"/>
        <v>#NAME?</v>
      </c>
    </row>
    <row r="227" ht="15.75" customHeight="1">
      <c r="G227" s="182" t="s">
        <v>267</v>
      </c>
      <c r="H227" s="183">
        <v>651.25</v>
      </c>
      <c r="I227" s="185" t="str">
        <f t="array" ref="I227">_xludf.XLOOKUP(G227,'Benchmark Rates Paste'!A:A,'Benchmark Rates Paste'!B:B, "")</f>
        <v>#NAME?</v>
      </c>
      <c r="J227" s="172" t="str">
        <f t="array" ref="J227">_xludf.XLOOKUP(G227,'Benchmark Rates Paste'!D:D,'Benchmark Rates Paste'!E:E,"")</f>
        <v>#NAME?</v>
      </c>
      <c r="K227" s="184" t="str">
        <f t="array" ref="K227">_xludf.XLOOKUP(G227,'Benchmark Rates Paste'!G:G,'Benchmark Rates Paste'!I:I,"")</f>
        <v>#NAME?</v>
      </c>
      <c r="L227" s="184" t="str">
        <f t="array" ref="L227">_xludf.XLOOKUP(G227,'Benchmark Rates Paste'!K:K,'Benchmark Rates Paste'!L:L,"")</f>
        <v>#NAME?</v>
      </c>
      <c r="M227" s="185" t="str">
        <f t="array" ref="M227">_xludf.XLOOKUP(G227,'Benchmark Rates Paste'!N:N,'Benchmark Rates Paste'!O:O,"")</f>
        <v>#NAME?</v>
      </c>
      <c r="N227" s="186" t="str">
        <f t="shared" si="1"/>
        <v>#NAME?</v>
      </c>
      <c r="O227" s="187" t="str">
        <f t="shared" si="2"/>
        <v>#NAME?</v>
      </c>
      <c r="P227" s="179" t="str">
        <f t="shared" si="3"/>
        <v>#NAME?</v>
      </c>
      <c r="Q227" s="187" t="str">
        <f t="shared" si="4"/>
        <v>#NAME?</v>
      </c>
      <c r="R227" s="187" t="str">
        <f t="shared" si="5"/>
        <v>#NAME?</v>
      </c>
      <c r="S227" s="188" t="str">
        <f t="shared" si="6"/>
        <v>#NAME?</v>
      </c>
    </row>
    <row r="228" ht="15.75" customHeight="1">
      <c r="G228" s="182" t="s">
        <v>80</v>
      </c>
      <c r="H228" s="183">
        <v>519.5</v>
      </c>
      <c r="I228" s="185" t="str">
        <f t="array" ref="I228">_xludf.XLOOKUP(G228,'Benchmark Rates Paste'!A:A,'Benchmark Rates Paste'!B:B, "")</f>
        <v>#NAME?</v>
      </c>
      <c r="J228" s="172" t="str">
        <f t="array" ref="J228">_xludf.XLOOKUP(G228,'Benchmark Rates Paste'!D:D,'Benchmark Rates Paste'!E:E,"")</f>
        <v>#NAME?</v>
      </c>
      <c r="K228" s="184" t="str">
        <f t="array" ref="K228">_xludf.XLOOKUP(G228,'Benchmark Rates Paste'!G:G,'Benchmark Rates Paste'!I:I,"")</f>
        <v>#NAME?</v>
      </c>
      <c r="L228" s="184" t="str">
        <f t="array" ref="L228">_xludf.XLOOKUP(G228,'Benchmark Rates Paste'!K:K,'Benchmark Rates Paste'!L:L,"")</f>
        <v>#NAME?</v>
      </c>
      <c r="M228" s="185" t="str">
        <f t="array" ref="M228">_xludf.XLOOKUP(G228,'Benchmark Rates Paste'!N:N,'Benchmark Rates Paste'!O:O,"")</f>
        <v>#NAME?</v>
      </c>
      <c r="N228" s="186" t="str">
        <f t="shared" si="1"/>
        <v>#NAME?</v>
      </c>
      <c r="O228" s="187" t="str">
        <f t="shared" si="2"/>
        <v>#NAME?</v>
      </c>
      <c r="P228" s="179" t="str">
        <f t="shared" si="3"/>
        <v>#NAME?</v>
      </c>
      <c r="Q228" s="187" t="str">
        <f t="shared" si="4"/>
        <v>#NAME?</v>
      </c>
      <c r="R228" s="187" t="str">
        <f t="shared" si="5"/>
        <v>#NAME?</v>
      </c>
      <c r="S228" s="188" t="str">
        <f t="shared" si="6"/>
        <v>#NAME?</v>
      </c>
    </row>
    <row r="229" ht="15.75" customHeight="1">
      <c r="G229" s="182" t="s">
        <v>81</v>
      </c>
      <c r="H229" s="183">
        <v>533.04</v>
      </c>
      <c r="I229" s="185" t="str">
        <f t="array" ref="I229">_xludf.XLOOKUP(G229,'Benchmark Rates Paste'!A:A,'Benchmark Rates Paste'!B:B, "")</f>
        <v>#NAME?</v>
      </c>
      <c r="J229" s="172" t="str">
        <f t="array" ref="J229">_xludf.XLOOKUP(G229,'Benchmark Rates Paste'!D:D,'Benchmark Rates Paste'!E:E,"")</f>
        <v>#NAME?</v>
      </c>
      <c r="K229" s="184" t="str">
        <f t="array" ref="K229">_xludf.XLOOKUP(G229,'Benchmark Rates Paste'!G:G,'Benchmark Rates Paste'!I:I,"")</f>
        <v>#NAME?</v>
      </c>
      <c r="L229" s="184" t="str">
        <f t="array" ref="L229">_xludf.XLOOKUP(G229,'Benchmark Rates Paste'!K:K,'Benchmark Rates Paste'!L:L,"")</f>
        <v>#NAME?</v>
      </c>
      <c r="M229" s="185" t="str">
        <f t="array" ref="M229">_xludf.XLOOKUP(G229,'Benchmark Rates Paste'!N:N,'Benchmark Rates Paste'!O:O,"")</f>
        <v>#NAME?</v>
      </c>
      <c r="N229" s="186" t="str">
        <f t="shared" si="1"/>
        <v>#NAME?</v>
      </c>
      <c r="O229" s="187" t="str">
        <f t="shared" si="2"/>
        <v>#NAME?</v>
      </c>
      <c r="P229" s="179" t="str">
        <f t="shared" si="3"/>
        <v>#NAME?</v>
      </c>
      <c r="Q229" s="187" t="str">
        <f t="shared" si="4"/>
        <v>#NAME?</v>
      </c>
      <c r="R229" s="187" t="str">
        <f t="shared" si="5"/>
        <v>#NAME?</v>
      </c>
      <c r="S229" s="188" t="str">
        <f t="shared" si="6"/>
        <v>#NAME?</v>
      </c>
    </row>
    <row r="230" ht="15.75" customHeight="1">
      <c r="G230" s="182" t="s">
        <v>82</v>
      </c>
      <c r="H230" s="183">
        <v>495.75</v>
      </c>
      <c r="I230" s="185" t="str">
        <f t="array" ref="I230">_xludf.XLOOKUP(G230,'Benchmark Rates Paste'!A:A,'Benchmark Rates Paste'!B:B, "")</f>
        <v>#NAME?</v>
      </c>
      <c r="J230" s="172" t="str">
        <f t="array" ref="J230">_xludf.XLOOKUP(G230,'Benchmark Rates Paste'!D:D,'Benchmark Rates Paste'!E:E,"")</f>
        <v>#NAME?</v>
      </c>
      <c r="K230" s="184" t="str">
        <f t="array" ref="K230">_xludf.XLOOKUP(G230,'Benchmark Rates Paste'!G:G,'Benchmark Rates Paste'!I:I,"")</f>
        <v>#NAME?</v>
      </c>
      <c r="L230" s="184" t="str">
        <f t="array" ref="L230">_xludf.XLOOKUP(G230,'Benchmark Rates Paste'!K:K,'Benchmark Rates Paste'!L:L,"")</f>
        <v>#NAME?</v>
      </c>
      <c r="M230" s="185" t="str">
        <f t="array" ref="M230">_xludf.XLOOKUP(G230,'Benchmark Rates Paste'!N:N,'Benchmark Rates Paste'!O:O,"")</f>
        <v>#NAME?</v>
      </c>
      <c r="N230" s="186" t="str">
        <f t="shared" si="1"/>
        <v>#NAME?</v>
      </c>
      <c r="O230" s="187" t="str">
        <f t="shared" si="2"/>
        <v>#NAME?</v>
      </c>
      <c r="P230" s="179" t="str">
        <f t="shared" si="3"/>
        <v>#NAME?</v>
      </c>
      <c r="Q230" s="187" t="str">
        <f t="shared" si="4"/>
        <v>#NAME?</v>
      </c>
      <c r="R230" s="187" t="str">
        <f t="shared" si="5"/>
        <v>#NAME?</v>
      </c>
      <c r="S230" s="188" t="str">
        <f t="shared" si="6"/>
        <v>#NAME?</v>
      </c>
    </row>
    <row r="231" ht="15.75" customHeight="1">
      <c r="G231" s="182" t="s">
        <v>83</v>
      </c>
      <c r="H231" s="183">
        <v>495.75</v>
      </c>
      <c r="I231" s="185" t="str">
        <f t="array" ref="I231">_xludf.XLOOKUP(G231,'Benchmark Rates Paste'!A:A,'Benchmark Rates Paste'!B:B, "")</f>
        <v>#NAME?</v>
      </c>
      <c r="J231" s="172" t="str">
        <f t="array" ref="J231">_xludf.XLOOKUP(G231,'Benchmark Rates Paste'!D:D,'Benchmark Rates Paste'!E:E,"")</f>
        <v>#NAME?</v>
      </c>
      <c r="K231" s="184" t="str">
        <f t="array" ref="K231">_xludf.XLOOKUP(G231,'Benchmark Rates Paste'!G:G,'Benchmark Rates Paste'!I:I,"")</f>
        <v>#NAME?</v>
      </c>
      <c r="L231" s="184" t="str">
        <f t="array" ref="L231">_xludf.XLOOKUP(G231,'Benchmark Rates Paste'!K:K,'Benchmark Rates Paste'!L:L,"")</f>
        <v>#NAME?</v>
      </c>
      <c r="M231" s="185" t="str">
        <f t="array" ref="M231">_xludf.XLOOKUP(G231,'Benchmark Rates Paste'!N:N,'Benchmark Rates Paste'!O:O,"")</f>
        <v>#NAME?</v>
      </c>
      <c r="N231" s="186" t="str">
        <f t="shared" si="1"/>
        <v>#NAME?</v>
      </c>
      <c r="O231" s="187" t="str">
        <f t="shared" si="2"/>
        <v>#NAME?</v>
      </c>
      <c r="P231" s="179" t="str">
        <f t="shared" si="3"/>
        <v>#NAME?</v>
      </c>
      <c r="Q231" s="187" t="str">
        <f t="shared" si="4"/>
        <v>#NAME?</v>
      </c>
      <c r="R231" s="187" t="str">
        <f t="shared" si="5"/>
        <v>#NAME?</v>
      </c>
      <c r="S231" s="188" t="str">
        <f t="shared" si="6"/>
        <v>#NAME?</v>
      </c>
    </row>
    <row r="232" ht="15.75" customHeight="1">
      <c r="G232" s="182" t="s">
        <v>268</v>
      </c>
      <c r="H232" s="183">
        <v>530.87</v>
      </c>
      <c r="I232" s="185" t="str">
        <f t="array" ref="I232">_xludf.XLOOKUP(G232,'Benchmark Rates Paste'!A:A,'Benchmark Rates Paste'!B:B, "")</f>
        <v>#NAME?</v>
      </c>
      <c r="J232" s="172" t="str">
        <f t="array" ref="J232">_xludf.XLOOKUP(G232,'Benchmark Rates Paste'!D:D,'Benchmark Rates Paste'!E:E,"")</f>
        <v>#NAME?</v>
      </c>
      <c r="K232" s="184" t="str">
        <f t="array" ref="K232">_xludf.XLOOKUP(G232,'Benchmark Rates Paste'!G:G,'Benchmark Rates Paste'!I:I,"")</f>
        <v>#NAME?</v>
      </c>
      <c r="L232" s="184" t="str">
        <f t="array" ref="L232">_xludf.XLOOKUP(G232,'Benchmark Rates Paste'!K:K,'Benchmark Rates Paste'!L:L,"")</f>
        <v>#NAME?</v>
      </c>
      <c r="M232" s="185" t="str">
        <f t="array" ref="M232">_xludf.XLOOKUP(G232,'Benchmark Rates Paste'!N:N,'Benchmark Rates Paste'!O:O,"")</f>
        <v>#NAME?</v>
      </c>
      <c r="N232" s="186" t="str">
        <f t="shared" si="1"/>
        <v>#NAME?</v>
      </c>
      <c r="O232" s="187" t="str">
        <f t="shared" si="2"/>
        <v>#NAME?</v>
      </c>
      <c r="P232" s="179" t="str">
        <f t="shared" si="3"/>
        <v>#NAME?</v>
      </c>
      <c r="Q232" s="187" t="str">
        <f t="shared" si="4"/>
        <v>#NAME?</v>
      </c>
      <c r="R232" s="187" t="str">
        <f t="shared" si="5"/>
        <v>#NAME?</v>
      </c>
      <c r="S232" s="188" t="str">
        <f t="shared" si="6"/>
        <v>#NAME?</v>
      </c>
    </row>
    <row r="233" ht="15.75" customHeight="1">
      <c r="G233" s="182" t="s">
        <v>701</v>
      </c>
      <c r="H233" s="183">
        <v>313.26</v>
      </c>
      <c r="I233" s="185" t="str">
        <f t="array" ref="I233">_xludf.XLOOKUP(G233,'Benchmark Rates Paste'!A:A,'Benchmark Rates Paste'!B:B, "")</f>
        <v>#NAME?</v>
      </c>
      <c r="J233" s="172" t="str">
        <f t="array" ref="J233">_xludf.XLOOKUP(G233,'Benchmark Rates Paste'!D:D,'Benchmark Rates Paste'!E:E,"")</f>
        <v>#NAME?</v>
      </c>
      <c r="K233" s="184" t="str">
        <f t="array" ref="K233">_xludf.XLOOKUP(G233,'Benchmark Rates Paste'!G:G,'Benchmark Rates Paste'!I:I,"")</f>
        <v>#NAME?</v>
      </c>
      <c r="L233" s="184" t="str">
        <f t="array" ref="L233">_xludf.XLOOKUP(G233,'Benchmark Rates Paste'!K:K,'Benchmark Rates Paste'!L:L,"")</f>
        <v>#NAME?</v>
      </c>
      <c r="M233" s="185" t="str">
        <f t="array" ref="M233">_xludf.XLOOKUP(G233,'Benchmark Rates Paste'!N:N,'Benchmark Rates Paste'!O:O,"")</f>
        <v>#NAME?</v>
      </c>
      <c r="N233" s="186" t="str">
        <f t="shared" si="1"/>
        <v>#NAME?</v>
      </c>
      <c r="O233" s="187" t="str">
        <f t="shared" si="2"/>
        <v>#NAME?</v>
      </c>
      <c r="P233" s="179" t="str">
        <f t="shared" si="3"/>
        <v>#NAME?</v>
      </c>
      <c r="Q233" s="187" t="str">
        <f t="shared" si="4"/>
        <v>#NAME?</v>
      </c>
      <c r="R233" s="187" t="str">
        <f t="shared" si="5"/>
        <v>#NAME?</v>
      </c>
      <c r="S233" s="188" t="str">
        <f t="shared" si="6"/>
        <v>#NAME?</v>
      </c>
    </row>
    <row r="234" ht="15.75" customHeight="1">
      <c r="G234" s="182" t="s">
        <v>703</v>
      </c>
      <c r="H234" s="183">
        <v>313.71</v>
      </c>
      <c r="I234" s="185" t="str">
        <f t="array" ref="I234">_xludf.XLOOKUP(G234,'Benchmark Rates Paste'!A:A,'Benchmark Rates Paste'!B:B, "")</f>
        <v>#NAME?</v>
      </c>
      <c r="J234" s="172" t="str">
        <f t="array" ref="J234">_xludf.XLOOKUP(G234,'Benchmark Rates Paste'!D:D,'Benchmark Rates Paste'!E:E,"")</f>
        <v>#NAME?</v>
      </c>
      <c r="K234" s="184" t="str">
        <f t="array" ref="K234">_xludf.XLOOKUP(G234,'Benchmark Rates Paste'!G:G,'Benchmark Rates Paste'!I:I,"")</f>
        <v>#NAME?</v>
      </c>
      <c r="L234" s="184" t="str">
        <f t="array" ref="L234">_xludf.XLOOKUP(G234,'Benchmark Rates Paste'!K:K,'Benchmark Rates Paste'!L:L,"")</f>
        <v>#NAME?</v>
      </c>
      <c r="M234" s="185" t="str">
        <f t="array" ref="M234">_xludf.XLOOKUP(G234,'Benchmark Rates Paste'!N:N,'Benchmark Rates Paste'!O:O,"")</f>
        <v>#NAME?</v>
      </c>
      <c r="N234" s="186" t="str">
        <f t="shared" si="1"/>
        <v>#NAME?</v>
      </c>
      <c r="O234" s="187" t="str">
        <f t="shared" si="2"/>
        <v>#NAME?</v>
      </c>
      <c r="P234" s="179" t="str">
        <f t="shared" si="3"/>
        <v>#NAME?</v>
      </c>
      <c r="Q234" s="187" t="str">
        <f t="shared" si="4"/>
        <v>#NAME?</v>
      </c>
      <c r="R234" s="187" t="str">
        <f t="shared" si="5"/>
        <v>#NAME?</v>
      </c>
      <c r="S234" s="188" t="str">
        <f t="shared" si="6"/>
        <v>#NAME?</v>
      </c>
    </row>
    <row r="235" ht="15.75" customHeight="1">
      <c r="G235" s="182" t="s">
        <v>178</v>
      </c>
      <c r="H235" s="183">
        <v>260.79</v>
      </c>
      <c r="I235" s="185" t="str">
        <f t="array" ref="I235">_xludf.XLOOKUP(G235,'Benchmark Rates Paste'!A:A,'Benchmark Rates Paste'!B:B, "")</f>
        <v>#NAME?</v>
      </c>
      <c r="J235" s="172" t="str">
        <f t="array" ref="J235">_xludf.XLOOKUP(G235,'Benchmark Rates Paste'!D:D,'Benchmark Rates Paste'!E:E,"")</f>
        <v>#NAME?</v>
      </c>
      <c r="K235" s="184" t="str">
        <f t="array" ref="K235">_xludf.XLOOKUP(G235,'Benchmark Rates Paste'!G:G,'Benchmark Rates Paste'!I:I,"")</f>
        <v>#NAME?</v>
      </c>
      <c r="L235" s="184" t="str">
        <f t="array" ref="L235">_xludf.XLOOKUP(G235,'Benchmark Rates Paste'!K:K,'Benchmark Rates Paste'!L:L,"")</f>
        <v>#NAME?</v>
      </c>
      <c r="M235" s="185" t="str">
        <f t="array" ref="M235">_xludf.XLOOKUP(G235,'Benchmark Rates Paste'!N:N,'Benchmark Rates Paste'!O:O,"")</f>
        <v>#NAME?</v>
      </c>
      <c r="N235" s="186" t="str">
        <f t="shared" si="1"/>
        <v>#NAME?</v>
      </c>
      <c r="O235" s="187" t="str">
        <f t="shared" si="2"/>
        <v>#NAME?</v>
      </c>
      <c r="P235" s="179" t="str">
        <f t="shared" si="3"/>
        <v>#NAME?</v>
      </c>
      <c r="Q235" s="187" t="str">
        <f t="shared" si="4"/>
        <v>#NAME?</v>
      </c>
      <c r="R235" s="187" t="str">
        <f t="shared" si="5"/>
        <v>#NAME?</v>
      </c>
      <c r="S235" s="188" t="str">
        <f t="shared" si="6"/>
        <v>#NAME?</v>
      </c>
    </row>
    <row r="236" ht="15.75" customHeight="1">
      <c r="G236" s="182" t="s">
        <v>179</v>
      </c>
      <c r="H236" s="183">
        <v>263.43</v>
      </c>
      <c r="I236" s="185" t="str">
        <f t="array" ref="I236">_xludf.XLOOKUP(G236,'Benchmark Rates Paste'!A:A,'Benchmark Rates Paste'!B:B, "")</f>
        <v>#NAME?</v>
      </c>
      <c r="J236" s="172" t="str">
        <f t="array" ref="J236">_xludf.XLOOKUP(G236,'Benchmark Rates Paste'!D:D,'Benchmark Rates Paste'!E:E,"")</f>
        <v>#NAME?</v>
      </c>
      <c r="K236" s="184" t="str">
        <f t="array" ref="K236">_xludf.XLOOKUP(G236,'Benchmark Rates Paste'!G:G,'Benchmark Rates Paste'!I:I,"")</f>
        <v>#NAME?</v>
      </c>
      <c r="L236" s="184" t="str">
        <f t="array" ref="L236">_xludf.XLOOKUP(G236,'Benchmark Rates Paste'!K:K,'Benchmark Rates Paste'!L:L,"")</f>
        <v>#NAME?</v>
      </c>
      <c r="M236" s="185" t="str">
        <f t="array" ref="M236">_xludf.XLOOKUP(G236,'Benchmark Rates Paste'!N:N,'Benchmark Rates Paste'!O:O,"")</f>
        <v>#NAME?</v>
      </c>
      <c r="N236" s="186" t="str">
        <f t="shared" si="1"/>
        <v>#NAME?</v>
      </c>
      <c r="O236" s="187" t="str">
        <f t="shared" si="2"/>
        <v>#NAME?</v>
      </c>
      <c r="P236" s="179" t="str">
        <f t="shared" si="3"/>
        <v>#NAME?</v>
      </c>
      <c r="Q236" s="187" t="str">
        <f t="shared" si="4"/>
        <v>#NAME?</v>
      </c>
      <c r="R236" s="187" t="str">
        <f t="shared" si="5"/>
        <v>#NAME?</v>
      </c>
      <c r="S236" s="188" t="str">
        <f t="shared" si="6"/>
        <v>#NAME?</v>
      </c>
    </row>
    <row r="237" ht="15.75" customHeight="1">
      <c r="G237" s="182" t="s">
        <v>705</v>
      </c>
      <c r="H237" s="183">
        <v>421.95</v>
      </c>
      <c r="I237" s="185" t="str">
        <f t="array" ref="I237">_xludf.XLOOKUP(G237,'Benchmark Rates Paste'!A:A,'Benchmark Rates Paste'!B:B, "")</f>
        <v>#NAME?</v>
      </c>
      <c r="J237" s="172" t="str">
        <f t="array" ref="J237">_xludf.XLOOKUP(G237,'Benchmark Rates Paste'!D:D,'Benchmark Rates Paste'!E:E,"")</f>
        <v>#NAME?</v>
      </c>
      <c r="K237" s="184" t="str">
        <f t="array" ref="K237">_xludf.XLOOKUP(G237,'Benchmark Rates Paste'!G:G,'Benchmark Rates Paste'!I:I,"")</f>
        <v>#NAME?</v>
      </c>
      <c r="L237" s="184" t="str">
        <f t="array" ref="L237">_xludf.XLOOKUP(G237,'Benchmark Rates Paste'!K:K,'Benchmark Rates Paste'!L:L,"")</f>
        <v>#NAME?</v>
      </c>
      <c r="M237" s="185" t="str">
        <f t="array" ref="M237">_xludf.XLOOKUP(G237,'Benchmark Rates Paste'!N:N,'Benchmark Rates Paste'!O:O,"")</f>
        <v>#NAME?</v>
      </c>
      <c r="N237" s="186" t="str">
        <f t="shared" si="1"/>
        <v>#NAME?</v>
      </c>
      <c r="O237" s="187" t="str">
        <f t="shared" si="2"/>
        <v>#NAME?</v>
      </c>
      <c r="P237" s="179" t="str">
        <f t="shared" si="3"/>
        <v>#NAME?</v>
      </c>
      <c r="Q237" s="187" t="str">
        <f t="shared" si="4"/>
        <v>#NAME?</v>
      </c>
      <c r="R237" s="187" t="str">
        <f t="shared" si="5"/>
        <v>#NAME?</v>
      </c>
      <c r="S237" s="188" t="str">
        <f t="shared" si="6"/>
        <v>#NAME?</v>
      </c>
    </row>
    <row r="238" ht="15.75" customHeight="1">
      <c r="G238" s="182" t="s">
        <v>707</v>
      </c>
      <c r="H238" s="183">
        <v>422.74</v>
      </c>
      <c r="I238" s="185" t="str">
        <f t="array" ref="I238">_xludf.XLOOKUP(G238,'Benchmark Rates Paste'!A:A,'Benchmark Rates Paste'!B:B, "")</f>
        <v>#NAME?</v>
      </c>
      <c r="J238" s="172" t="str">
        <f t="array" ref="J238">_xludf.XLOOKUP(G238,'Benchmark Rates Paste'!D:D,'Benchmark Rates Paste'!E:E,"")</f>
        <v>#NAME?</v>
      </c>
      <c r="K238" s="184" t="str">
        <f t="array" ref="K238">_xludf.XLOOKUP(G238,'Benchmark Rates Paste'!G:G,'Benchmark Rates Paste'!I:I,"")</f>
        <v>#NAME?</v>
      </c>
      <c r="L238" s="184" t="str">
        <f t="array" ref="L238">_xludf.XLOOKUP(G238,'Benchmark Rates Paste'!K:K,'Benchmark Rates Paste'!L:L,"")</f>
        <v>#NAME?</v>
      </c>
      <c r="M238" s="185" t="str">
        <f t="array" ref="M238">_xludf.XLOOKUP(G238,'Benchmark Rates Paste'!N:N,'Benchmark Rates Paste'!O:O,"")</f>
        <v>#NAME?</v>
      </c>
      <c r="N238" s="186" t="str">
        <f t="shared" si="1"/>
        <v>#NAME?</v>
      </c>
      <c r="O238" s="187" t="str">
        <f t="shared" si="2"/>
        <v>#NAME?</v>
      </c>
      <c r="P238" s="179" t="str">
        <f t="shared" si="3"/>
        <v>#NAME?</v>
      </c>
      <c r="Q238" s="187" t="str">
        <f t="shared" si="4"/>
        <v>#NAME?</v>
      </c>
      <c r="R238" s="187" t="str">
        <f t="shared" si="5"/>
        <v>#NAME?</v>
      </c>
      <c r="S238" s="188" t="str">
        <f t="shared" si="6"/>
        <v>#NAME?</v>
      </c>
    </row>
    <row r="239" ht="15.75" customHeight="1">
      <c r="G239" s="182" t="s">
        <v>84</v>
      </c>
      <c r="H239" s="183">
        <v>426.44</v>
      </c>
      <c r="I239" s="185" t="str">
        <f t="array" ref="I239">_xludf.XLOOKUP(G239,'Benchmark Rates Paste'!A:A,'Benchmark Rates Paste'!B:B, "")</f>
        <v>#NAME?</v>
      </c>
      <c r="J239" s="172" t="str">
        <f t="array" ref="J239">_xludf.XLOOKUP(G239,'Benchmark Rates Paste'!D:D,'Benchmark Rates Paste'!E:E,"")</f>
        <v>#NAME?</v>
      </c>
      <c r="K239" s="184" t="str">
        <f t="array" ref="K239">_xludf.XLOOKUP(G239,'Benchmark Rates Paste'!G:G,'Benchmark Rates Paste'!I:I,"")</f>
        <v>#NAME?</v>
      </c>
      <c r="L239" s="184" t="str">
        <f t="array" ref="L239">_xludf.XLOOKUP(G239,'Benchmark Rates Paste'!K:K,'Benchmark Rates Paste'!L:L,"")</f>
        <v>#NAME?</v>
      </c>
      <c r="M239" s="185" t="str">
        <f t="array" ref="M239">_xludf.XLOOKUP(G239,'Benchmark Rates Paste'!N:N,'Benchmark Rates Paste'!O:O,"")</f>
        <v>#NAME?</v>
      </c>
      <c r="N239" s="186" t="str">
        <f t="shared" si="1"/>
        <v>#NAME?</v>
      </c>
      <c r="O239" s="187" t="str">
        <f t="shared" si="2"/>
        <v>#NAME?</v>
      </c>
      <c r="P239" s="179" t="str">
        <f t="shared" si="3"/>
        <v>#NAME?</v>
      </c>
      <c r="Q239" s="187" t="str">
        <f t="shared" si="4"/>
        <v>#NAME?</v>
      </c>
      <c r="R239" s="187" t="str">
        <f t="shared" si="5"/>
        <v>#NAME?</v>
      </c>
      <c r="S239" s="188" t="str">
        <f t="shared" si="6"/>
        <v>#NAME?</v>
      </c>
    </row>
    <row r="240" ht="15.75" customHeight="1">
      <c r="G240" s="182" t="s">
        <v>709</v>
      </c>
      <c r="H240" s="183">
        <v>426.44</v>
      </c>
      <c r="I240" s="185" t="str">
        <f t="array" ref="I240">_xludf.XLOOKUP(G240,'Benchmark Rates Paste'!A:A,'Benchmark Rates Paste'!B:B, "")</f>
        <v>#NAME?</v>
      </c>
      <c r="J240" s="172" t="str">
        <f t="array" ref="J240">_xludf.XLOOKUP(G240,'Benchmark Rates Paste'!D:D,'Benchmark Rates Paste'!E:E,"")</f>
        <v>#NAME?</v>
      </c>
      <c r="K240" s="184" t="str">
        <f t="array" ref="K240">_xludf.XLOOKUP(G240,'Benchmark Rates Paste'!G:G,'Benchmark Rates Paste'!I:I,"")</f>
        <v>#NAME?</v>
      </c>
      <c r="L240" s="184" t="str">
        <f t="array" ref="L240">_xludf.XLOOKUP(G240,'Benchmark Rates Paste'!K:K,'Benchmark Rates Paste'!L:L,"")</f>
        <v>#NAME?</v>
      </c>
      <c r="M240" s="185" t="str">
        <f t="array" ref="M240">_xludf.XLOOKUP(G240,'Benchmark Rates Paste'!N:N,'Benchmark Rates Paste'!O:O,"")</f>
        <v>#NAME?</v>
      </c>
      <c r="N240" s="186" t="str">
        <f t="shared" si="1"/>
        <v>#NAME?</v>
      </c>
      <c r="O240" s="187" t="str">
        <f t="shared" si="2"/>
        <v>#NAME?</v>
      </c>
      <c r="P240" s="179" t="str">
        <f t="shared" si="3"/>
        <v>#NAME?</v>
      </c>
      <c r="Q240" s="187" t="str">
        <f t="shared" si="4"/>
        <v>#NAME?</v>
      </c>
      <c r="R240" s="187" t="str">
        <f t="shared" si="5"/>
        <v>#NAME?</v>
      </c>
      <c r="S240" s="188" t="str">
        <f t="shared" si="6"/>
        <v>#NAME?</v>
      </c>
    </row>
    <row r="241" ht="15.75" customHeight="1">
      <c r="G241" s="182" t="s">
        <v>180</v>
      </c>
      <c r="H241" s="183">
        <v>443.79</v>
      </c>
      <c r="I241" s="185" t="str">
        <f t="array" ref="I241">_xludf.XLOOKUP(G241,'Benchmark Rates Paste'!A:A,'Benchmark Rates Paste'!B:B, "")</f>
        <v>#NAME?</v>
      </c>
      <c r="J241" s="172" t="str">
        <f t="array" ref="J241">_xludf.XLOOKUP(G241,'Benchmark Rates Paste'!D:D,'Benchmark Rates Paste'!E:E,"")</f>
        <v>#NAME?</v>
      </c>
      <c r="K241" s="184" t="str">
        <f t="array" ref="K241">_xludf.XLOOKUP(G241,'Benchmark Rates Paste'!G:G,'Benchmark Rates Paste'!I:I,"")</f>
        <v>#NAME?</v>
      </c>
      <c r="L241" s="184" t="str">
        <f t="array" ref="L241">_xludf.XLOOKUP(G241,'Benchmark Rates Paste'!K:K,'Benchmark Rates Paste'!L:L,"")</f>
        <v>#NAME?</v>
      </c>
      <c r="M241" s="185" t="str">
        <f t="array" ref="M241">_xludf.XLOOKUP(G241,'Benchmark Rates Paste'!N:N,'Benchmark Rates Paste'!O:O,"")</f>
        <v>#NAME?</v>
      </c>
      <c r="N241" s="186" t="str">
        <f t="shared" si="1"/>
        <v>#NAME?</v>
      </c>
      <c r="O241" s="187" t="str">
        <f t="shared" si="2"/>
        <v>#NAME?</v>
      </c>
      <c r="P241" s="179" t="str">
        <f t="shared" si="3"/>
        <v>#NAME?</v>
      </c>
      <c r="Q241" s="187" t="str">
        <f t="shared" si="4"/>
        <v>#NAME?</v>
      </c>
      <c r="R241" s="187" t="str">
        <f t="shared" si="5"/>
        <v>#NAME?</v>
      </c>
      <c r="S241" s="188" t="str">
        <f t="shared" si="6"/>
        <v>#NAME?</v>
      </c>
    </row>
    <row r="242" ht="15.75" customHeight="1">
      <c r="G242" s="198" t="s">
        <v>269</v>
      </c>
      <c r="H242" s="183">
        <v>720.96</v>
      </c>
      <c r="I242" s="185" t="str">
        <f t="array" ref="I242">_xludf.XLOOKUP(G242,'Benchmark Rates Paste'!A:A,'Benchmark Rates Paste'!B:B, "")</f>
        <v>#NAME?</v>
      </c>
      <c r="J242" s="172" t="str">
        <f t="array" ref="J242">_xludf.XLOOKUP(G242,'Benchmark Rates Paste'!D:D,'Benchmark Rates Paste'!E:E,"")</f>
        <v>#NAME?</v>
      </c>
      <c r="K242" s="184" t="str">
        <f t="array" ref="K242">_xludf.XLOOKUP(G242,'Benchmark Rates Paste'!G:G,'Benchmark Rates Paste'!I:I,"")</f>
        <v>#NAME?</v>
      </c>
      <c r="L242" s="184" t="str">
        <f t="array" ref="L242">_xludf.XLOOKUP(G242,'Benchmark Rates Paste'!K:K,'Benchmark Rates Paste'!L:L,"")</f>
        <v>#NAME?</v>
      </c>
      <c r="M242" s="185" t="str">
        <f t="array" ref="M242">_xludf.XLOOKUP(G242,'Benchmark Rates Paste'!N:N,'Benchmark Rates Paste'!O:O,"")</f>
        <v>#NAME?</v>
      </c>
      <c r="N242" s="186" t="str">
        <f t="shared" si="1"/>
        <v>#NAME?</v>
      </c>
      <c r="O242" s="187" t="str">
        <f t="shared" si="2"/>
        <v>#NAME?</v>
      </c>
      <c r="P242" s="179" t="str">
        <f t="shared" si="3"/>
        <v>#NAME?</v>
      </c>
      <c r="Q242" s="187" t="str">
        <f t="shared" si="4"/>
        <v>#NAME?</v>
      </c>
      <c r="R242" s="187" t="str">
        <f t="shared" si="5"/>
        <v>#NAME?</v>
      </c>
      <c r="S242" s="188" t="str">
        <f t="shared" si="6"/>
        <v>#NAME?</v>
      </c>
    </row>
    <row r="243" ht="15.75" customHeight="1">
      <c r="G243" s="198" t="s">
        <v>270</v>
      </c>
      <c r="H243" s="183">
        <v>704.66</v>
      </c>
      <c r="I243" s="185" t="str">
        <f t="array" ref="I243">_xludf.XLOOKUP(G243,'Benchmark Rates Paste'!A:A,'Benchmark Rates Paste'!B:B, "")</f>
        <v>#NAME?</v>
      </c>
      <c r="J243" s="172" t="str">
        <f t="array" ref="J243">_xludf.XLOOKUP(G243,'Benchmark Rates Paste'!D:D,'Benchmark Rates Paste'!E:E,"")</f>
        <v>#NAME?</v>
      </c>
      <c r="K243" s="184" t="str">
        <f t="array" ref="K243">_xludf.XLOOKUP(G243,'Benchmark Rates Paste'!G:G,'Benchmark Rates Paste'!I:I,"")</f>
        <v>#NAME?</v>
      </c>
      <c r="L243" s="184" t="str">
        <f t="array" ref="L243">_xludf.XLOOKUP(G243,'Benchmark Rates Paste'!K:K,'Benchmark Rates Paste'!L:L,"")</f>
        <v>#NAME?</v>
      </c>
      <c r="M243" s="185" t="str">
        <f t="array" ref="M243">_xludf.XLOOKUP(G243,'Benchmark Rates Paste'!N:N,'Benchmark Rates Paste'!O:O,"")</f>
        <v>#NAME?</v>
      </c>
      <c r="N243" s="186" t="str">
        <f t="shared" si="1"/>
        <v>#NAME?</v>
      </c>
      <c r="O243" s="187" t="str">
        <f t="shared" si="2"/>
        <v>#NAME?</v>
      </c>
      <c r="P243" s="179" t="str">
        <f t="shared" si="3"/>
        <v>#NAME?</v>
      </c>
      <c r="Q243" s="187" t="str">
        <f t="shared" si="4"/>
        <v>#NAME?</v>
      </c>
      <c r="R243" s="187" t="str">
        <f t="shared" si="5"/>
        <v>#NAME?</v>
      </c>
      <c r="S243" s="188" t="str">
        <f t="shared" si="6"/>
        <v>#NAME?</v>
      </c>
    </row>
    <row r="244" ht="15.75" customHeight="1">
      <c r="G244" s="182" t="s">
        <v>85</v>
      </c>
      <c r="H244" s="183">
        <v>553.36</v>
      </c>
      <c r="I244" s="185" t="str">
        <f t="array" ref="I244">_xludf.XLOOKUP(G244,'Benchmark Rates Paste'!A:A,'Benchmark Rates Paste'!B:B, "")</f>
        <v>#NAME?</v>
      </c>
      <c r="J244" s="172" t="str">
        <f t="array" ref="J244">_xludf.XLOOKUP(G244,'Benchmark Rates Paste'!D:D,'Benchmark Rates Paste'!E:E,"")</f>
        <v>#NAME?</v>
      </c>
      <c r="K244" s="184" t="str">
        <f t="array" ref="K244">_xludf.XLOOKUP(G244,'Benchmark Rates Paste'!G:G,'Benchmark Rates Paste'!I:I,"")</f>
        <v>#NAME?</v>
      </c>
      <c r="L244" s="184" t="str">
        <f t="array" ref="L244">_xludf.XLOOKUP(G244,'Benchmark Rates Paste'!K:K,'Benchmark Rates Paste'!L:L,"")</f>
        <v>#NAME?</v>
      </c>
      <c r="M244" s="185" t="str">
        <f t="array" ref="M244">_xludf.XLOOKUP(G244,'Benchmark Rates Paste'!N:N,'Benchmark Rates Paste'!O:O,"")</f>
        <v>#NAME?</v>
      </c>
      <c r="N244" s="186" t="str">
        <f t="shared" si="1"/>
        <v>#NAME?</v>
      </c>
      <c r="O244" s="187" t="str">
        <f t="shared" si="2"/>
        <v>#NAME?</v>
      </c>
      <c r="P244" s="179" t="str">
        <f t="shared" si="3"/>
        <v>#NAME?</v>
      </c>
      <c r="Q244" s="187" t="str">
        <f t="shared" si="4"/>
        <v>#NAME?</v>
      </c>
      <c r="R244" s="187" t="str">
        <f t="shared" si="5"/>
        <v>#NAME?</v>
      </c>
      <c r="S244" s="188" t="str">
        <f t="shared" si="6"/>
        <v>#NAME?</v>
      </c>
    </row>
    <row r="245" ht="15.75" customHeight="1">
      <c r="G245" s="182" t="s">
        <v>87</v>
      </c>
      <c r="H245" s="183">
        <v>546.88</v>
      </c>
      <c r="I245" s="185" t="str">
        <f t="array" ref="I245">_xludf.XLOOKUP(G245,'Benchmark Rates Paste'!A:A,'Benchmark Rates Paste'!B:B, "")</f>
        <v>#NAME?</v>
      </c>
      <c r="J245" s="172" t="str">
        <f t="array" ref="J245">_xludf.XLOOKUP(G245,'Benchmark Rates Paste'!D:D,'Benchmark Rates Paste'!E:E,"")</f>
        <v>#NAME?</v>
      </c>
      <c r="K245" s="184" t="str">
        <f t="array" ref="K245">_xludf.XLOOKUP(G245,'Benchmark Rates Paste'!G:G,'Benchmark Rates Paste'!I:I,"")</f>
        <v>#NAME?</v>
      </c>
      <c r="L245" s="184" t="str">
        <f t="array" ref="L245">_xludf.XLOOKUP(G245,'Benchmark Rates Paste'!K:K,'Benchmark Rates Paste'!L:L,"")</f>
        <v>#NAME?</v>
      </c>
      <c r="M245" s="185" t="str">
        <f t="array" ref="M245">_xludf.XLOOKUP(G245,'Benchmark Rates Paste'!N:N,'Benchmark Rates Paste'!O:O,"")</f>
        <v>#NAME?</v>
      </c>
      <c r="N245" s="186" t="str">
        <f t="shared" si="1"/>
        <v>#NAME?</v>
      </c>
      <c r="O245" s="187" t="str">
        <f t="shared" si="2"/>
        <v>#NAME?</v>
      </c>
      <c r="P245" s="179" t="str">
        <f t="shared" si="3"/>
        <v>#NAME?</v>
      </c>
      <c r="Q245" s="187" t="str">
        <f t="shared" si="4"/>
        <v>#NAME?</v>
      </c>
      <c r="R245" s="187" t="str">
        <f t="shared" si="5"/>
        <v>#NAME?</v>
      </c>
      <c r="S245" s="188" t="str">
        <f t="shared" si="6"/>
        <v>#NAME?</v>
      </c>
    </row>
    <row r="246" ht="15.75" customHeight="1">
      <c r="G246" s="182" t="s">
        <v>271</v>
      </c>
      <c r="H246" s="183">
        <v>175.06</v>
      </c>
      <c r="I246" s="185" t="str">
        <f t="array" ref="I246">_xludf.XLOOKUP(G246,'Benchmark Rates Paste'!A:A,'Benchmark Rates Paste'!B:B, "")</f>
        <v>#NAME?</v>
      </c>
      <c r="J246" s="172" t="str">
        <f t="array" ref="J246">_xludf.XLOOKUP(G246,'Benchmark Rates Paste'!D:D,'Benchmark Rates Paste'!E:E,"")</f>
        <v>#NAME?</v>
      </c>
      <c r="K246" s="184" t="str">
        <f t="array" ref="K246">_xludf.XLOOKUP(G246,'Benchmark Rates Paste'!G:G,'Benchmark Rates Paste'!I:I,"")</f>
        <v>#NAME?</v>
      </c>
      <c r="L246" s="184" t="str">
        <f t="array" ref="L246">_xludf.XLOOKUP(G246,'Benchmark Rates Paste'!K:K,'Benchmark Rates Paste'!L:L,"")</f>
        <v>#NAME?</v>
      </c>
      <c r="M246" s="185" t="str">
        <f t="array" ref="M246">_xludf.XLOOKUP(G246,'Benchmark Rates Paste'!N:N,'Benchmark Rates Paste'!O:O,"")</f>
        <v>#NAME?</v>
      </c>
      <c r="N246" s="186" t="str">
        <f t="shared" si="1"/>
        <v>#NAME?</v>
      </c>
      <c r="O246" s="187" t="str">
        <f t="shared" si="2"/>
        <v>#NAME?</v>
      </c>
      <c r="P246" s="179" t="str">
        <f t="shared" si="3"/>
        <v>#NAME?</v>
      </c>
      <c r="Q246" s="187" t="str">
        <f t="shared" si="4"/>
        <v>#NAME?</v>
      </c>
      <c r="R246" s="187" t="str">
        <f t="shared" si="5"/>
        <v>#NAME?</v>
      </c>
      <c r="S246" s="188" t="str">
        <f t="shared" si="6"/>
        <v>#NAME?</v>
      </c>
    </row>
    <row r="247" ht="15.75" customHeight="1">
      <c r="G247" s="182" t="s">
        <v>272</v>
      </c>
      <c r="H247" s="183">
        <v>175.06</v>
      </c>
      <c r="I247" s="185" t="str">
        <f t="array" ref="I247">_xludf.XLOOKUP(G247,'Benchmark Rates Paste'!A:A,'Benchmark Rates Paste'!B:B, "")</f>
        <v>#NAME?</v>
      </c>
      <c r="J247" s="172" t="str">
        <f t="array" ref="J247">_xludf.XLOOKUP(G247,'Benchmark Rates Paste'!D:D,'Benchmark Rates Paste'!E:E,"")</f>
        <v>#NAME?</v>
      </c>
      <c r="K247" s="184" t="str">
        <f t="array" ref="K247">_xludf.XLOOKUP(G247,'Benchmark Rates Paste'!G:G,'Benchmark Rates Paste'!I:I,"")</f>
        <v>#NAME?</v>
      </c>
      <c r="L247" s="184" t="str">
        <f t="array" ref="L247">_xludf.XLOOKUP(G247,'Benchmark Rates Paste'!K:K,'Benchmark Rates Paste'!L:L,"")</f>
        <v>#NAME?</v>
      </c>
      <c r="M247" s="185" t="str">
        <f t="array" ref="M247">_xludf.XLOOKUP(G247,'Benchmark Rates Paste'!N:N,'Benchmark Rates Paste'!O:O,"")</f>
        <v>#NAME?</v>
      </c>
      <c r="N247" s="186" t="str">
        <f t="shared" si="1"/>
        <v>#NAME?</v>
      </c>
      <c r="O247" s="187" t="str">
        <f t="shared" si="2"/>
        <v>#NAME?</v>
      </c>
      <c r="P247" s="179" t="str">
        <f t="shared" si="3"/>
        <v>#NAME?</v>
      </c>
      <c r="Q247" s="187" t="str">
        <f t="shared" si="4"/>
        <v>#NAME?</v>
      </c>
      <c r="R247" s="187" t="str">
        <f t="shared" si="5"/>
        <v>#NAME?</v>
      </c>
      <c r="S247" s="188" t="str">
        <f t="shared" si="6"/>
        <v>#NAME?</v>
      </c>
    </row>
    <row r="248" ht="15.75" customHeight="1">
      <c r="G248" s="182" t="s">
        <v>273</v>
      </c>
      <c r="H248" s="183">
        <v>352.92</v>
      </c>
      <c r="I248" s="185" t="str">
        <f t="array" ref="I248">_xludf.XLOOKUP(G248,'Benchmark Rates Paste'!A:A,'Benchmark Rates Paste'!B:B, "")</f>
        <v>#NAME?</v>
      </c>
      <c r="J248" s="172" t="str">
        <f t="array" ref="J248">_xludf.XLOOKUP(G248,'Benchmark Rates Paste'!D:D,'Benchmark Rates Paste'!E:E,"")</f>
        <v>#NAME?</v>
      </c>
      <c r="K248" s="184" t="str">
        <f t="array" ref="K248">_xludf.XLOOKUP(G248,'Benchmark Rates Paste'!G:G,'Benchmark Rates Paste'!I:I,"")</f>
        <v>#NAME?</v>
      </c>
      <c r="L248" s="184" t="str">
        <f t="array" ref="L248">_xludf.XLOOKUP(G248,'Benchmark Rates Paste'!K:K,'Benchmark Rates Paste'!L:L,"")</f>
        <v>#NAME?</v>
      </c>
      <c r="M248" s="185" t="str">
        <f t="array" ref="M248">_xludf.XLOOKUP(G248,'Benchmark Rates Paste'!N:N,'Benchmark Rates Paste'!O:O,"")</f>
        <v>#NAME?</v>
      </c>
      <c r="N248" s="186" t="str">
        <f t="shared" si="1"/>
        <v>#NAME?</v>
      </c>
      <c r="O248" s="187" t="str">
        <f t="shared" si="2"/>
        <v>#NAME?</v>
      </c>
      <c r="P248" s="179" t="str">
        <f t="shared" si="3"/>
        <v>#NAME?</v>
      </c>
      <c r="Q248" s="187" t="str">
        <f t="shared" si="4"/>
        <v>#NAME?</v>
      </c>
      <c r="R248" s="187" t="str">
        <f t="shared" si="5"/>
        <v>#NAME?</v>
      </c>
      <c r="S248" s="188" t="str">
        <f t="shared" si="6"/>
        <v>#NAME?</v>
      </c>
    </row>
    <row r="249" ht="15.75" customHeight="1">
      <c r="G249" s="182" t="s">
        <v>274</v>
      </c>
      <c r="H249" s="183">
        <v>1311.83</v>
      </c>
      <c r="I249" s="185" t="str">
        <f t="array" ref="I249">_xludf.XLOOKUP(G249,'Benchmark Rates Paste'!A:A,'Benchmark Rates Paste'!B:B, "")</f>
        <v>#NAME?</v>
      </c>
      <c r="J249" s="172" t="str">
        <f t="array" ref="J249">_xludf.XLOOKUP(G249,'Benchmark Rates Paste'!D:D,'Benchmark Rates Paste'!E:E,"")</f>
        <v>#NAME?</v>
      </c>
      <c r="K249" s="184" t="str">
        <f t="array" ref="K249">_xludf.XLOOKUP(G249,'Benchmark Rates Paste'!G:G,'Benchmark Rates Paste'!I:I,"")</f>
        <v>#NAME?</v>
      </c>
      <c r="L249" s="184" t="str">
        <f t="array" ref="L249">_xludf.XLOOKUP(G249,'Benchmark Rates Paste'!K:K,'Benchmark Rates Paste'!L:L,"")</f>
        <v>#NAME?</v>
      </c>
      <c r="M249" s="185" t="str">
        <f t="array" ref="M249">_xludf.XLOOKUP(G249,'Benchmark Rates Paste'!N:N,'Benchmark Rates Paste'!O:O,"")</f>
        <v>#NAME?</v>
      </c>
      <c r="N249" s="186" t="str">
        <f t="shared" si="1"/>
        <v>#NAME?</v>
      </c>
      <c r="O249" s="187" t="str">
        <f t="shared" si="2"/>
        <v>#NAME?</v>
      </c>
      <c r="P249" s="179" t="str">
        <f t="shared" si="3"/>
        <v>#NAME?</v>
      </c>
      <c r="Q249" s="187" t="str">
        <f t="shared" si="4"/>
        <v>#NAME?</v>
      </c>
      <c r="R249" s="187" t="str">
        <f t="shared" si="5"/>
        <v>#NAME?</v>
      </c>
      <c r="S249" s="188" t="str">
        <f t="shared" si="6"/>
        <v>#NAME?</v>
      </c>
    </row>
    <row r="250" ht="15.75" customHeight="1">
      <c r="G250" s="182" t="s">
        <v>275</v>
      </c>
      <c r="H250" s="183">
        <v>1194.15</v>
      </c>
      <c r="I250" s="185" t="str">
        <f t="array" ref="I250">_xludf.XLOOKUP(G250,'Benchmark Rates Paste'!A:A,'Benchmark Rates Paste'!B:B, "")</f>
        <v>#NAME?</v>
      </c>
      <c r="J250" s="172" t="str">
        <f t="array" ref="J250">_xludf.XLOOKUP(G250,'Benchmark Rates Paste'!D:D,'Benchmark Rates Paste'!E:E,"")</f>
        <v>#NAME?</v>
      </c>
      <c r="K250" s="184" t="str">
        <f t="array" ref="K250">_xludf.XLOOKUP(G250,'Benchmark Rates Paste'!G:G,'Benchmark Rates Paste'!I:I,"")</f>
        <v>#NAME?</v>
      </c>
      <c r="L250" s="184" t="str">
        <f t="array" ref="L250">_xludf.XLOOKUP(G250,'Benchmark Rates Paste'!K:K,'Benchmark Rates Paste'!L:L,"")</f>
        <v>#NAME?</v>
      </c>
      <c r="M250" s="185" t="str">
        <f t="array" ref="M250">_xludf.XLOOKUP(G250,'Benchmark Rates Paste'!N:N,'Benchmark Rates Paste'!O:O,"")</f>
        <v>#NAME?</v>
      </c>
      <c r="N250" s="186" t="str">
        <f t="shared" si="1"/>
        <v>#NAME?</v>
      </c>
      <c r="O250" s="187" t="str">
        <f t="shared" si="2"/>
        <v>#NAME?</v>
      </c>
      <c r="P250" s="179" t="str">
        <f t="shared" si="3"/>
        <v>#NAME?</v>
      </c>
      <c r="Q250" s="187" t="str">
        <f t="shared" si="4"/>
        <v>#NAME?</v>
      </c>
      <c r="R250" s="187" t="str">
        <f t="shared" si="5"/>
        <v>#NAME?</v>
      </c>
      <c r="S250" s="188" t="str">
        <f t="shared" si="6"/>
        <v>#NAME?</v>
      </c>
    </row>
    <row r="251" ht="15.75" customHeight="1">
      <c r="G251" s="182" t="s">
        <v>276</v>
      </c>
      <c r="H251" s="183">
        <v>1311.83</v>
      </c>
      <c r="I251" s="185" t="str">
        <f t="array" ref="I251">_xludf.XLOOKUP(G251,'Benchmark Rates Paste'!A:A,'Benchmark Rates Paste'!B:B, "")</f>
        <v>#NAME?</v>
      </c>
      <c r="J251" s="172" t="str">
        <f t="array" ref="J251">_xludf.XLOOKUP(G251,'Benchmark Rates Paste'!D:D,'Benchmark Rates Paste'!E:E,"")</f>
        <v>#NAME?</v>
      </c>
      <c r="K251" s="184" t="str">
        <f t="array" ref="K251">_xludf.XLOOKUP(G251,'Benchmark Rates Paste'!G:G,'Benchmark Rates Paste'!I:I,"")</f>
        <v>#NAME?</v>
      </c>
      <c r="L251" s="184" t="str">
        <f t="array" ref="L251">_xludf.XLOOKUP(G251,'Benchmark Rates Paste'!K:K,'Benchmark Rates Paste'!L:L,"")</f>
        <v>#NAME?</v>
      </c>
      <c r="M251" s="185" t="str">
        <f t="array" ref="M251">_xludf.XLOOKUP(G251,'Benchmark Rates Paste'!N:N,'Benchmark Rates Paste'!O:O,"")</f>
        <v>#NAME?</v>
      </c>
      <c r="N251" s="186" t="str">
        <f t="shared" si="1"/>
        <v>#NAME?</v>
      </c>
      <c r="O251" s="187" t="str">
        <f t="shared" si="2"/>
        <v>#NAME?</v>
      </c>
      <c r="P251" s="179" t="str">
        <f t="shared" si="3"/>
        <v>#NAME?</v>
      </c>
      <c r="Q251" s="187" t="str">
        <f t="shared" si="4"/>
        <v>#NAME?</v>
      </c>
      <c r="R251" s="187" t="str">
        <f t="shared" si="5"/>
        <v>#NAME?</v>
      </c>
      <c r="S251" s="188" t="str">
        <f t="shared" si="6"/>
        <v>#NAME?</v>
      </c>
    </row>
    <row r="252" ht="15.75" customHeight="1">
      <c r="G252" s="182" t="s">
        <v>277</v>
      </c>
      <c r="H252" s="183">
        <v>1194.15</v>
      </c>
      <c r="I252" s="185" t="str">
        <f t="array" ref="I252">_xludf.XLOOKUP(G252,'Benchmark Rates Paste'!A:A,'Benchmark Rates Paste'!B:B, "")</f>
        <v>#NAME?</v>
      </c>
      <c r="J252" s="172" t="str">
        <f t="array" ref="J252">_xludf.XLOOKUP(G252,'Benchmark Rates Paste'!D:D,'Benchmark Rates Paste'!E:E,"")</f>
        <v>#NAME?</v>
      </c>
      <c r="K252" s="184" t="str">
        <f t="array" ref="K252">_xludf.XLOOKUP(G252,'Benchmark Rates Paste'!G:G,'Benchmark Rates Paste'!I:I,"")</f>
        <v>#NAME?</v>
      </c>
      <c r="L252" s="184" t="str">
        <f t="array" ref="L252">_xludf.XLOOKUP(G252,'Benchmark Rates Paste'!K:K,'Benchmark Rates Paste'!L:L,"")</f>
        <v>#NAME?</v>
      </c>
      <c r="M252" s="185" t="str">
        <f t="array" ref="M252">_xludf.XLOOKUP(G252,'Benchmark Rates Paste'!N:N,'Benchmark Rates Paste'!O:O,"")</f>
        <v>#NAME?</v>
      </c>
      <c r="N252" s="186" t="str">
        <f t="shared" si="1"/>
        <v>#NAME?</v>
      </c>
      <c r="O252" s="187" t="str">
        <f t="shared" si="2"/>
        <v>#NAME?</v>
      </c>
      <c r="P252" s="179" t="str">
        <f t="shared" si="3"/>
        <v>#NAME?</v>
      </c>
      <c r="Q252" s="187" t="str">
        <f t="shared" si="4"/>
        <v>#NAME?</v>
      </c>
      <c r="R252" s="187" t="str">
        <f t="shared" si="5"/>
        <v>#NAME?</v>
      </c>
      <c r="S252" s="188" t="str">
        <f t="shared" si="6"/>
        <v>#NAME?</v>
      </c>
    </row>
    <row r="253" ht="15.75" customHeight="1">
      <c r="G253" s="182" t="s">
        <v>278</v>
      </c>
      <c r="H253" s="183">
        <v>217.55</v>
      </c>
      <c r="I253" s="185" t="str">
        <f t="array" ref="I253">_xludf.XLOOKUP(G253,'Benchmark Rates Paste'!A:A,'Benchmark Rates Paste'!B:B, "")</f>
        <v>#NAME?</v>
      </c>
      <c r="J253" s="172" t="str">
        <f t="array" ref="J253">_xludf.XLOOKUP(G253,'Benchmark Rates Paste'!D:D,'Benchmark Rates Paste'!E:E,"")</f>
        <v>#NAME?</v>
      </c>
      <c r="K253" s="184" t="str">
        <f t="array" ref="K253">_xludf.XLOOKUP(G253,'Benchmark Rates Paste'!G:G,'Benchmark Rates Paste'!I:I,"")</f>
        <v>#NAME?</v>
      </c>
      <c r="L253" s="184" t="str">
        <f t="array" ref="L253">_xludf.XLOOKUP(G253,'Benchmark Rates Paste'!K:K,'Benchmark Rates Paste'!L:L,"")</f>
        <v>#NAME?</v>
      </c>
      <c r="M253" s="185" t="str">
        <f t="array" ref="M253">_xludf.XLOOKUP(G253,'Benchmark Rates Paste'!N:N,'Benchmark Rates Paste'!O:O,"")</f>
        <v>#NAME?</v>
      </c>
      <c r="N253" s="186" t="str">
        <f t="shared" si="1"/>
        <v>#NAME?</v>
      </c>
      <c r="O253" s="187" t="str">
        <f t="shared" si="2"/>
        <v>#NAME?</v>
      </c>
      <c r="P253" s="179" t="str">
        <f t="shared" si="3"/>
        <v>#NAME?</v>
      </c>
      <c r="Q253" s="187" t="str">
        <f t="shared" si="4"/>
        <v>#NAME?</v>
      </c>
      <c r="R253" s="187" t="str">
        <f t="shared" si="5"/>
        <v>#NAME?</v>
      </c>
      <c r="S253" s="188" t="str">
        <f t="shared" si="6"/>
        <v>#NAME?</v>
      </c>
    </row>
    <row r="254" ht="15.75" customHeight="1">
      <c r="G254" s="182" t="s">
        <v>279</v>
      </c>
      <c r="H254" s="183">
        <v>331.55</v>
      </c>
      <c r="I254" s="185" t="str">
        <f t="array" ref="I254">_xludf.XLOOKUP(G254,'Benchmark Rates Paste'!A:A,'Benchmark Rates Paste'!B:B, "")</f>
        <v>#NAME?</v>
      </c>
      <c r="J254" s="172" t="str">
        <f t="array" ref="J254">_xludf.XLOOKUP(G254,'Benchmark Rates Paste'!D:D,'Benchmark Rates Paste'!E:E,"")</f>
        <v>#NAME?</v>
      </c>
      <c r="K254" s="184" t="str">
        <f t="array" ref="K254">_xludf.XLOOKUP(G254,'Benchmark Rates Paste'!G:G,'Benchmark Rates Paste'!I:I,"")</f>
        <v>#NAME?</v>
      </c>
      <c r="L254" s="184" t="str">
        <f t="array" ref="L254">_xludf.XLOOKUP(G254,'Benchmark Rates Paste'!K:K,'Benchmark Rates Paste'!L:L,"")</f>
        <v>#NAME?</v>
      </c>
      <c r="M254" s="185" t="str">
        <f t="array" ref="M254">_xludf.XLOOKUP(G254,'Benchmark Rates Paste'!N:N,'Benchmark Rates Paste'!O:O,"")</f>
        <v>#NAME?</v>
      </c>
      <c r="N254" s="186" t="str">
        <f t="shared" si="1"/>
        <v>#NAME?</v>
      </c>
      <c r="O254" s="187" t="str">
        <f t="shared" si="2"/>
        <v>#NAME?</v>
      </c>
      <c r="P254" s="179" t="str">
        <f t="shared" si="3"/>
        <v>#NAME?</v>
      </c>
      <c r="Q254" s="187" t="str">
        <f t="shared" si="4"/>
        <v>#NAME?</v>
      </c>
      <c r="R254" s="187" t="str">
        <f t="shared" si="5"/>
        <v>#NAME?</v>
      </c>
      <c r="S254" s="188" t="str">
        <f t="shared" si="6"/>
        <v>#NAME?</v>
      </c>
    </row>
    <row r="255" ht="15.75" customHeight="1">
      <c r="G255" s="182" t="s">
        <v>280</v>
      </c>
      <c r="H255" s="183">
        <v>471.46</v>
      </c>
      <c r="I255" s="185" t="str">
        <f t="array" ref="I255">_xludf.XLOOKUP(G255,'Benchmark Rates Paste'!A:A,'Benchmark Rates Paste'!B:B, "")</f>
        <v>#NAME?</v>
      </c>
      <c r="J255" s="172" t="str">
        <f t="array" ref="J255">_xludf.XLOOKUP(G255,'Benchmark Rates Paste'!D:D,'Benchmark Rates Paste'!E:E,"")</f>
        <v>#NAME?</v>
      </c>
      <c r="K255" s="184" t="str">
        <f t="array" ref="K255">_xludf.XLOOKUP(G255,'Benchmark Rates Paste'!G:G,'Benchmark Rates Paste'!I:I,"")</f>
        <v>#NAME?</v>
      </c>
      <c r="L255" s="184" t="str">
        <f t="array" ref="L255">_xludf.XLOOKUP(G255,'Benchmark Rates Paste'!K:K,'Benchmark Rates Paste'!L:L,"")</f>
        <v>#NAME?</v>
      </c>
      <c r="M255" s="185" t="str">
        <f t="array" ref="M255">_xludf.XLOOKUP(G255,'Benchmark Rates Paste'!N:N,'Benchmark Rates Paste'!O:O,"")</f>
        <v>#NAME?</v>
      </c>
      <c r="N255" s="186" t="str">
        <f t="shared" si="1"/>
        <v>#NAME?</v>
      </c>
      <c r="O255" s="187" t="str">
        <f t="shared" si="2"/>
        <v>#NAME?</v>
      </c>
      <c r="P255" s="179" t="str">
        <f t="shared" si="3"/>
        <v>#NAME?</v>
      </c>
      <c r="Q255" s="187" t="str">
        <f t="shared" si="4"/>
        <v>#NAME?</v>
      </c>
      <c r="R255" s="187" t="str">
        <f t="shared" si="5"/>
        <v>#NAME?</v>
      </c>
      <c r="S255" s="188" t="str">
        <f t="shared" si="6"/>
        <v>#NAME?</v>
      </c>
    </row>
    <row r="256" ht="15.75" customHeight="1">
      <c r="G256" s="182" t="s">
        <v>281</v>
      </c>
      <c r="H256" s="183">
        <v>410.15</v>
      </c>
      <c r="I256" s="185" t="str">
        <f t="array" ref="I256">_xludf.XLOOKUP(G256,'Benchmark Rates Paste'!A:A,'Benchmark Rates Paste'!B:B, "")</f>
        <v>#NAME?</v>
      </c>
      <c r="J256" s="172" t="str">
        <f t="array" ref="J256">_xludf.XLOOKUP(G256,'Benchmark Rates Paste'!D:D,'Benchmark Rates Paste'!E:E,"")</f>
        <v>#NAME?</v>
      </c>
      <c r="K256" s="184" t="str">
        <f t="array" ref="K256">_xludf.XLOOKUP(G256,'Benchmark Rates Paste'!G:G,'Benchmark Rates Paste'!I:I,"")</f>
        <v>#NAME?</v>
      </c>
      <c r="L256" s="184" t="str">
        <f t="array" ref="L256">_xludf.XLOOKUP(G256,'Benchmark Rates Paste'!K:K,'Benchmark Rates Paste'!L:L,"")</f>
        <v>#NAME?</v>
      </c>
      <c r="M256" s="185" t="str">
        <f t="array" ref="M256">_xludf.XLOOKUP(G256,'Benchmark Rates Paste'!N:N,'Benchmark Rates Paste'!O:O,"")</f>
        <v>#NAME?</v>
      </c>
      <c r="N256" s="186" t="str">
        <f t="shared" si="1"/>
        <v>#NAME?</v>
      </c>
      <c r="O256" s="187" t="str">
        <f t="shared" si="2"/>
        <v>#NAME?</v>
      </c>
      <c r="P256" s="179" t="str">
        <f t="shared" si="3"/>
        <v>#NAME?</v>
      </c>
      <c r="Q256" s="187" t="str">
        <f t="shared" si="4"/>
        <v>#NAME?</v>
      </c>
      <c r="R256" s="187" t="str">
        <f t="shared" si="5"/>
        <v>#NAME?</v>
      </c>
      <c r="S256" s="188" t="str">
        <f t="shared" si="6"/>
        <v>#NAME?</v>
      </c>
    </row>
    <row r="257" ht="15.75" customHeight="1">
      <c r="G257" s="182" t="s">
        <v>282</v>
      </c>
      <c r="H257" s="183">
        <v>511.32</v>
      </c>
      <c r="I257" s="185" t="str">
        <f t="array" ref="I257">_xludf.XLOOKUP(G257,'Benchmark Rates Paste'!A:A,'Benchmark Rates Paste'!B:B, "")</f>
        <v>#NAME?</v>
      </c>
      <c r="J257" s="172" t="str">
        <f t="array" ref="J257">_xludf.XLOOKUP(G257,'Benchmark Rates Paste'!D:D,'Benchmark Rates Paste'!E:E,"")</f>
        <v>#NAME?</v>
      </c>
      <c r="K257" s="184" t="str">
        <f t="array" ref="K257">_xludf.XLOOKUP(G257,'Benchmark Rates Paste'!G:G,'Benchmark Rates Paste'!I:I,"")</f>
        <v>#NAME?</v>
      </c>
      <c r="L257" s="184" t="str">
        <f t="array" ref="L257">_xludf.XLOOKUP(G257,'Benchmark Rates Paste'!K:K,'Benchmark Rates Paste'!L:L,"")</f>
        <v>#NAME?</v>
      </c>
      <c r="M257" s="185" t="str">
        <f t="array" ref="M257">_xludf.XLOOKUP(G257,'Benchmark Rates Paste'!N:N,'Benchmark Rates Paste'!O:O,"")</f>
        <v>#NAME?</v>
      </c>
      <c r="N257" s="186" t="str">
        <f t="shared" si="1"/>
        <v>#NAME?</v>
      </c>
      <c r="O257" s="187" t="str">
        <f t="shared" si="2"/>
        <v>#NAME?</v>
      </c>
      <c r="P257" s="179" t="str">
        <f t="shared" si="3"/>
        <v>#NAME?</v>
      </c>
      <c r="Q257" s="187" t="str">
        <f t="shared" si="4"/>
        <v>#NAME?</v>
      </c>
      <c r="R257" s="187" t="str">
        <f t="shared" si="5"/>
        <v>#NAME?</v>
      </c>
      <c r="S257" s="188" t="str">
        <f t="shared" si="6"/>
        <v>#NAME?</v>
      </c>
    </row>
    <row r="258" ht="15.75" customHeight="1">
      <c r="G258" s="182" t="s">
        <v>283</v>
      </c>
      <c r="H258" s="183">
        <v>4365.52</v>
      </c>
      <c r="I258" s="185" t="str">
        <f t="array" ref="I258">_xludf.XLOOKUP(G258,'Benchmark Rates Paste'!A:A,'Benchmark Rates Paste'!B:B, "")</f>
        <v>#NAME?</v>
      </c>
      <c r="J258" s="172" t="str">
        <f t="array" ref="J258">_xludf.XLOOKUP(G258,'Benchmark Rates Paste'!D:D,'Benchmark Rates Paste'!E:E,"")</f>
        <v>#NAME?</v>
      </c>
      <c r="K258" s="184" t="str">
        <f t="array" ref="K258">_xludf.XLOOKUP(G258,'Benchmark Rates Paste'!G:G,'Benchmark Rates Paste'!I:I,"")</f>
        <v>#NAME?</v>
      </c>
      <c r="L258" s="184" t="str">
        <f t="array" ref="L258">_xludf.XLOOKUP(G258,'Benchmark Rates Paste'!K:K,'Benchmark Rates Paste'!L:L,"")</f>
        <v>#NAME?</v>
      </c>
      <c r="M258" s="185" t="str">
        <f t="array" ref="M258">_xludf.XLOOKUP(G258,'Benchmark Rates Paste'!N:N,'Benchmark Rates Paste'!O:O,"")</f>
        <v>#NAME?</v>
      </c>
      <c r="N258" s="186" t="str">
        <f t="shared" si="1"/>
        <v>#NAME?</v>
      </c>
      <c r="O258" s="187" t="str">
        <f t="shared" si="2"/>
        <v>#NAME?</v>
      </c>
      <c r="P258" s="179" t="str">
        <f t="shared" si="3"/>
        <v>#NAME?</v>
      </c>
      <c r="Q258" s="187" t="str">
        <f t="shared" si="4"/>
        <v>#NAME?</v>
      </c>
      <c r="R258" s="187" t="str">
        <f t="shared" si="5"/>
        <v>#NAME?</v>
      </c>
      <c r="S258" s="188" t="str">
        <f t="shared" si="6"/>
        <v>#NAME?</v>
      </c>
    </row>
    <row r="259" ht="15.75" customHeight="1">
      <c r="G259" s="182" t="s">
        <v>284</v>
      </c>
      <c r="H259" s="183">
        <v>4255.35</v>
      </c>
      <c r="I259" s="185" t="str">
        <f t="array" ref="I259">_xludf.XLOOKUP(G259,'Benchmark Rates Paste'!A:A,'Benchmark Rates Paste'!B:B, "")</f>
        <v>#NAME?</v>
      </c>
      <c r="J259" s="172" t="str">
        <f t="array" ref="J259">_xludf.XLOOKUP(G259,'Benchmark Rates Paste'!D:D,'Benchmark Rates Paste'!E:E,"")</f>
        <v>#NAME?</v>
      </c>
      <c r="K259" s="184" t="str">
        <f t="array" ref="K259">_xludf.XLOOKUP(G259,'Benchmark Rates Paste'!G:G,'Benchmark Rates Paste'!I:I,"")</f>
        <v>#NAME?</v>
      </c>
      <c r="L259" s="184" t="str">
        <f t="array" ref="L259">_xludf.XLOOKUP(G259,'Benchmark Rates Paste'!K:K,'Benchmark Rates Paste'!L:L,"")</f>
        <v>#NAME?</v>
      </c>
      <c r="M259" s="185" t="str">
        <f t="array" ref="M259">_xludf.XLOOKUP(G259,'Benchmark Rates Paste'!N:N,'Benchmark Rates Paste'!O:O,"")</f>
        <v>#NAME?</v>
      </c>
      <c r="N259" s="186" t="str">
        <f t="shared" si="1"/>
        <v>#NAME?</v>
      </c>
      <c r="O259" s="187" t="str">
        <f t="shared" si="2"/>
        <v>#NAME?</v>
      </c>
      <c r="P259" s="179" t="str">
        <f t="shared" si="3"/>
        <v>#NAME?</v>
      </c>
      <c r="Q259" s="187" t="str">
        <f t="shared" si="4"/>
        <v>#NAME?</v>
      </c>
      <c r="R259" s="187" t="str">
        <f t="shared" si="5"/>
        <v>#NAME?</v>
      </c>
      <c r="S259" s="188" t="str">
        <f t="shared" si="6"/>
        <v>#NAME?</v>
      </c>
    </row>
    <row r="260" ht="15.75" customHeight="1">
      <c r="G260" s="182" t="s">
        <v>285</v>
      </c>
      <c r="H260" s="183">
        <v>3245.14</v>
      </c>
      <c r="I260" s="185" t="str">
        <f t="array" ref="I260">_xludf.XLOOKUP(G260,'Benchmark Rates Paste'!A:A,'Benchmark Rates Paste'!B:B, "")</f>
        <v>#NAME?</v>
      </c>
      <c r="J260" s="172" t="str">
        <f t="array" ref="J260">_xludf.XLOOKUP(G260,'Benchmark Rates Paste'!D:D,'Benchmark Rates Paste'!E:E,"")</f>
        <v>#NAME?</v>
      </c>
      <c r="K260" s="184" t="str">
        <f t="array" ref="K260">_xludf.XLOOKUP(G260,'Benchmark Rates Paste'!G:G,'Benchmark Rates Paste'!I:I,"")</f>
        <v>#NAME?</v>
      </c>
      <c r="L260" s="184" t="str">
        <f t="array" ref="L260">_xludf.XLOOKUP(G260,'Benchmark Rates Paste'!K:K,'Benchmark Rates Paste'!L:L,"")</f>
        <v>#NAME?</v>
      </c>
      <c r="M260" s="185" t="str">
        <f t="array" ref="M260">_xludf.XLOOKUP(G260,'Benchmark Rates Paste'!N:N,'Benchmark Rates Paste'!O:O,"")</f>
        <v>#NAME?</v>
      </c>
      <c r="N260" s="186" t="str">
        <f t="shared" si="1"/>
        <v>#NAME?</v>
      </c>
      <c r="O260" s="187" t="str">
        <f t="shared" si="2"/>
        <v>#NAME?</v>
      </c>
      <c r="P260" s="179" t="str">
        <f t="shared" si="3"/>
        <v>#NAME?</v>
      </c>
      <c r="Q260" s="187" t="str">
        <f t="shared" si="4"/>
        <v>#NAME?</v>
      </c>
      <c r="R260" s="187" t="str">
        <f t="shared" si="5"/>
        <v>#NAME?</v>
      </c>
      <c r="S260" s="188" t="str">
        <f t="shared" si="6"/>
        <v>#NAME?</v>
      </c>
    </row>
    <row r="261" ht="15.75" customHeight="1">
      <c r="G261" s="182" t="s">
        <v>286</v>
      </c>
      <c r="H261" s="183">
        <v>3668.76</v>
      </c>
      <c r="I261" s="185" t="str">
        <f t="array" ref="I261">_xludf.XLOOKUP(G261,'Benchmark Rates Paste'!A:A,'Benchmark Rates Paste'!B:B, "")</f>
        <v>#NAME?</v>
      </c>
      <c r="J261" s="172" t="str">
        <f t="array" ref="J261">_xludf.XLOOKUP(G261,'Benchmark Rates Paste'!D:D,'Benchmark Rates Paste'!E:E,"")</f>
        <v>#NAME?</v>
      </c>
      <c r="K261" s="184" t="str">
        <f t="array" ref="K261">_xludf.XLOOKUP(G261,'Benchmark Rates Paste'!G:G,'Benchmark Rates Paste'!I:I,"")</f>
        <v>#NAME?</v>
      </c>
      <c r="L261" s="184" t="str">
        <f t="array" ref="L261">_xludf.XLOOKUP(G261,'Benchmark Rates Paste'!K:K,'Benchmark Rates Paste'!L:L,"")</f>
        <v>#NAME?</v>
      </c>
      <c r="M261" s="185" t="str">
        <f t="array" ref="M261">_xludf.XLOOKUP(G261,'Benchmark Rates Paste'!N:N,'Benchmark Rates Paste'!O:O,"")</f>
        <v>#NAME?</v>
      </c>
      <c r="N261" s="186" t="str">
        <f t="shared" si="1"/>
        <v>#NAME?</v>
      </c>
      <c r="O261" s="187" t="str">
        <f t="shared" si="2"/>
        <v>#NAME?</v>
      </c>
      <c r="P261" s="179" t="str">
        <f t="shared" si="3"/>
        <v>#NAME?</v>
      </c>
      <c r="Q261" s="187" t="str">
        <f t="shared" si="4"/>
        <v>#NAME?</v>
      </c>
      <c r="R261" s="187" t="str">
        <f t="shared" si="5"/>
        <v>#NAME?</v>
      </c>
      <c r="S261" s="188" t="str">
        <f t="shared" si="6"/>
        <v>#NAME?</v>
      </c>
    </row>
    <row r="262" ht="15.75" customHeight="1">
      <c r="G262" s="182" t="s">
        <v>287</v>
      </c>
      <c r="H262" s="183">
        <v>4927.53</v>
      </c>
      <c r="I262" s="185" t="str">
        <f t="array" ref="I262">_xludf.XLOOKUP(G262,'Benchmark Rates Paste'!A:A,'Benchmark Rates Paste'!B:B, "")</f>
        <v>#NAME?</v>
      </c>
      <c r="J262" s="172" t="str">
        <f t="array" ref="J262">_xludf.XLOOKUP(G262,'Benchmark Rates Paste'!D:D,'Benchmark Rates Paste'!E:E,"")</f>
        <v>#NAME?</v>
      </c>
      <c r="K262" s="184" t="str">
        <f t="array" ref="K262">_xludf.XLOOKUP(G262,'Benchmark Rates Paste'!G:G,'Benchmark Rates Paste'!I:I,"")</f>
        <v>#NAME?</v>
      </c>
      <c r="L262" s="184" t="str">
        <f t="array" ref="L262">_xludf.XLOOKUP(G262,'Benchmark Rates Paste'!K:K,'Benchmark Rates Paste'!L:L,"")</f>
        <v>#NAME?</v>
      </c>
      <c r="M262" s="185" t="str">
        <f t="array" ref="M262">_xludf.XLOOKUP(G262,'Benchmark Rates Paste'!N:N,'Benchmark Rates Paste'!O:O,"")</f>
        <v>#NAME?</v>
      </c>
      <c r="N262" s="186" t="str">
        <f t="shared" si="1"/>
        <v>#NAME?</v>
      </c>
      <c r="O262" s="187" t="str">
        <f t="shared" si="2"/>
        <v>#NAME?</v>
      </c>
      <c r="P262" s="179" t="str">
        <f t="shared" si="3"/>
        <v>#NAME?</v>
      </c>
      <c r="Q262" s="187" t="str">
        <f t="shared" si="4"/>
        <v>#NAME?</v>
      </c>
      <c r="R262" s="187" t="str">
        <f t="shared" si="5"/>
        <v>#NAME?</v>
      </c>
      <c r="S262" s="188" t="str">
        <f t="shared" si="6"/>
        <v>#NAME?</v>
      </c>
    </row>
    <row r="263" ht="15.75" customHeight="1">
      <c r="G263" s="182" t="s">
        <v>288</v>
      </c>
      <c r="H263" s="183">
        <v>1810.13</v>
      </c>
      <c r="I263" s="185" t="str">
        <f t="array" ref="I263">_xludf.XLOOKUP(G263,'Benchmark Rates Paste'!A:A,'Benchmark Rates Paste'!B:B, "")</f>
        <v>#NAME?</v>
      </c>
      <c r="J263" s="172" t="str">
        <f t="array" ref="J263">_xludf.XLOOKUP(G263,'Benchmark Rates Paste'!D:D,'Benchmark Rates Paste'!E:E,"")</f>
        <v>#NAME?</v>
      </c>
      <c r="K263" s="184" t="str">
        <f t="array" ref="K263">_xludf.XLOOKUP(G263,'Benchmark Rates Paste'!G:G,'Benchmark Rates Paste'!I:I,"")</f>
        <v>#NAME?</v>
      </c>
      <c r="L263" s="184" t="str">
        <f t="array" ref="L263">_xludf.XLOOKUP(G263,'Benchmark Rates Paste'!K:K,'Benchmark Rates Paste'!L:L,"")</f>
        <v>#NAME?</v>
      </c>
      <c r="M263" s="185" t="str">
        <f t="array" ref="M263">_xludf.XLOOKUP(G263,'Benchmark Rates Paste'!N:N,'Benchmark Rates Paste'!O:O,"")</f>
        <v>#NAME?</v>
      </c>
      <c r="N263" s="186" t="str">
        <f t="shared" si="1"/>
        <v>#NAME?</v>
      </c>
      <c r="O263" s="187" t="str">
        <f t="shared" si="2"/>
        <v>#NAME?</v>
      </c>
      <c r="P263" s="179" t="str">
        <f t="shared" si="3"/>
        <v>#NAME?</v>
      </c>
      <c r="Q263" s="187" t="str">
        <f t="shared" si="4"/>
        <v>#NAME?</v>
      </c>
      <c r="R263" s="187" t="str">
        <f t="shared" si="5"/>
        <v>#NAME?</v>
      </c>
      <c r="S263" s="188" t="str">
        <f t="shared" si="6"/>
        <v>#NAME?</v>
      </c>
    </row>
    <row r="264" ht="15.75" customHeight="1">
      <c r="G264" s="182" t="s">
        <v>289</v>
      </c>
      <c r="H264" s="183">
        <v>1881.68</v>
      </c>
      <c r="I264" s="185" t="str">
        <f t="array" ref="I264">_xludf.XLOOKUP(G264,'Benchmark Rates Paste'!A:A,'Benchmark Rates Paste'!B:B, "")</f>
        <v>#NAME?</v>
      </c>
      <c r="J264" s="172" t="str">
        <f t="array" ref="J264">_xludf.XLOOKUP(G264,'Benchmark Rates Paste'!D:D,'Benchmark Rates Paste'!E:E,"")</f>
        <v>#NAME?</v>
      </c>
      <c r="K264" s="184" t="str">
        <f t="array" ref="K264">_xludf.XLOOKUP(G264,'Benchmark Rates Paste'!G:G,'Benchmark Rates Paste'!I:I,"")</f>
        <v>#NAME?</v>
      </c>
      <c r="L264" s="184" t="str">
        <f t="array" ref="L264">_xludf.XLOOKUP(G264,'Benchmark Rates Paste'!K:K,'Benchmark Rates Paste'!L:L,"")</f>
        <v>#NAME?</v>
      </c>
      <c r="M264" s="185" t="str">
        <f t="array" ref="M264">_xludf.XLOOKUP(G264,'Benchmark Rates Paste'!N:N,'Benchmark Rates Paste'!O:O,"")</f>
        <v>#NAME?</v>
      </c>
      <c r="N264" s="186" t="str">
        <f t="shared" si="1"/>
        <v>#NAME?</v>
      </c>
      <c r="O264" s="187" t="str">
        <f t="shared" si="2"/>
        <v>#NAME?</v>
      </c>
      <c r="P264" s="179" t="str">
        <f t="shared" si="3"/>
        <v>#NAME?</v>
      </c>
      <c r="Q264" s="187" t="str">
        <f t="shared" si="4"/>
        <v>#NAME?</v>
      </c>
      <c r="R264" s="187" t="str">
        <f t="shared" si="5"/>
        <v>#NAME?</v>
      </c>
      <c r="S264" s="188" t="str">
        <f t="shared" si="6"/>
        <v>#NAME?</v>
      </c>
    </row>
    <row r="265" ht="15.75" customHeight="1">
      <c r="G265" s="182" t="s">
        <v>290</v>
      </c>
      <c r="H265" s="183">
        <v>1723.41</v>
      </c>
      <c r="I265" s="185" t="str">
        <f t="array" ref="I265">_xludf.XLOOKUP(G265,'Benchmark Rates Paste'!A:A,'Benchmark Rates Paste'!B:B, "")</f>
        <v>#NAME?</v>
      </c>
      <c r="J265" s="172" t="str">
        <f t="array" ref="J265">_xludf.XLOOKUP(G265,'Benchmark Rates Paste'!D:D,'Benchmark Rates Paste'!E:E,"")</f>
        <v>#NAME?</v>
      </c>
      <c r="K265" s="184" t="str">
        <f t="array" ref="K265">_xludf.XLOOKUP(G265,'Benchmark Rates Paste'!G:G,'Benchmark Rates Paste'!I:I,"")</f>
        <v>#NAME?</v>
      </c>
      <c r="L265" s="184" t="str">
        <f t="array" ref="L265">_xludf.XLOOKUP(G265,'Benchmark Rates Paste'!K:K,'Benchmark Rates Paste'!L:L,"")</f>
        <v>#NAME?</v>
      </c>
      <c r="M265" s="185" t="str">
        <f t="array" ref="M265">_xludf.XLOOKUP(G265,'Benchmark Rates Paste'!N:N,'Benchmark Rates Paste'!O:O,"")</f>
        <v>#NAME?</v>
      </c>
      <c r="N265" s="186" t="str">
        <f t="shared" si="1"/>
        <v>#NAME?</v>
      </c>
      <c r="O265" s="187" t="str">
        <f t="shared" si="2"/>
        <v>#NAME?</v>
      </c>
      <c r="P265" s="179" t="str">
        <f t="shared" si="3"/>
        <v>#NAME?</v>
      </c>
      <c r="Q265" s="187" t="str">
        <f t="shared" si="4"/>
        <v>#NAME?</v>
      </c>
      <c r="R265" s="187" t="str">
        <f t="shared" si="5"/>
        <v>#NAME?</v>
      </c>
      <c r="S265" s="188" t="str">
        <f t="shared" si="6"/>
        <v>#NAME?</v>
      </c>
    </row>
    <row r="266" ht="15.75" customHeight="1">
      <c r="G266" s="182" t="s">
        <v>291</v>
      </c>
      <c r="H266" s="183">
        <v>971.26</v>
      </c>
      <c r="I266" s="185" t="str">
        <f t="array" ref="I266">_xludf.XLOOKUP(G266,'Benchmark Rates Paste'!A:A,'Benchmark Rates Paste'!B:B, "")</f>
        <v>#NAME?</v>
      </c>
      <c r="J266" s="172" t="str">
        <f t="array" ref="J266">_xludf.XLOOKUP(G266,'Benchmark Rates Paste'!D:D,'Benchmark Rates Paste'!E:E,"")</f>
        <v>#NAME?</v>
      </c>
      <c r="K266" s="184" t="str">
        <f t="array" ref="K266">_xludf.XLOOKUP(G266,'Benchmark Rates Paste'!G:G,'Benchmark Rates Paste'!I:I,"")</f>
        <v>#NAME?</v>
      </c>
      <c r="L266" s="184" t="str">
        <f t="array" ref="L266">_xludf.XLOOKUP(G266,'Benchmark Rates Paste'!K:K,'Benchmark Rates Paste'!L:L,"")</f>
        <v>#NAME?</v>
      </c>
      <c r="M266" s="185" t="str">
        <f t="array" ref="M266">_xludf.XLOOKUP(G266,'Benchmark Rates Paste'!N:N,'Benchmark Rates Paste'!O:O,"")</f>
        <v>#NAME?</v>
      </c>
      <c r="N266" s="186" t="str">
        <f t="shared" si="1"/>
        <v>#NAME?</v>
      </c>
      <c r="O266" s="187" t="str">
        <f t="shared" si="2"/>
        <v>#NAME?</v>
      </c>
      <c r="P266" s="179" t="str">
        <f t="shared" si="3"/>
        <v>#NAME?</v>
      </c>
      <c r="Q266" s="187" t="str">
        <f t="shared" si="4"/>
        <v>#NAME?</v>
      </c>
      <c r="R266" s="187" t="str">
        <f t="shared" si="5"/>
        <v>#NAME?</v>
      </c>
      <c r="S266" s="188" t="str">
        <f t="shared" si="6"/>
        <v>#NAME?</v>
      </c>
    </row>
    <row r="267" ht="15.75" customHeight="1">
      <c r="G267" s="182" t="s">
        <v>292</v>
      </c>
      <c r="H267" s="183">
        <v>639.66</v>
      </c>
      <c r="I267" s="185" t="str">
        <f t="array" ref="I267">_xludf.XLOOKUP(G267,'Benchmark Rates Paste'!A:A,'Benchmark Rates Paste'!B:B, "")</f>
        <v>#NAME?</v>
      </c>
      <c r="J267" s="172" t="str">
        <f t="array" ref="J267">_xludf.XLOOKUP(G267,'Benchmark Rates Paste'!D:D,'Benchmark Rates Paste'!E:E,"")</f>
        <v>#NAME?</v>
      </c>
      <c r="K267" s="184" t="str">
        <f t="array" ref="K267">_xludf.XLOOKUP(G267,'Benchmark Rates Paste'!G:G,'Benchmark Rates Paste'!I:I,"")</f>
        <v>#NAME?</v>
      </c>
      <c r="L267" s="184" t="str">
        <f t="array" ref="L267">_xludf.XLOOKUP(G267,'Benchmark Rates Paste'!K:K,'Benchmark Rates Paste'!L:L,"")</f>
        <v>#NAME?</v>
      </c>
      <c r="M267" s="185" t="str">
        <f t="array" ref="M267">_xludf.XLOOKUP(G267,'Benchmark Rates Paste'!N:N,'Benchmark Rates Paste'!O:O,"")</f>
        <v>#NAME?</v>
      </c>
      <c r="N267" s="186" t="str">
        <f t="shared" si="1"/>
        <v>#NAME?</v>
      </c>
      <c r="O267" s="187" t="str">
        <f t="shared" si="2"/>
        <v>#NAME?</v>
      </c>
      <c r="P267" s="179" t="str">
        <f t="shared" si="3"/>
        <v>#NAME?</v>
      </c>
      <c r="Q267" s="187" t="str">
        <f t="shared" si="4"/>
        <v>#NAME?</v>
      </c>
      <c r="R267" s="187" t="str">
        <f t="shared" si="5"/>
        <v>#NAME?</v>
      </c>
      <c r="S267" s="188" t="str">
        <f t="shared" si="6"/>
        <v>#NAME?</v>
      </c>
    </row>
    <row r="268" ht="15.75" customHeight="1">
      <c r="G268" s="182" t="s">
        <v>293</v>
      </c>
      <c r="H268" s="183">
        <v>639.66</v>
      </c>
      <c r="I268" s="185" t="str">
        <f t="array" ref="I268">_xludf.XLOOKUP(G268,'Benchmark Rates Paste'!A:A,'Benchmark Rates Paste'!B:B, "")</f>
        <v>#NAME?</v>
      </c>
      <c r="J268" s="172" t="str">
        <f t="array" ref="J268">_xludf.XLOOKUP(G268,'Benchmark Rates Paste'!D:D,'Benchmark Rates Paste'!E:E,"")</f>
        <v>#NAME?</v>
      </c>
      <c r="K268" s="184" t="str">
        <f t="array" ref="K268">_xludf.XLOOKUP(G268,'Benchmark Rates Paste'!G:G,'Benchmark Rates Paste'!I:I,"")</f>
        <v>#NAME?</v>
      </c>
      <c r="L268" s="184" t="str">
        <f t="array" ref="L268">_xludf.XLOOKUP(G268,'Benchmark Rates Paste'!K:K,'Benchmark Rates Paste'!L:L,"")</f>
        <v>#NAME?</v>
      </c>
      <c r="M268" s="185" t="str">
        <f t="array" ref="M268">_xludf.XLOOKUP(G268,'Benchmark Rates Paste'!N:N,'Benchmark Rates Paste'!O:O,"")</f>
        <v>#NAME?</v>
      </c>
      <c r="N268" s="186" t="str">
        <f t="shared" si="1"/>
        <v>#NAME?</v>
      </c>
      <c r="O268" s="187" t="str">
        <f t="shared" si="2"/>
        <v>#NAME?</v>
      </c>
      <c r="P268" s="179" t="str">
        <f t="shared" si="3"/>
        <v>#NAME?</v>
      </c>
      <c r="Q268" s="187" t="str">
        <f t="shared" si="4"/>
        <v>#NAME?</v>
      </c>
      <c r="R268" s="187" t="str">
        <f t="shared" si="5"/>
        <v>#NAME?</v>
      </c>
      <c r="S268" s="188" t="str">
        <f t="shared" si="6"/>
        <v>#NAME?</v>
      </c>
    </row>
    <row r="269" ht="15.75" customHeight="1">
      <c r="G269" s="182" t="s">
        <v>294</v>
      </c>
      <c r="H269" s="183">
        <v>768.49</v>
      </c>
      <c r="I269" s="185" t="str">
        <f t="array" ref="I269">_xludf.XLOOKUP(G269,'Benchmark Rates Paste'!A:A,'Benchmark Rates Paste'!B:B, "")</f>
        <v>#NAME?</v>
      </c>
      <c r="J269" s="172" t="str">
        <f t="array" ref="J269">_xludf.XLOOKUP(G269,'Benchmark Rates Paste'!D:D,'Benchmark Rates Paste'!E:E,"")</f>
        <v>#NAME?</v>
      </c>
      <c r="K269" s="184" t="str">
        <f t="array" ref="K269">_xludf.XLOOKUP(G269,'Benchmark Rates Paste'!G:G,'Benchmark Rates Paste'!I:I,"")</f>
        <v>#NAME?</v>
      </c>
      <c r="L269" s="184" t="str">
        <f t="array" ref="L269">_xludf.XLOOKUP(G269,'Benchmark Rates Paste'!K:K,'Benchmark Rates Paste'!L:L,"")</f>
        <v>#NAME?</v>
      </c>
      <c r="M269" s="185" t="str">
        <f t="array" ref="M269">_xludf.XLOOKUP(G269,'Benchmark Rates Paste'!N:N,'Benchmark Rates Paste'!O:O,"")</f>
        <v>#NAME?</v>
      </c>
      <c r="N269" s="186" t="str">
        <f t="shared" si="1"/>
        <v>#NAME?</v>
      </c>
      <c r="O269" s="187" t="str">
        <f t="shared" si="2"/>
        <v>#NAME?</v>
      </c>
      <c r="P269" s="179" t="str">
        <f t="shared" si="3"/>
        <v>#NAME?</v>
      </c>
      <c r="Q269" s="187" t="str">
        <f t="shared" si="4"/>
        <v>#NAME?</v>
      </c>
      <c r="R269" s="187" t="str">
        <f t="shared" si="5"/>
        <v>#NAME?</v>
      </c>
      <c r="S269" s="188" t="str">
        <f t="shared" si="6"/>
        <v>#NAME?</v>
      </c>
    </row>
    <row r="270" ht="15.75" customHeight="1">
      <c r="G270" s="182" t="s">
        <v>295</v>
      </c>
      <c r="H270" s="183">
        <v>639.66</v>
      </c>
      <c r="I270" s="185" t="str">
        <f t="array" ref="I270">_xludf.XLOOKUP(G270,'Benchmark Rates Paste'!A:A,'Benchmark Rates Paste'!B:B, "")</f>
        <v>#NAME?</v>
      </c>
      <c r="J270" s="172" t="str">
        <f t="array" ref="J270">_xludf.XLOOKUP(G270,'Benchmark Rates Paste'!D:D,'Benchmark Rates Paste'!E:E,"")</f>
        <v>#NAME?</v>
      </c>
      <c r="K270" s="184" t="str">
        <f t="array" ref="K270">_xludf.XLOOKUP(G270,'Benchmark Rates Paste'!G:G,'Benchmark Rates Paste'!I:I,"")</f>
        <v>#NAME?</v>
      </c>
      <c r="L270" s="184" t="str">
        <f t="array" ref="L270">_xludf.XLOOKUP(G270,'Benchmark Rates Paste'!K:K,'Benchmark Rates Paste'!L:L,"")</f>
        <v>#NAME?</v>
      </c>
      <c r="M270" s="185" t="str">
        <f t="array" ref="M270">_xludf.XLOOKUP(G270,'Benchmark Rates Paste'!N:N,'Benchmark Rates Paste'!O:O,"")</f>
        <v>#NAME?</v>
      </c>
      <c r="N270" s="186" t="str">
        <f t="shared" si="1"/>
        <v>#NAME?</v>
      </c>
      <c r="O270" s="187" t="str">
        <f t="shared" si="2"/>
        <v>#NAME?</v>
      </c>
      <c r="P270" s="179" t="str">
        <f t="shared" si="3"/>
        <v>#NAME?</v>
      </c>
      <c r="Q270" s="187" t="str">
        <f t="shared" si="4"/>
        <v>#NAME?</v>
      </c>
      <c r="R270" s="187" t="str">
        <f t="shared" si="5"/>
        <v>#NAME?</v>
      </c>
      <c r="S270" s="188" t="str">
        <f t="shared" si="6"/>
        <v>#NAME?</v>
      </c>
    </row>
    <row r="271" ht="15.75" customHeight="1">
      <c r="G271" s="198" t="s">
        <v>296</v>
      </c>
      <c r="H271" s="183">
        <v>1827.13</v>
      </c>
      <c r="I271" s="185" t="str">
        <f t="array" ref="I271">_xludf.XLOOKUP(G271,'Benchmark Rates Paste'!A:A,'Benchmark Rates Paste'!B:B, "")</f>
        <v>#NAME?</v>
      </c>
      <c r="J271" s="172" t="str">
        <f t="array" ref="J271">_xludf.XLOOKUP(G271,'Benchmark Rates Paste'!D:D,'Benchmark Rates Paste'!E:E,"")</f>
        <v>#NAME?</v>
      </c>
      <c r="K271" s="184" t="str">
        <f t="array" ref="K271">_xludf.XLOOKUP(G271,'Benchmark Rates Paste'!G:G,'Benchmark Rates Paste'!I:I,"")</f>
        <v>#NAME?</v>
      </c>
      <c r="L271" s="184" t="str">
        <f t="array" ref="L271">_xludf.XLOOKUP(G271,'Benchmark Rates Paste'!K:K,'Benchmark Rates Paste'!L:L,"")</f>
        <v>#NAME?</v>
      </c>
      <c r="M271" s="185" t="str">
        <f t="array" ref="M271">_xludf.XLOOKUP(G271,'Benchmark Rates Paste'!N:N,'Benchmark Rates Paste'!O:O,"")</f>
        <v>#NAME?</v>
      </c>
      <c r="N271" s="186" t="str">
        <f t="shared" si="1"/>
        <v>#NAME?</v>
      </c>
      <c r="O271" s="187" t="str">
        <f t="shared" si="2"/>
        <v>#NAME?</v>
      </c>
      <c r="P271" s="179" t="str">
        <f t="shared" si="3"/>
        <v>#NAME?</v>
      </c>
      <c r="Q271" s="187" t="str">
        <f t="shared" si="4"/>
        <v>#NAME?</v>
      </c>
      <c r="R271" s="187" t="str">
        <f t="shared" si="5"/>
        <v>#NAME?</v>
      </c>
      <c r="S271" s="188" t="str">
        <f t="shared" si="6"/>
        <v>#NAME?</v>
      </c>
    </row>
    <row r="272" ht="15.75" customHeight="1">
      <c r="G272" s="198" t="s">
        <v>297</v>
      </c>
      <c r="H272" s="183">
        <v>2853.05</v>
      </c>
      <c r="I272" s="185" t="str">
        <f t="array" ref="I272">_xludf.XLOOKUP(G272,'Benchmark Rates Paste'!A:A,'Benchmark Rates Paste'!B:B, "")</f>
        <v>#NAME?</v>
      </c>
      <c r="J272" s="172" t="str">
        <f t="array" ref="J272">_xludf.XLOOKUP(G272,'Benchmark Rates Paste'!D:D,'Benchmark Rates Paste'!E:E,"")</f>
        <v>#NAME?</v>
      </c>
      <c r="K272" s="184" t="str">
        <f t="array" ref="K272">_xludf.XLOOKUP(G272,'Benchmark Rates Paste'!G:G,'Benchmark Rates Paste'!I:I,"")</f>
        <v>#NAME?</v>
      </c>
      <c r="L272" s="184" t="str">
        <f t="array" ref="L272">_xludf.XLOOKUP(G272,'Benchmark Rates Paste'!K:K,'Benchmark Rates Paste'!L:L,"")</f>
        <v>#NAME?</v>
      </c>
      <c r="M272" s="185" t="str">
        <f t="array" ref="M272">_xludf.XLOOKUP(G272,'Benchmark Rates Paste'!N:N,'Benchmark Rates Paste'!O:O,"")</f>
        <v>#NAME?</v>
      </c>
      <c r="N272" s="186" t="str">
        <f t="shared" si="1"/>
        <v>#NAME?</v>
      </c>
      <c r="O272" s="187" t="str">
        <f t="shared" si="2"/>
        <v>#NAME?</v>
      </c>
      <c r="P272" s="179" t="str">
        <f t="shared" si="3"/>
        <v>#NAME?</v>
      </c>
      <c r="Q272" s="187" t="str">
        <f t="shared" si="4"/>
        <v>#NAME?</v>
      </c>
      <c r="R272" s="187" t="str">
        <f t="shared" si="5"/>
        <v>#NAME?</v>
      </c>
      <c r="S272" s="188" t="str">
        <f t="shared" si="6"/>
        <v>#NAME?</v>
      </c>
    </row>
    <row r="273" ht="15.75" customHeight="1">
      <c r="G273" s="182" t="s">
        <v>298</v>
      </c>
      <c r="H273" s="183">
        <v>553.16</v>
      </c>
      <c r="I273" s="185" t="str">
        <f t="array" ref="I273">_xludf.XLOOKUP(G273,'Benchmark Rates Paste'!A:A,'Benchmark Rates Paste'!B:B, "")</f>
        <v>#NAME?</v>
      </c>
      <c r="J273" s="172" t="str">
        <f t="array" ref="J273">_xludf.XLOOKUP(G273,'Benchmark Rates Paste'!D:D,'Benchmark Rates Paste'!E:E,"")</f>
        <v>#NAME?</v>
      </c>
      <c r="K273" s="184" t="str">
        <f t="array" ref="K273">_xludf.XLOOKUP(G273,'Benchmark Rates Paste'!G:G,'Benchmark Rates Paste'!I:I,"")</f>
        <v>#NAME?</v>
      </c>
      <c r="L273" s="184" t="str">
        <f t="array" ref="L273">_xludf.XLOOKUP(G273,'Benchmark Rates Paste'!K:K,'Benchmark Rates Paste'!L:L,"")</f>
        <v>#NAME?</v>
      </c>
      <c r="M273" s="185" t="str">
        <f t="array" ref="M273">_xludf.XLOOKUP(G273,'Benchmark Rates Paste'!N:N,'Benchmark Rates Paste'!O:O,"")</f>
        <v>#NAME?</v>
      </c>
      <c r="N273" s="186" t="str">
        <f t="shared" si="1"/>
        <v>#NAME?</v>
      </c>
      <c r="O273" s="187" t="str">
        <f t="shared" si="2"/>
        <v>#NAME?</v>
      </c>
      <c r="P273" s="179" t="str">
        <f t="shared" si="3"/>
        <v>#NAME?</v>
      </c>
      <c r="Q273" s="187" t="str">
        <f t="shared" si="4"/>
        <v>#NAME?</v>
      </c>
      <c r="R273" s="187" t="str">
        <f t="shared" si="5"/>
        <v>#NAME?</v>
      </c>
      <c r="S273" s="188" t="str">
        <f t="shared" si="6"/>
        <v>#NAME?</v>
      </c>
    </row>
    <row r="274" ht="15.75" customHeight="1">
      <c r="G274" s="182" t="s">
        <v>299</v>
      </c>
      <c r="H274" s="183">
        <v>3610.94</v>
      </c>
      <c r="I274" s="185" t="str">
        <f t="array" ref="I274">_xludf.XLOOKUP(G274,'Benchmark Rates Paste'!A:A,'Benchmark Rates Paste'!B:B, "")</f>
        <v>#NAME?</v>
      </c>
      <c r="J274" s="172" t="str">
        <f t="array" ref="J274">_xludf.XLOOKUP(G274,'Benchmark Rates Paste'!D:D,'Benchmark Rates Paste'!E:E,"")</f>
        <v>#NAME?</v>
      </c>
      <c r="K274" s="184" t="str">
        <f t="array" ref="K274">_xludf.XLOOKUP(G274,'Benchmark Rates Paste'!G:G,'Benchmark Rates Paste'!I:I,"")</f>
        <v>#NAME?</v>
      </c>
      <c r="L274" s="184" t="str">
        <f t="array" ref="L274">_xludf.XLOOKUP(G274,'Benchmark Rates Paste'!K:K,'Benchmark Rates Paste'!L:L,"")</f>
        <v>#NAME?</v>
      </c>
      <c r="M274" s="185" t="str">
        <f t="array" ref="M274">_xludf.XLOOKUP(G274,'Benchmark Rates Paste'!N:N,'Benchmark Rates Paste'!O:O,"")</f>
        <v>#NAME?</v>
      </c>
      <c r="N274" s="186" t="str">
        <f t="shared" si="1"/>
        <v>#NAME?</v>
      </c>
      <c r="O274" s="187" t="str">
        <f t="shared" si="2"/>
        <v>#NAME?</v>
      </c>
      <c r="P274" s="179" t="str">
        <f t="shared" si="3"/>
        <v>#NAME?</v>
      </c>
      <c r="Q274" s="187" t="str">
        <f t="shared" si="4"/>
        <v>#NAME?</v>
      </c>
      <c r="R274" s="187" t="str">
        <f t="shared" si="5"/>
        <v>#NAME?</v>
      </c>
      <c r="S274" s="188" t="str">
        <f t="shared" si="6"/>
        <v>#NAME?</v>
      </c>
    </row>
    <row r="275" ht="15.75" customHeight="1">
      <c r="G275" s="182" t="s">
        <v>300</v>
      </c>
      <c r="H275" s="183">
        <v>3309.92</v>
      </c>
      <c r="I275" s="185" t="str">
        <f t="array" ref="I275">_xludf.XLOOKUP(G275,'Benchmark Rates Paste'!A:A,'Benchmark Rates Paste'!B:B, "")</f>
        <v>#NAME?</v>
      </c>
      <c r="J275" s="172" t="str">
        <f t="array" ref="J275">_xludf.XLOOKUP(G275,'Benchmark Rates Paste'!D:D,'Benchmark Rates Paste'!E:E,"")</f>
        <v>#NAME?</v>
      </c>
      <c r="K275" s="184" t="str">
        <f t="array" ref="K275">_xludf.XLOOKUP(G275,'Benchmark Rates Paste'!G:G,'Benchmark Rates Paste'!I:I,"")</f>
        <v>#NAME?</v>
      </c>
      <c r="L275" s="184" t="str">
        <f t="array" ref="L275">_xludf.XLOOKUP(G275,'Benchmark Rates Paste'!K:K,'Benchmark Rates Paste'!L:L,"")</f>
        <v>#NAME?</v>
      </c>
      <c r="M275" s="185" t="str">
        <f t="array" ref="M275">_xludf.XLOOKUP(G275,'Benchmark Rates Paste'!N:N,'Benchmark Rates Paste'!O:O,"")</f>
        <v>#NAME?</v>
      </c>
      <c r="N275" s="186" t="str">
        <f t="shared" si="1"/>
        <v>#NAME?</v>
      </c>
      <c r="O275" s="187" t="str">
        <f t="shared" si="2"/>
        <v>#NAME?</v>
      </c>
      <c r="P275" s="179" t="str">
        <f t="shared" si="3"/>
        <v>#NAME?</v>
      </c>
      <c r="Q275" s="187" t="str">
        <f t="shared" si="4"/>
        <v>#NAME?</v>
      </c>
      <c r="R275" s="187" t="str">
        <f t="shared" si="5"/>
        <v>#NAME?</v>
      </c>
      <c r="S275" s="188" t="str">
        <f t="shared" si="6"/>
        <v>#NAME?</v>
      </c>
    </row>
    <row r="276" ht="15.75" customHeight="1">
      <c r="G276" s="182" t="s">
        <v>301</v>
      </c>
      <c r="H276" s="183">
        <v>1608.36</v>
      </c>
      <c r="I276" s="185" t="str">
        <f t="array" ref="I276">_xludf.XLOOKUP(G276,'Benchmark Rates Paste'!A:A,'Benchmark Rates Paste'!B:B, "")</f>
        <v>#NAME?</v>
      </c>
      <c r="J276" s="172" t="str">
        <f t="array" ref="J276">_xludf.XLOOKUP(G276,'Benchmark Rates Paste'!D:D,'Benchmark Rates Paste'!E:E,"")</f>
        <v>#NAME?</v>
      </c>
      <c r="K276" s="184" t="str">
        <f t="array" ref="K276">_xludf.XLOOKUP(G276,'Benchmark Rates Paste'!G:G,'Benchmark Rates Paste'!I:I,"")</f>
        <v>#NAME?</v>
      </c>
      <c r="L276" s="184" t="str">
        <f t="array" ref="L276">_xludf.XLOOKUP(G276,'Benchmark Rates Paste'!K:K,'Benchmark Rates Paste'!L:L,"")</f>
        <v>#NAME?</v>
      </c>
      <c r="M276" s="185" t="str">
        <f t="array" ref="M276">_xludf.XLOOKUP(G276,'Benchmark Rates Paste'!N:N,'Benchmark Rates Paste'!O:O,"")</f>
        <v>#NAME?</v>
      </c>
      <c r="N276" s="186" t="str">
        <f t="shared" si="1"/>
        <v>#NAME?</v>
      </c>
      <c r="O276" s="187" t="str">
        <f t="shared" si="2"/>
        <v>#NAME?</v>
      </c>
      <c r="P276" s="179" t="str">
        <f t="shared" si="3"/>
        <v>#NAME?</v>
      </c>
      <c r="Q276" s="187" t="str">
        <f t="shared" si="4"/>
        <v>#NAME?</v>
      </c>
      <c r="R276" s="187" t="str">
        <f t="shared" si="5"/>
        <v>#NAME?</v>
      </c>
      <c r="S276" s="188" t="str">
        <f t="shared" si="6"/>
        <v>#NAME?</v>
      </c>
    </row>
    <row r="277" ht="15.75" customHeight="1">
      <c r="G277" s="182" t="s">
        <v>302</v>
      </c>
      <c r="H277" s="183">
        <v>379.86</v>
      </c>
      <c r="I277" s="185" t="str">
        <f t="array" ref="I277">_xludf.XLOOKUP(G277,'Benchmark Rates Paste'!A:A,'Benchmark Rates Paste'!B:B, "")</f>
        <v>#NAME?</v>
      </c>
      <c r="J277" s="172" t="str">
        <f t="array" ref="J277">_xludf.XLOOKUP(G277,'Benchmark Rates Paste'!D:D,'Benchmark Rates Paste'!E:E,"")</f>
        <v>#NAME?</v>
      </c>
      <c r="K277" s="184" t="str">
        <f t="array" ref="K277">_xludf.XLOOKUP(G277,'Benchmark Rates Paste'!G:G,'Benchmark Rates Paste'!I:I,"")</f>
        <v>#NAME?</v>
      </c>
      <c r="L277" s="184" t="str">
        <f t="array" ref="L277">_xludf.XLOOKUP(G277,'Benchmark Rates Paste'!K:K,'Benchmark Rates Paste'!L:L,"")</f>
        <v>#NAME?</v>
      </c>
      <c r="M277" s="185" t="str">
        <f t="array" ref="M277">_xludf.XLOOKUP(G277,'Benchmark Rates Paste'!N:N,'Benchmark Rates Paste'!O:O,"")</f>
        <v>#NAME?</v>
      </c>
      <c r="N277" s="186" t="str">
        <f t="shared" si="1"/>
        <v>#NAME?</v>
      </c>
      <c r="O277" s="187" t="str">
        <f t="shared" si="2"/>
        <v>#NAME?</v>
      </c>
      <c r="P277" s="179" t="str">
        <f t="shared" si="3"/>
        <v>#NAME?</v>
      </c>
      <c r="Q277" s="187" t="str">
        <f t="shared" si="4"/>
        <v>#NAME?</v>
      </c>
      <c r="R277" s="187" t="str">
        <f t="shared" si="5"/>
        <v>#NAME?</v>
      </c>
      <c r="S277" s="188" t="str">
        <f t="shared" si="6"/>
        <v>#NAME?</v>
      </c>
    </row>
    <row r="278" ht="15.75" customHeight="1">
      <c r="G278" s="182" t="s">
        <v>303</v>
      </c>
      <c r="H278" s="183">
        <v>1070.98</v>
      </c>
      <c r="I278" s="185" t="str">
        <f t="array" ref="I278">_xludf.XLOOKUP(G278,'Benchmark Rates Paste'!A:A,'Benchmark Rates Paste'!B:B, "")</f>
        <v>#NAME?</v>
      </c>
      <c r="J278" s="172" t="str">
        <f t="array" ref="J278">_xludf.XLOOKUP(G278,'Benchmark Rates Paste'!D:D,'Benchmark Rates Paste'!E:E,"")</f>
        <v>#NAME?</v>
      </c>
      <c r="K278" s="184" t="str">
        <f t="array" ref="K278">_xludf.XLOOKUP(G278,'Benchmark Rates Paste'!G:G,'Benchmark Rates Paste'!I:I,"")</f>
        <v>#NAME?</v>
      </c>
      <c r="L278" s="184" t="str">
        <f t="array" ref="L278">_xludf.XLOOKUP(G278,'Benchmark Rates Paste'!K:K,'Benchmark Rates Paste'!L:L,"")</f>
        <v>#NAME?</v>
      </c>
      <c r="M278" s="185" t="str">
        <f t="array" ref="M278">_xludf.XLOOKUP(G278,'Benchmark Rates Paste'!N:N,'Benchmark Rates Paste'!O:O,"")</f>
        <v>#NAME?</v>
      </c>
      <c r="N278" s="186" t="str">
        <f t="shared" si="1"/>
        <v>#NAME?</v>
      </c>
      <c r="O278" s="187" t="str">
        <f t="shared" si="2"/>
        <v>#NAME?</v>
      </c>
      <c r="P278" s="179" t="str">
        <f t="shared" si="3"/>
        <v>#NAME?</v>
      </c>
      <c r="Q278" s="187" t="str">
        <f t="shared" si="4"/>
        <v>#NAME?</v>
      </c>
      <c r="R278" s="187" t="str">
        <f t="shared" si="5"/>
        <v>#NAME?</v>
      </c>
      <c r="S278" s="188" t="str">
        <f t="shared" si="6"/>
        <v>#NAME?</v>
      </c>
    </row>
    <row r="279" ht="15.75" customHeight="1">
      <c r="G279" s="182" t="s">
        <v>304</v>
      </c>
      <c r="H279" s="183">
        <v>3353.37</v>
      </c>
      <c r="I279" s="185" t="str">
        <f t="array" ref="I279">_xludf.XLOOKUP(G279,'Benchmark Rates Paste'!A:A,'Benchmark Rates Paste'!B:B, "")</f>
        <v>#NAME?</v>
      </c>
      <c r="J279" s="172" t="str">
        <f t="array" ref="J279">_xludf.XLOOKUP(G279,'Benchmark Rates Paste'!D:D,'Benchmark Rates Paste'!E:E,"")</f>
        <v>#NAME?</v>
      </c>
      <c r="K279" s="184" t="str">
        <f t="array" ref="K279">_xludf.XLOOKUP(G279,'Benchmark Rates Paste'!G:G,'Benchmark Rates Paste'!I:I,"")</f>
        <v>#NAME?</v>
      </c>
      <c r="L279" s="184" t="str">
        <f t="array" ref="L279">_xludf.XLOOKUP(G279,'Benchmark Rates Paste'!K:K,'Benchmark Rates Paste'!L:L,"")</f>
        <v>#NAME?</v>
      </c>
      <c r="M279" s="185" t="str">
        <f t="array" ref="M279">_xludf.XLOOKUP(G279,'Benchmark Rates Paste'!N:N,'Benchmark Rates Paste'!O:O,"")</f>
        <v>#NAME?</v>
      </c>
      <c r="N279" s="186" t="str">
        <f t="shared" si="1"/>
        <v>#NAME?</v>
      </c>
      <c r="O279" s="187" t="str">
        <f t="shared" si="2"/>
        <v>#NAME?</v>
      </c>
      <c r="P279" s="179" t="str">
        <f t="shared" si="3"/>
        <v>#NAME?</v>
      </c>
      <c r="Q279" s="187" t="str">
        <f t="shared" si="4"/>
        <v>#NAME?</v>
      </c>
      <c r="R279" s="187" t="str">
        <f t="shared" si="5"/>
        <v>#NAME?</v>
      </c>
      <c r="S279" s="188" t="str">
        <f t="shared" si="6"/>
        <v>#NAME?</v>
      </c>
    </row>
    <row r="280" ht="15.75" customHeight="1">
      <c r="G280" s="182" t="s">
        <v>305</v>
      </c>
      <c r="H280" s="183">
        <v>1705.34</v>
      </c>
      <c r="I280" s="185" t="str">
        <f t="array" ref="I280">_xludf.XLOOKUP(G280,'Benchmark Rates Paste'!A:A,'Benchmark Rates Paste'!B:B, "")</f>
        <v>#NAME?</v>
      </c>
      <c r="J280" s="172" t="str">
        <f t="array" ref="J280">_xludf.XLOOKUP(G280,'Benchmark Rates Paste'!D:D,'Benchmark Rates Paste'!E:E,"")</f>
        <v>#NAME?</v>
      </c>
      <c r="K280" s="184" t="str">
        <f t="array" ref="K280">_xludf.XLOOKUP(G280,'Benchmark Rates Paste'!G:G,'Benchmark Rates Paste'!I:I,"")</f>
        <v>#NAME?</v>
      </c>
      <c r="L280" s="184" t="str">
        <f t="array" ref="L280">_xludf.XLOOKUP(G280,'Benchmark Rates Paste'!K:K,'Benchmark Rates Paste'!L:L,"")</f>
        <v>#NAME?</v>
      </c>
      <c r="M280" s="185" t="str">
        <f t="array" ref="M280">_xludf.XLOOKUP(G280,'Benchmark Rates Paste'!N:N,'Benchmark Rates Paste'!O:O,"")</f>
        <v>#NAME?</v>
      </c>
      <c r="N280" s="186" t="str">
        <f t="shared" si="1"/>
        <v>#NAME?</v>
      </c>
      <c r="O280" s="187" t="str">
        <f t="shared" si="2"/>
        <v>#NAME?</v>
      </c>
      <c r="P280" s="179" t="str">
        <f t="shared" si="3"/>
        <v>#NAME?</v>
      </c>
      <c r="Q280" s="187" t="str">
        <f t="shared" si="4"/>
        <v>#NAME?</v>
      </c>
      <c r="R280" s="187" t="str">
        <f t="shared" si="5"/>
        <v>#NAME?</v>
      </c>
      <c r="S280" s="188" t="str">
        <f t="shared" si="6"/>
        <v>#NAME?</v>
      </c>
    </row>
    <row r="281" ht="15.75" customHeight="1">
      <c r="G281" s="182" t="s">
        <v>306</v>
      </c>
      <c r="H281" s="183">
        <v>3183.83</v>
      </c>
      <c r="I281" s="185" t="str">
        <f t="array" ref="I281">_xludf.XLOOKUP(G281,'Benchmark Rates Paste'!A:A,'Benchmark Rates Paste'!B:B, "")</f>
        <v>#NAME?</v>
      </c>
      <c r="J281" s="172" t="str">
        <f t="array" ref="J281">_xludf.XLOOKUP(G281,'Benchmark Rates Paste'!D:D,'Benchmark Rates Paste'!E:E,"")</f>
        <v>#NAME?</v>
      </c>
      <c r="K281" s="184" t="str">
        <f t="array" ref="K281">_xludf.XLOOKUP(G281,'Benchmark Rates Paste'!G:G,'Benchmark Rates Paste'!I:I,"")</f>
        <v>#NAME?</v>
      </c>
      <c r="L281" s="184" t="str">
        <f t="array" ref="L281">_xludf.XLOOKUP(G281,'Benchmark Rates Paste'!K:K,'Benchmark Rates Paste'!L:L,"")</f>
        <v>#NAME?</v>
      </c>
      <c r="M281" s="185" t="str">
        <f t="array" ref="M281">_xludf.XLOOKUP(G281,'Benchmark Rates Paste'!N:N,'Benchmark Rates Paste'!O:O,"")</f>
        <v>#NAME?</v>
      </c>
      <c r="N281" s="186" t="str">
        <f t="shared" si="1"/>
        <v>#NAME?</v>
      </c>
      <c r="O281" s="187" t="str">
        <f t="shared" si="2"/>
        <v>#NAME?</v>
      </c>
      <c r="P281" s="179" t="str">
        <f t="shared" si="3"/>
        <v>#NAME?</v>
      </c>
      <c r="Q281" s="187" t="str">
        <f t="shared" si="4"/>
        <v>#NAME?</v>
      </c>
      <c r="R281" s="187" t="str">
        <f t="shared" si="5"/>
        <v>#NAME?</v>
      </c>
      <c r="S281" s="188" t="str">
        <f t="shared" si="6"/>
        <v>#NAME?</v>
      </c>
    </row>
    <row r="282" ht="15.75" customHeight="1">
      <c r="G282" s="182" t="s">
        <v>307</v>
      </c>
      <c r="H282" s="183">
        <v>1926.02</v>
      </c>
      <c r="I282" s="185" t="str">
        <f t="array" ref="I282">_xludf.XLOOKUP(G282,'Benchmark Rates Paste'!A:A,'Benchmark Rates Paste'!B:B, "")</f>
        <v>#NAME?</v>
      </c>
      <c r="J282" s="172" t="str">
        <f t="array" ref="J282">_xludf.XLOOKUP(G282,'Benchmark Rates Paste'!D:D,'Benchmark Rates Paste'!E:E,"")</f>
        <v>#NAME?</v>
      </c>
      <c r="K282" s="184" t="str">
        <f t="array" ref="K282">_xludf.XLOOKUP(G282,'Benchmark Rates Paste'!G:G,'Benchmark Rates Paste'!I:I,"")</f>
        <v>#NAME?</v>
      </c>
      <c r="L282" s="184" t="str">
        <f t="array" ref="L282">_xludf.XLOOKUP(G282,'Benchmark Rates Paste'!K:K,'Benchmark Rates Paste'!L:L,"")</f>
        <v>#NAME?</v>
      </c>
      <c r="M282" s="185" t="str">
        <f t="array" ref="M282">_xludf.XLOOKUP(G282,'Benchmark Rates Paste'!N:N,'Benchmark Rates Paste'!O:O,"")</f>
        <v>#NAME?</v>
      </c>
      <c r="N282" s="186" t="str">
        <f t="shared" si="1"/>
        <v>#NAME?</v>
      </c>
      <c r="O282" s="187" t="str">
        <f t="shared" si="2"/>
        <v>#NAME?</v>
      </c>
      <c r="P282" s="179" t="str">
        <f t="shared" si="3"/>
        <v>#NAME?</v>
      </c>
      <c r="Q282" s="187" t="str">
        <f t="shared" si="4"/>
        <v>#NAME?</v>
      </c>
      <c r="R282" s="187" t="str">
        <f t="shared" si="5"/>
        <v>#NAME?</v>
      </c>
      <c r="S282" s="188" t="str">
        <f t="shared" si="6"/>
        <v>#NAME?</v>
      </c>
    </row>
    <row r="283" ht="15.75" customHeight="1">
      <c r="G283" s="182" t="s">
        <v>308</v>
      </c>
      <c r="H283" s="183">
        <v>606.34</v>
      </c>
      <c r="I283" s="185" t="str">
        <f t="array" ref="I283">_xludf.XLOOKUP(G283,'Benchmark Rates Paste'!A:A,'Benchmark Rates Paste'!B:B, "")</f>
        <v>#NAME?</v>
      </c>
      <c r="J283" s="172" t="str">
        <f t="array" ref="J283">_xludf.XLOOKUP(G283,'Benchmark Rates Paste'!D:D,'Benchmark Rates Paste'!E:E,"")</f>
        <v>#NAME?</v>
      </c>
      <c r="K283" s="184" t="str">
        <f t="array" ref="K283">_xludf.XLOOKUP(G283,'Benchmark Rates Paste'!G:G,'Benchmark Rates Paste'!I:I,"")</f>
        <v>#NAME?</v>
      </c>
      <c r="L283" s="184" t="str">
        <f t="array" ref="L283">_xludf.XLOOKUP(G283,'Benchmark Rates Paste'!K:K,'Benchmark Rates Paste'!L:L,"")</f>
        <v>#NAME?</v>
      </c>
      <c r="M283" s="185" t="str">
        <f t="array" ref="M283">_xludf.XLOOKUP(G283,'Benchmark Rates Paste'!N:N,'Benchmark Rates Paste'!O:O,"")</f>
        <v>#NAME?</v>
      </c>
      <c r="N283" s="186" t="str">
        <f t="shared" si="1"/>
        <v>#NAME?</v>
      </c>
      <c r="O283" s="187" t="str">
        <f t="shared" si="2"/>
        <v>#NAME?</v>
      </c>
      <c r="P283" s="179" t="str">
        <f t="shared" si="3"/>
        <v>#NAME?</v>
      </c>
      <c r="Q283" s="187" t="str">
        <f t="shared" si="4"/>
        <v>#NAME?</v>
      </c>
      <c r="R283" s="187" t="str">
        <f t="shared" si="5"/>
        <v>#NAME?</v>
      </c>
      <c r="S283" s="188" t="str">
        <f t="shared" si="6"/>
        <v>#NAME?</v>
      </c>
    </row>
    <row r="284" ht="15.75" customHeight="1">
      <c r="G284" s="182" t="s">
        <v>309</v>
      </c>
      <c r="H284" s="183">
        <v>469.08</v>
      </c>
      <c r="I284" s="185" t="str">
        <f t="array" ref="I284">_xludf.XLOOKUP(G284,'Benchmark Rates Paste'!A:A,'Benchmark Rates Paste'!B:B, "")</f>
        <v>#NAME?</v>
      </c>
      <c r="J284" s="172" t="str">
        <f t="array" ref="J284">_xludf.XLOOKUP(G284,'Benchmark Rates Paste'!D:D,'Benchmark Rates Paste'!E:E,"")</f>
        <v>#NAME?</v>
      </c>
      <c r="K284" s="184" t="str">
        <f t="array" ref="K284">_xludf.XLOOKUP(G284,'Benchmark Rates Paste'!G:G,'Benchmark Rates Paste'!I:I,"")</f>
        <v>#NAME?</v>
      </c>
      <c r="L284" s="184" t="str">
        <f t="array" ref="L284">_xludf.XLOOKUP(G284,'Benchmark Rates Paste'!K:K,'Benchmark Rates Paste'!L:L,"")</f>
        <v>#NAME?</v>
      </c>
      <c r="M284" s="185" t="str">
        <f t="array" ref="M284">_xludf.XLOOKUP(G284,'Benchmark Rates Paste'!N:N,'Benchmark Rates Paste'!O:O,"")</f>
        <v>#NAME?</v>
      </c>
      <c r="N284" s="186" t="str">
        <f t="shared" si="1"/>
        <v>#NAME?</v>
      </c>
      <c r="O284" s="187" t="str">
        <f t="shared" si="2"/>
        <v>#NAME?</v>
      </c>
      <c r="P284" s="179" t="str">
        <f t="shared" si="3"/>
        <v>#NAME?</v>
      </c>
      <c r="Q284" s="187" t="str">
        <f t="shared" si="4"/>
        <v>#NAME?</v>
      </c>
      <c r="R284" s="187" t="str">
        <f t="shared" si="5"/>
        <v>#NAME?</v>
      </c>
      <c r="S284" s="188" t="str">
        <f t="shared" si="6"/>
        <v>#NAME?</v>
      </c>
    </row>
    <row r="285" ht="15.75" customHeight="1">
      <c r="G285" s="182" t="s">
        <v>310</v>
      </c>
      <c r="H285" s="183">
        <v>515.68</v>
      </c>
      <c r="I285" s="185" t="str">
        <f t="array" ref="I285">_xludf.XLOOKUP(G285,'Benchmark Rates Paste'!A:A,'Benchmark Rates Paste'!B:B, "")</f>
        <v>#NAME?</v>
      </c>
      <c r="J285" s="172" t="str">
        <f t="array" ref="J285">_xludf.XLOOKUP(G285,'Benchmark Rates Paste'!D:D,'Benchmark Rates Paste'!E:E,"")</f>
        <v>#NAME?</v>
      </c>
      <c r="K285" s="184" t="str">
        <f t="array" ref="K285">_xludf.XLOOKUP(G285,'Benchmark Rates Paste'!G:G,'Benchmark Rates Paste'!I:I,"")</f>
        <v>#NAME?</v>
      </c>
      <c r="L285" s="184" t="str">
        <f t="array" ref="L285">_xludf.XLOOKUP(G285,'Benchmark Rates Paste'!K:K,'Benchmark Rates Paste'!L:L,"")</f>
        <v>#NAME?</v>
      </c>
      <c r="M285" s="185" t="str">
        <f t="array" ref="M285">_xludf.XLOOKUP(G285,'Benchmark Rates Paste'!N:N,'Benchmark Rates Paste'!O:O,"")</f>
        <v>#NAME?</v>
      </c>
      <c r="N285" s="186" t="str">
        <f t="shared" si="1"/>
        <v>#NAME?</v>
      </c>
      <c r="O285" s="187" t="str">
        <f t="shared" si="2"/>
        <v>#NAME?</v>
      </c>
      <c r="P285" s="179" t="str">
        <f t="shared" si="3"/>
        <v>#NAME?</v>
      </c>
      <c r="Q285" s="187" t="str">
        <f t="shared" si="4"/>
        <v>#NAME?</v>
      </c>
      <c r="R285" s="187" t="str">
        <f t="shared" si="5"/>
        <v>#NAME?</v>
      </c>
      <c r="S285" s="188" t="str">
        <f t="shared" si="6"/>
        <v>#NAME?</v>
      </c>
    </row>
    <row r="286" ht="15.75" customHeight="1">
      <c r="G286" s="182" t="s">
        <v>311</v>
      </c>
      <c r="H286" s="183">
        <v>170.57</v>
      </c>
      <c r="I286" s="185" t="str">
        <f t="array" ref="I286">_xludf.XLOOKUP(G286,'Benchmark Rates Paste'!A:A,'Benchmark Rates Paste'!B:B, "")</f>
        <v>#NAME?</v>
      </c>
      <c r="J286" s="172" t="str">
        <f t="array" ref="J286">_xludf.XLOOKUP(G286,'Benchmark Rates Paste'!D:D,'Benchmark Rates Paste'!E:E,"")</f>
        <v>#NAME?</v>
      </c>
      <c r="K286" s="184" t="str">
        <f t="array" ref="K286">_xludf.XLOOKUP(G286,'Benchmark Rates Paste'!G:G,'Benchmark Rates Paste'!I:I,"")</f>
        <v>#NAME?</v>
      </c>
      <c r="L286" s="184" t="str">
        <f t="array" ref="L286">_xludf.XLOOKUP(G286,'Benchmark Rates Paste'!K:K,'Benchmark Rates Paste'!L:L,"")</f>
        <v>#NAME?</v>
      </c>
      <c r="M286" s="185" t="str">
        <f t="array" ref="M286">_xludf.XLOOKUP(G286,'Benchmark Rates Paste'!N:N,'Benchmark Rates Paste'!O:O,"")</f>
        <v>#NAME?</v>
      </c>
      <c r="N286" s="186" t="str">
        <f t="shared" si="1"/>
        <v>#NAME?</v>
      </c>
      <c r="O286" s="187" t="str">
        <f t="shared" si="2"/>
        <v>#NAME?</v>
      </c>
      <c r="P286" s="179" t="str">
        <f t="shared" si="3"/>
        <v>#NAME?</v>
      </c>
      <c r="Q286" s="187" t="str">
        <f t="shared" si="4"/>
        <v>#NAME?</v>
      </c>
      <c r="R286" s="187" t="str">
        <f t="shared" si="5"/>
        <v>#NAME?</v>
      </c>
      <c r="S286" s="188" t="str">
        <f t="shared" si="6"/>
        <v>#NAME?</v>
      </c>
    </row>
    <row r="287" ht="15.75" customHeight="1">
      <c r="G287" s="182" t="s">
        <v>312</v>
      </c>
      <c r="H287" s="183">
        <v>597.41</v>
      </c>
      <c r="I287" s="185" t="str">
        <f t="array" ref="I287">_xludf.XLOOKUP(G287,'Benchmark Rates Paste'!A:A,'Benchmark Rates Paste'!B:B, "")</f>
        <v>#NAME?</v>
      </c>
      <c r="J287" s="172" t="str">
        <f t="array" ref="J287">_xludf.XLOOKUP(G287,'Benchmark Rates Paste'!D:D,'Benchmark Rates Paste'!E:E,"")</f>
        <v>#NAME?</v>
      </c>
      <c r="K287" s="184" t="str">
        <f t="array" ref="K287">_xludf.XLOOKUP(G287,'Benchmark Rates Paste'!G:G,'Benchmark Rates Paste'!I:I,"")</f>
        <v>#NAME?</v>
      </c>
      <c r="L287" s="184" t="str">
        <f t="array" ref="L287">_xludf.XLOOKUP(G287,'Benchmark Rates Paste'!K:K,'Benchmark Rates Paste'!L:L,"")</f>
        <v>#NAME?</v>
      </c>
      <c r="M287" s="185" t="str">
        <f t="array" ref="M287">_xludf.XLOOKUP(G287,'Benchmark Rates Paste'!N:N,'Benchmark Rates Paste'!O:O,"")</f>
        <v>#NAME?</v>
      </c>
      <c r="N287" s="186" t="str">
        <f t="shared" si="1"/>
        <v>#NAME?</v>
      </c>
      <c r="O287" s="187" t="str">
        <f t="shared" si="2"/>
        <v>#NAME?</v>
      </c>
      <c r="P287" s="179" t="str">
        <f t="shared" si="3"/>
        <v>#NAME?</v>
      </c>
      <c r="Q287" s="187" t="str">
        <f t="shared" si="4"/>
        <v>#NAME?</v>
      </c>
      <c r="R287" s="187" t="str">
        <f t="shared" si="5"/>
        <v>#NAME?</v>
      </c>
      <c r="S287" s="188" t="str">
        <f t="shared" si="6"/>
        <v>#NAME?</v>
      </c>
    </row>
    <row r="288" ht="15.75" customHeight="1">
      <c r="G288" s="182" t="s">
        <v>313</v>
      </c>
      <c r="H288" s="183">
        <v>1128.46</v>
      </c>
      <c r="I288" s="185" t="str">
        <f t="array" ref="I288">_xludf.XLOOKUP(G288,'Benchmark Rates Paste'!A:A,'Benchmark Rates Paste'!B:B, "")</f>
        <v>#NAME?</v>
      </c>
      <c r="J288" s="172" t="str">
        <f t="array" ref="J288">_xludf.XLOOKUP(G288,'Benchmark Rates Paste'!D:D,'Benchmark Rates Paste'!E:E,"")</f>
        <v>#NAME?</v>
      </c>
      <c r="K288" s="184" t="str">
        <f t="array" ref="K288">_xludf.XLOOKUP(G288,'Benchmark Rates Paste'!G:G,'Benchmark Rates Paste'!I:I,"")</f>
        <v>#NAME?</v>
      </c>
      <c r="L288" s="184" t="str">
        <f t="array" ref="L288">_xludf.XLOOKUP(G288,'Benchmark Rates Paste'!K:K,'Benchmark Rates Paste'!L:L,"")</f>
        <v>#NAME?</v>
      </c>
      <c r="M288" s="185" t="str">
        <f t="array" ref="M288">_xludf.XLOOKUP(G288,'Benchmark Rates Paste'!N:N,'Benchmark Rates Paste'!O:O,"")</f>
        <v>#NAME?</v>
      </c>
      <c r="N288" s="186" t="str">
        <f t="shared" si="1"/>
        <v>#NAME?</v>
      </c>
      <c r="O288" s="187" t="str">
        <f t="shared" si="2"/>
        <v>#NAME?</v>
      </c>
      <c r="P288" s="179" t="str">
        <f t="shared" si="3"/>
        <v>#NAME?</v>
      </c>
      <c r="Q288" s="187" t="str">
        <f t="shared" si="4"/>
        <v>#NAME?</v>
      </c>
      <c r="R288" s="187" t="str">
        <f t="shared" si="5"/>
        <v>#NAME?</v>
      </c>
      <c r="S288" s="188" t="str">
        <f t="shared" si="6"/>
        <v>#NAME?</v>
      </c>
    </row>
    <row r="289" ht="15.75" customHeight="1">
      <c r="G289" s="182" t="s">
        <v>88</v>
      </c>
      <c r="H289" s="183">
        <v>99.5</v>
      </c>
      <c r="I289" s="185" t="str">
        <f t="array" ref="I289">_xludf.XLOOKUP(G289,'Benchmark Rates Paste'!A:A,'Benchmark Rates Paste'!B:B, "")</f>
        <v>#NAME?</v>
      </c>
      <c r="J289" s="172" t="str">
        <f t="array" ref="J289">_xludf.XLOOKUP(G289,'Benchmark Rates Paste'!D:D,'Benchmark Rates Paste'!E:E,"")</f>
        <v>#NAME?</v>
      </c>
      <c r="K289" s="184" t="str">
        <f t="array" ref="K289">_xludf.XLOOKUP(G289,'Benchmark Rates Paste'!G:G,'Benchmark Rates Paste'!I:I,"")</f>
        <v>#NAME?</v>
      </c>
      <c r="L289" s="184" t="str">
        <f t="array" ref="L289">_xludf.XLOOKUP(G289,'Benchmark Rates Paste'!K:K,'Benchmark Rates Paste'!L:L,"")</f>
        <v>#NAME?</v>
      </c>
      <c r="M289" s="185" t="str">
        <f t="array" ref="M289">_xludf.XLOOKUP(G289,'Benchmark Rates Paste'!N:N,'Benchmark Rates Paste'!O:O,"")</f>
        <v>#NAME?</v>
      </c>
      <c r="N289" s="186" t="str">
        <f t="shared" si="1"/>
        <v>#NAME?</v>
      </c>
      <c r="O289" s="187" t="str">
        <f t="shared" si="2"/>
        <v>#NAME?</v>
      </c>
      <c r="P289" s="179" t="str">
        <f t="shared" si="3"/>
        <v>#NAME?</v>
      </c>
      <c r="Q289" s="187" t="str">
        <f t="shared" si="4"/>
        <v>#NAME?</v>
      </c>
      <c r="R289" s="187" t="str">
        <f t="shared" si="5"/>
        <v>#NAME?</v>
      </c>
      <c r="S289" s="188" t="str">
        <f t="shared" si="6"/>
        <v>#NAME?</v>
      </c>
    </row>
    <row r="290" ht="15.75" customHeight="1">
      <c r="G290" s="182" t="s">
        <v>314</v>
      </c>
      <c r="H290" s="183">
        <v>266.52</v>
      </c>
      <c r="I290" s="185" t="str">
        <f t="array" ref="I290">_xludf.XLOOKUP(G290,'Benchmark Rates Paste'!A:A,'Benchmark Rates Paste'!B:B, "")</f>
        <v>#NAME?</v>
      </c>
      <c r="J290" s="172" t="str">
        <f t="array" ref="J290">_xludf.XLOOKUP(G290,'Benchmark Rates Paste'!D:D,'Benchmark Rates Paste'!E:E,"")</f>
        <v>#NAME?</v>
      </c>
      <c r="K290" s="184" t="str">
        <f t="array" ref="K290">_xludf.XLOOKUP(G290,'Benchmark Rates Paste'!G:G,'Benchmark Rates Paste'!I:I,"")</f>
        <v>#NAME?</v>
      </c>
      <c r="L290" s="184" t="str">
        <f t="array" ref="L290">_xludf.XLOOKUP(G290,'Benchmark Rates Paste'!K:K,'Benchmark Rates Paste'!L:L,"")</f>
        <v>#NAME?</v>
      </c>
      <c r="M290" s="185" t="str">
        <f t="array" ref="M290">_xludf.XLOOKUP(G290,'Benchmark Rates Paste'!N:N,'Benchmark Rates Paste'!O:O,"")</f>
        <v>#NAME?</v>
      </c>
      <c r="N290" s="186" t="str">
        <f t="shared" si="1"/>
        <v>#NAME?</v>
      </c>
      <c r="O290" s="187" t="str">
        <f t="shared" si="2"/>
        <v>#NAME?</v>
      </c>
      <c r="P290" s="179" t="str">
        <f t="shared" si="3"/>
        <v>#NAME?</v>
      </c>
      <c r="Q290" s="187" t="str">
        <f t="shared" si="4"/>
        <v>#NAME?</v>
      </c>
      <c r="R290" s="187" t="str">
        <f t="shared" si="5"/>
        <v>#NAME?</v>
      </c>
      <c r="S290" s="188" t="str">
        <f t="shared" si="6"/>
        <v>#NAME?</v>
      </c>
    </row>
    <row r="291" ht="15.75" customHeight="1">
      <c r="G291" s="182" t="s">
        <v>315</v>
      </c>
      <c r="H291" s="183">
        <v>1038.01</v>
      </c>
      <c r="I291" s="185" t="str">
        <f t="array" ref="I291">_xludf.XLOOKUP(G291,'Benchmark Rates Paste'!A:A,'Benchmark Rates Paste'!B:B, "")</f>
        <v>#NAME?</v>
      </c>
      <c r="J291" s="172" t="str">
        <f t="array" ref="J291">_xludf.XLOOKUP(G291,'Benchmark Rates Paste'!D:D,'Benchmark Rates Paste'!E:E,"")</f>
        <v>#NAME?</v>
      </c>
      <c r="K291" s="184" t="str">
        <f t="array" ref="K291">_xludf.XLOOKUP(G291,'Benchmark Rates Paste'!G:G,'Benchmark Rates Paste'!I:I,"")</f>
        <v>#NAME?</v>
      </c>
      <c r="L291" s="184" t="str">
        <f t="array" ref="L291">_xludf.XLOOKUP(G291,'Benchmark Rates Paste'!K:K,'Benchmark Rates Paste'!L:L,"")</f>
        <v>#NAME?</v>
      </c>
      <c r="M291" s="185" t="str">
        <f t="array" ref="M291">_xludf.XLOOKUP(G291,'Benchmark Rates Paste'!N:N,'Benchmark Rates Paste'!O:O,"")</f>
        <v>#NAME?</v>
      </c>
      <c r="N291" s="186" t="str">
        <f t="shared" si="1"/>
        <v>#NAME?</v>
      </c>
      <c r="O291" s="187" t="str">
        <f t="shared" si="2"/>
        <v>#NAME?</v>
      </c>
      <c r="P291" s="179" t="str">
        <f t="shared" si="3"/>
        <v>#NAME?</v>
      </c>
      <c r="Q291" s="187" t="str">
        <f t="shared" si="4"/>
        <v>#NAME?</v>
      </c>
      <c r="R291" s="187" t="str">
        <f t="shared" si="5"/>
        <v>#NAME?</v>
      </c>
      <c r="S291" s="188" t="str">
        <f t="shared" si="6"/>
        <v>#NAME?</v>
      </c>
    </row>
    <row r="292" ht="15.75" customHeight="1">
      <c r="G292" s="182" t="s">
        <v>89</v>
      </c>
      <c r="H292" s="183">
        <v>245.24</v>
      </c>
      <c r="I292" s="185" t="str">
        <f t="array" ref="I292">_xludf.XLOOKUP(G292,'Benchmark Rates Paste'!A:A,'Benchmark Rates Paste'!B:B, "")</f>
        <v>#NAME?</v>
      </c>
      <c r="J292" s="172" t="str">
        <f t="array" ref="J292">_xludf.XLOOKUP(G292,'Benchmark Rates Paste'!D:D,'Benchmark Rates Paste'!E:E,"")</f>
        <v>#NAME?</v>
      </c>
      <c r="K292" s="184" t="str">
        <f t="array" ref="K292">_xludf.XLOOKUP(G292,'Benchmark Rates Paste'!G:G,'Benchmark Rates Paste'!I:I,"")</f>
        <v>#NAME?</v>
      </c>
      <c r="L292" s="184" t="str">
        <f t="array" ref="L292">_xludf.XLOOKUP(G292,'Benchmark Rates Paste'!K:K,'Benchmark Rates Paste'!L:L,"")</f>
        <v>#NAME?</v>
      </c>
      <c r="M292" s="185" t="str">
        <f t="array" ref="M292">_xludf.XLOOKUP(G292,'Benchmark Rates Paste'!N:N,'Benchmark Rates Paste'!O:O,"")</f>
        <v>#NAME?</v>
      </c>
      <c r="N292" s="186" t="str">
        <f t="shared" si="1"/>
        <v>#NAME?</v>
      </c>
      <c r="O292" s="187" t="str">
        <f t="shared" si="2"/>
        <v>#NAME?</v>
      </c>
      <c r="P292" s="179" t="str">
        <f t="shared" si="3"/>
        <v>#NAME?</v>
      </c>
      <c r="Q292" s="187" t="str">
        <f t="shared" si="4"/>
        <v>#NAME?</v>
      </c>
      <c r="R292" s="187" t="str">
        <f t="shared" si="5"/>
        <v>#NAME?</v>
      </c>
      <c r="S292" s="188" t="str">
        <f t="shared" si="6"/>
        <v>#NAME?</v>
      </c>
    </row>
    <row r="293" ht="15.75" customHeight="1">
      <c r="G293" s="182" t="s">
        <v>316</v>
      </c>
      <c r="H293" s="183">
        <v>126.01</v>
      </c>
      <c r="I293" s="185" t="str">
        <f t="array" ref="I293">_xludf.XLOOKUP(G293,'Benchmark Rates Paste'!A:A,'Benchmark Rates Paste'!B:B, "")</f>
        <v>#NAME?</v>
      </c>
      <c r="J293" s="172" t="str">
        <f t="array" ref="J293">_xludf.XLOOKUP(G293,'Benchmark Rates Paste'!D:D,'Benchmark Rates Paste'!E:E,"")</f>
        <v>#NAME?</v>
      </c>
      <c r="K293" s="184" t="str">
        <f t="array" ref="K293">_xludf.XLOOKUP(G293,'Benchmark Rates Paste'!G:G,'Benchmark Rates Paste'!I:I,"")</f>
        <v>#NAME?</v>
      </c>
      <c r="L293" s="184" t="str">
        <f t="array" ref="L293">_xludf.XLOOKUP(G293,'Benchmark Rates Paste'!K:K,'Benchmark Rates Paste'!L:L,"")</f>
        <v>#NAME?</v>
      </c>
      <c r="M293" s="185" t="str">
        <f t="array" ref="M293">_xludf.XLOOKUP(G293,'Benchmark Rates Paste'!N:N,'Benchmark Rates Paste'!O:O,"")</f>
        <v>#NAME?</v>
      </c>
      <c r="N293" s="186" t="str">
        <f t="shared" si="1"/>
        <v>#NAME?</v>
      </c>
      <c r="O293" s="187" t="str">
        <f t="shared" si="2"/>
        <v>#NAME?</v>
      </c>
      <c r="P293" s="179" t="str">
        <f t="shared" si="3"/>
        <v>#NAME?</v>
      </c>
      <c r="Q293" s="187" t="str">
        <f t="shared" si="4"/>
        <v>#NAME?</v>
      </c>
      <c r="R293" s="187" t="str">
        <f t="shared" si="5"/>
        <v>#NAME?</v>
      </c>
      <c r="S293" s="188" t="str">
        <f t="shared" si="6"/>
        <v>#NAME?</v>
      </c>
    </row>
    <row r="294" ht="15.75" customHeight="1">
      <c r="G294" s="182" t="s">
        <v>317</v>
      </c>
      <c r="H294" s="183">
        <v>174.83</v>
      </c>
      <c r="I294" s="185" t="str">
        <f t="array" ref="I294">_xludf.XLOOKUP(G294,'Benchmark Rates Paste'!A:A,'Benchmark Rates Paste'!B:B, "")</f>
        <v>#NAME?</v>
      </c>
      <c r="J294" s="172" t="str">
        <f t="array" ref="J294">_xludf.XLOOKUP(G294,'Benchmark Rates Paste'!D:D,'Benchmark Rates Paste'!E:E,"")</f>
        <v>#NAME?</v>
      </c>
      <c r="K294" s="184" t="str">
        <f t="array" ref="K294">_xludf.XLOOKUP(G294,'Benchmark Rates Paste'!G:G,'Benchmark Rates Paste'!I:I,"")</f>
        <v>#NAME?</v>
      </c>
      <c r="L294" s="184" t="str">
        <f t="array" ref="L294">_xludf.XLOOKUP(G294,'Benchmark Rates Paste'!K:K,'Benchmark Rates Paste'!L:L,"")</f>
        <v>#NAME?</v>
      </c>
      <c r="M294" s="185" t="str">
        <f t="array" ref="M294">_xludf.XLOOKUP(G294,'Benchmark Rates Paste'!N:N,'Benchmark Rates Paste'!O:O,"")</f>
        <v>#NAME?</v>
      </c>
      <c r="N294" s="186" t="str">
        <f t="shared" si="1"/>
        <v>#NAME?</v>
      </c>
      <c r="O294" s="187" t="str">
        <f t="shared" si="2"/>
        <v>#NAME?</v>
      </c>
      <c r="P294" s="179" t="str">
        <f t="shared" si="3"/>
        <v>#NAME?</v>
      </c>
      <c r="Q294" s="187" t="str">
        <f t="shared" si="4"/>
        <v>#NAME?</v>
      </c>
      <c r="R294" s="187" t="str">
        <f t="shared" si="5"/>
        <v>#NAME?</v>
      </c>
      <c r="S294" s="188" t="str">
        <f t="shared" si="6"/>
        <v>#NAME?</v>
      </c>
    </row>
    <row r="295" ht="15.75" customHeight="1">
      <c r="G295" s="182" t="s">
        <v>90</v>
      </c>
      <c r="H295" s="183">
        <v>1906.15</v>
      </c>
      <c r="I295" s="185" t="str">
        <f t="array" ref="I295">_xludf.XLOOKUP(G295,'Benchmark Rates Paste'!A:A,'Benchmark Rates Paste'!B:B, "")</f>
        <v>#NAME?</v>
      </c>
      <c r="J295" s="172" t="str">
        <f t="array" ref="J295">_xludf.XLOOKUP(G295,'Benchmark Rates Paste'!D:D,'Benchmark Rates Paste'!E:E,"")</f>
        <v>#NAME?</v>
      </c>
      <c r="K295" s="184" t="str">
        <f t="array" ref="K295">_xludf.XLOOKUP(G295,'Benchmark Rates Paste'!G:G,'Benchmark Rates Paste'!I:I,"")</f>
        <v>#NAME?</v>
      </c>
      <c r="L295" s="184" t="str">
        <f t="array" ref="L295">_xludf.XLOOKUP(G295,'Benchmark Rates Paste'!K:K,'Benchmark Rates Paste'!L:L,"")</f>
        <v>#NAME?</v>
      </c>
      <c r="M295" s="185" t="str">
        <f t="array" ref="M295">_xludf.XLOOKUP(G295,'Benchmark Rates Paste'!N:N,'Benchmark Rates Paste'!O:O,"")</f>
        <v>#NAME?</v>
      </c>
      <c r="N295" s="186" t="str">
        <f t="shared" si="1"/>
        <v>#NAME?</v>
      </c>
      <c r="O295" s="187" t="str">
        <f t="shared" si="2"/>
        <v>#NAME?</v>
      </c>
      <c r="P295" s="179" t="str">
        <f t="shared" si="3"/>
        <v>#NAME?</v>
      </c>
      <c r="Q295" s="187" t="str">
        <f t="shared" si="4"/>
        <v>#NAME?</v>
      </c>
      <c r="R295" s="187" t="str">
        <f t="shared" si="5"/>
        <v>#NAME?</v>
      </c>
      <c r="S295" s="188" t="str">
        <f t="shared" si="6"/>
        <v>#NAME?</v>
      </c>
    </row>
    <row r="296" ht="15.75" customHeight="1">
      <c r="G296" s="182" t="s">
        <v>91</v>
      </c>
      <c r="H296" s="183">
        <v>640.19</v>
      </c>
      <c r="I296" s="185" t="str">
        <f t="array" ref="I296">_xludf.XLOOKUP(G296,'Benchmark Rates Paste'!A:A,'Benchmark Rates Paste'!B:B, "")</f>
        <v>#NAME?</v>
      </c>
      <c r="J296" s="172" t="str">
        <f t="array" ref="J296">_xludf.XLOOKUP(G296,'Benchmark Rates Paste'!D:D,'Benchmark Rates Paste'!E:E,"")</f>
        <v>#NAME?</v>
      </c>
      <c r="K296" s="184" t="str">
        <f t="array" ref="K296">_xludf.XLOOKUP(G296,'Benchmark Rates Paste'!G:G,'Benchmark Rates Paste'!I:I,"")</f>
        <v>#NAME?</v>
      </c>
      <c r="L296" s="184" t="str">
        <f t="array" ref="L296">_xludf.XLOOKUP(G296,'Benchmark Rates Paste'!K:K,'Benchmark Rates Paste'!L:L,"")</f>
        <v>#NAME?</v>
      </c>
      <c r="M296" s="185" t="str">
        <f t="array" ref="M296">_xludf.XLOOKUP(G296,'Benchmark Rates Paste'!N:N,'Benchmark Rates Paste'!O:O,"")</f>
        <v>#NAME?</v>
      </c>
      <c r="N296" s="186" t="str">
        <f t="shared" si="1"/>
        <v>#NAME?</v>
      </c>
      <c r="O296" s="187" t="str">
        <f t="shared" si="2"/>
        <v>#NAME?</v>
      </c>
      <c r="P296" s="179" t="str">
        <f t="shared" si="3"/>
        <v>#NAME?</v>
      </c>
      <c r="Q296" s="187" t="str">
        <f t="shared" si="4"/>
        <v>#NAME?</v>
      </c>
      <c r="R296" s="187" t="str">
        <f t="shared" si="5"/>
        <v>#NAME?</v>
      </c>
      <c r="S296" s="188" t="str">
        <f t="shared" si="6"/>
        <v>#NAME?</v>
      </c>
    </row>
    <row r="297" ht="15.75" customHeight="1">
      <c r="G297" s="182" t="s">
        <v>92</v>
      </c>
      <c r="H297" s="183">
        <v>1563.05</v>
      </c>
      <c r="I297" s="185" t="str">
        <f t="array" ref="I297">_xludf.XLOOKUP(G297,'Benchmark Rates Paste'!A:A,'Benchmark Rates Paste'!B:B, "")</f>
        <v>#NAME?</v>
      </c>
      <c r="J297" s="172" t="str">
        <f t="array" ref="J297">_xludf.XLOOKUP(G297,'Benchmark Rates Paste'!D:D,'Benchmark Rates Paste'!E:E,"")</f>
        <v>#NAME?</v>
      </c>
      <c r="K297" s="184" t="str">
        <f t="array" ref="K297">_xludf.XLOOKUP(G297,'Benchmark Rates Paste'!G:G,'Benchmark Rates Paste'!I:I,"")</f>
        <v>#NAME?</v>
      </c>
      <c r="L297" s="184" t="str">
        <f t="array" ref="L297">_xludf.XLOOKUP(G297,'Benchmark Rates Paste'!K:K,'Benchmark Rates Paste'!L:L,"")</f>
        <v>#NAME?</v>
      </c>
      <c r="M297" s="185" t="str">
        <f t="array" ref="M297">_xludf.XLOOKUP(G297,'Benchmark Rates Paste'!N:N,'Benchmark Rates Paste'!O:O,"")</f>
        <v>#NAME?</v>
      </c>
      <c r="N297" s="186" t="str">
        <f t="shared" si="1"/>
        <v>#NAME?</v>
      </c>
      <c r="O297" s="187" t="str">
        <f t="shared" si="2"/>
        <v>#NAME?</v>
      </c>
      <c r="P297" s="179" t="str">
        <f t="shared" si="3"/>
        <v>#NAME?</v>
      </c>
      <c r="Q297" s="187" t="str">
        <f t="shared" si="4"/>
        <v>#NAME?</v>
      </c>
      <c r="R297" s="187" t="str">
        <f t="shared" si="5"/>
        <v>#NAME?</v>
      </c>
      <c r="S297" s="188" t="str">
        <f t="shared" si="6"/>
        <v>#NAME?</v>
      </c>
    </row>
    <row r="298" ht="15.75" customHeight="1">
      <c r="G298" s="182" t="s">
        <v>93</v>
      </c>
      <c r="H298" s="183">
        <v>2147.88</v>
      </c>
      <c r="I298" s="185" t="str">
        <f t="array" ref="I298">_xludf.XLOOKUP(G298,'Benchmark Rates Paste'!A:A,'Benchmark Rates Paste'!B:B, "")</f>
        <v>#NAME?</v>
      </c>
      <c r="J298" s="172" t="str">
        <f t="array" ref="J298">_xludf.XLOOKUP(G298,'Benchmark Rates Paste'!D:D,'Benchmark Rates Paste'!E:E,"")</f>
        <v>#NAME?</v>
      </c>
      <c r="K298" s="184" t="str">
        <f t="array" ref="K298">_xludf.XLOOKUP(G298,'Benchmark Rates Paste'!G:G,'Benchmark Rates Paste'!I:I,"")</f>
        <v>#NAME?</v>
      </c>
      <c r="L298" s="184" t="str">
        <f t="array" ref="L298">_xludf.XLOOKUP(G298,'Benchmark Rates Paste'!K:K,'Benchmark Rates Paste'!L:L,"")</f>
        <v>#NAME?</v>
      </c>
      <c r="M298" s="185" t="str">
        <f t="array" ref="M298">_xludf.XLOOKUP(G298,'Benchmark Rates Paste'!N:N,'Benchmark Rates Paste'!O:O,"")</f>
        <v>#NAME?</v>
      </c>
      <c r="N298" s="186" t="str">
        <f t="shared" si="1"/>
        <v>#NAME?</v>
      </c>
      <c r="O298" s="187" t="str">
        <f t="shared" si="2"/>
        <v>#NAME?</v>
      </c>
      <c r="P298" s="179" t="str">
        <f t="shared" si="3"/>
        <v>#NAME?</v>
      </c>
      <c r="Q298" s="187" t="str">
        <f t="shared" si="4"/>
        <v>#NAME?</v>
      </c>
      <c r="R298" s="187" t="str">
        <f t="shared" si="5"/>
        <v>#NAME?</v>
      </c>
      <c r="S298" s="188" t="str">
        <f t="shared" si="6"/>
        <v>#NAME?</v>
      </c>
    </row>
    <row r="299" ht="15.75" customHeight="1">
      <c r="G299" s="182" t="s">
        <v>94</v>
      </c>
      <c r="H299" s="183">
        <v>671.48</v>
      </c>
      <c r="I299" s="185" t="str">
        <f t="array" ref="I299">_xludf.XLOOKUP(G299,'Benchmark Rates Paste'!A:A,'Benchmark Rates Paste'!B:B, "")</f>
        <v>#NAME?</v>
      </c>
      <c r="J299" s="172" t="str">
        <f t="array" ref="J299">_xludf.XLOOKUP(G299,'Benchmark Rates Paste'!D:D,'Benchmark Rates Paste'!E:E,"")</f>
        <v>#NAME?</v>
      </c>
      <c r="K299" s="184" t="str">
        <f t="array" ref="K299">_xludf.XLOOKUP(G299,'Benchmark Rates Paste'!G:G,'Benchmark Rates Paste'!I:I,"")</f>
        <v>#NAME?</v>
      </c>
      <c r="L299" s="184" t="str">
        <f t="array" ref="L299">_xludf.XLOOKUP(G299,'Benchmark Rates Paste'!K:K,'Benchmark Rates Paste'!L:L,"")</f>
        <v>#NAME?</v>
      </c>
      <c r="M299" s="185" t="str">
        <f t="array" ref="M299">_xludf.XLOOKUP(G299,'Benchmark Rates Paste'!N:N,'Benchmark Rates Paste'!O:O,"")</f>
        <v>#NAME?</v>
      </c>
      <c r="N299" s="186" t="str">
        <f t="shared" si="1"/>
        <v>#NAME?</v>
      </c>
      <c r="O299" s="187" t="str">
        <f t="shared" si="2"/>
        <v>#NAME?</v>
      </c>
      <c r="P299" s="179" t="str">
        <f t="shared" si="3"/>
        <v>#NAME?</v>
      </c>
      <c r="Q299" s="187" t="str">
        <f t="shared" si="4"/>
        <v>#NAME?</v>
      </c>
      <c r="R299" s="187" t="str">
        <f t="shared" si="5"/>
        <v>#NAME?</v>
      </c>
      <c r="S299" s="188" t="str">
        <f t="shared" si="6"/>
        <v>#NAME?</v>
      </c>
    </row>
    <row r="300" ht="15.75" customHeight="1">
      <c r="G300" s="182" t="s">
        <v>95</v>
      </c>
      <c r="H300" s="183">
        <v>827.82</v>
      </c>
      <c r="I300" s="185" t="str">
        <f t="array" ref="I300">_xludf.XLOOKUP(G300,'Benchmark Rates Paste'!A:A,'Benchmark Rates Paste'!B:B, "")</f>
        <v>#NAME?</v>
      </c>
      <c r="J300" s="172" t="str">
        <f t="array" ref="J300">_xludf.XLOOKUP(G300,'Benchmark Rates Paste'!D:D,'Benchmark Rates Paste'!E:E,"")</f>
        <v>#NAME?</v>
      </c>
      <c r="K300" s="184" t="str">
        <f t="array" ref="K300">_xludf.XLOOKUP(G300,'Benchmark Rates Paste'!G:G,'Benchmark Rates Paste'!I:I,"")</f>
        <v>#NAME?</v>
      </c>
      <c r="L300" s="184" t="str">
        <f t="array" ref="L300">_xludf.XLOOKUP(G300,'Benchmark Rates Paste'!K:K,'Benchmark Rates Paste'!L:L,"")</f>
        <v>#NAME?</v>
      </c>
      <c r="M300" s="185" t="str">
        <f t="array" ref="M300">_xludf.XLOOKUP(G300,'Benchmark Rates Paste'!N:N,'Benchmark Rates Paste'!O:O,"")</f>
        <v>#NAME?</v>
      </c>
      <c r="N300" s="186" t="str">
        <f t="shared" si="1"/>
        <v>#NAME?</v>
      </c>
      <c r="O300" s="187" t="str">
        <f t="shared" si="2"/>
        <v>#NAME?</v>
      </c>
      <c r="P300" s="179" t="str">
        <f t="shared" si="3"/>
        <v>#NAME?</v>
      </c>
      <c r="Q300" s="187" t="str">
        <f t="shared" si="4"/>
        <v>#NAME?</v>
      </c>
      <c r="R300" s="187" t="str">
        <f t="shared" si="5"/>
        <v>#NAME?</v>
      </c>
      <c r="S300" s="188" t="str">
        <f t="shared" si="6"/>
        <v>#NAME?</v>
      </c>
    </row>
    <row r="301" ht="15.75" customHeight="1">
      <c r="G301" s="182" t="s">
        <v>181</v>
      </c>
      <c r="H301" s="183">
        <v>1047.44</v>
      </c>
      <c r="I301" s="185" t="str">
        <f t="array" ref="I301">_xludf.XLOOKUP(G301,'Benchmark Rates Paste'!A:A,'Benchmark Rates Paste'!B:B, "")</f>
        <v>#NAME?</v>
      </c>
      <c r="J301" s="172" t="str">
        <f t="array" ref="J301">_xludf.XLOOKUP(G301,'Benchmark Rates Paste'!D:D,'Benchmark Rates Paste'!E:E,"")</f>
        <v>#NAME?</v>
      </c>
      <c r="K301" s="184" t="str">
        <f t="array" ref="K301">_xludf.XLOOKUP(G301,'Benchmark Rates Paste'!G:G,'Benchmark Rates Paste'!I:I,"")</f>
        <v>#NAME?</v>
      </c>
      <c r="L301" s="184" t="str">
        <f t="array" ref="L301">_xludf.XLOOKUP(G301,'Benchmark Rates Paste'!K:K,'Benchmark Rates Paste'!L:L,"")</f>
        <v>#NAME?</v>
      </c>
      <c r="M301" s="185" t="str">
        <f t="array" ref="M301">_xludf.XLOOKUP(G301,'Benchmark Rates Paste'!N:N,'Benchmark Rates Paste'!O:O,"")</f>
        <v>#NAME?</v>
      </c>
      <c r="N301" s="186" t="str">
        <f t="shared" si="1"/>
        <v>#NAME?</v>
      </c>
      <c r="O301" s="187" t="str">
        <f t="shared" si="2"/>
        <v>#NAME?</v>
      </c>
      <c r="P301" s="179" t="str">
        <f t="shared" si="3"/>
        <v>#NAME?</v>
      </c>
      <c r="Q301" s="187" t="str">
        <f t="shared" si="4"/>
        <v>#NAME?</v>
      </c>
      <c r="R301" s="187" t="str">
        <f t="shared" si="5"/>
        <v>#NAME?</v>
      </c>
      <c r="S301" s="188" t="str">
        <f t="shared" si="6"/>
        <v>#NAME?</v>
      </c>
    </row>
    <row r="302" ht="15.75" customHeight="1">
      <c r="G302" s="182" t="s">
        <v>96</v>
      </c>
      <c r="H302" s="183">
        <v>1377.26</v>
      </c>
      <c r="I302" s="185" t="str">
        <f t="array" ref="I302">_xludf.XLOOKUP(G302,'Benchmark Rates Paste'!A:A,'Benchmark Rates Paste'!B:B, "")</f>
        <v>#NAME?</v>
      </c>
      <c r="J302" s="172" t="str">
        <f t="array" ref="J302">_xludf.XLOOKUP(G302,'Benchmark Rates Paste'!D:D,'Benchmark Rates Paste'!E:E,"")</f>
        <v>#NAME?</v>
      </c>
      <c r="K302" s="184" t="str">
        <f t="array" ref="K302">_xludf.XLOOKUP(G302,'Benchmark Rates Paste'!G:G,'Benchmark Rates Paste'!I:I,"")</f>
        <v>#NAME?</v>
      </c>
      <c r="L302" s="184" t="str">
        <f t="array" ref="L302">_xludf.XLOOKUP(G302,'Benchmark Rates Paste'!K:K,'Benchmark Rates Paste'!L:L,"")</f>
        <v>#NAME?</v>
      </c>
      <c r="M302" s="185" t="str">
        <f t="array" ref="M302">_xludf.XLOOKUP(G302,'Benchmark Rates Paste'!N:N,'Benchmark Rates Paste'!O:O,"")</f>
        <v>#NAME?</v>
      </c>
      <c r="N302" s="186" t="str">
        <f t="shared" si="1"/>
        <v>#NAME?</v>
      </c>
      <c r="O302" s="187" t="str">
        <f t="shared" si="2"/>
        <v>#NAME?</v>
      </c>
      <c r="P302" s="179" t="str">
        <f t="shared" si="3"/>
        <v>#NAME?</v>
      </c>
      <c r="Q302" s="187" t="str">
        <f t="shared" si="4"/>
        <v>#NAME?</v>
      </c>
      <c r="R302" s="187" t="str">
        <f t="shared" si="5"/>
        <v>#NAME?</v>
      </c>
      <c r="S302" s="188" t="str">
        <f t="shared" si="6"/>
        <v>#NAME?</v>
      </c>
    </row>
    <row r="303" ht="15.75" customHeight="1">
      <c r="G303" s="182" t="s">
        <v>318</v>
      </c>
      <c r="H303" s="183">
        <v>1439.23</v>
      </c>
      <c r="I303" s="185" t="str">
        <f t="array" ref="I303">_xludf.XLOOKUP(G303,'Benchmark Rates Paste'!A:A,'Benchmark Rates Paste'!B:B, "")</f>
        <v>#NAME?</v>
      </c>
      <c r="J303" s="172" t="str">
        <f t="array" ref="J303">_xludf.XLOOKUP(G303,'Benchmark Rates Paste'!D:D,'Benchmark Rates Paste'!E:E,"")</f>
        <v>#NAME?</v>
      </c>
      <c r="K303" s="184" t="str">
        <f t="array" ref="K303">_xludf.XLOOKUP(G303,'Benchmark Rates Paste'!G:G,'Benchmark Rates Paste'!I:I,"")</f>
        <v>#NAME?</v>
      </c>
      <c r="L303" s="184" t="str">
        <f t="array" ref="L303">_xludf.XLOOKUP(G303,'Benchmark Rates Paste'!K:K,'Benchmark Rates Paste'!L:L,"")</f>
        <v>#NAME?</v>
      </c>
      <c r="M303" s="185" t="str">
        <f t="array" ref="M303">_xludf.XLOOKUP(G303,'Benchmark Rates Paste'!N:N,'Benchmark Rates Paste'!O:O,"")</f>
        <v>#NAME?</v>
      </c>
      <c r="N303" s="186" t="str">
        <f t="shared" si="1"/>
        <v>#NAME?</v>
      </c>
      <c r="O303" s="187" t="str">
        <f t="shared" si="2"/>
        <v>#NAME?</v>
      </c>
      <c r="P303" s="179" t="str">
        <f t="shared" si="3"/>
        <v>#NAME?</v>
      </c>
      <c r="Q303" s="187" t="str">
        <f t="shared" si="4"/>
        <v>#NAME?</v>
      </c>
      <c r="R303" s="187" t="str">
        <f t="shared" si="5"/>
        <v>#NAME?</v>
      </c>
      <c r="S303" s="188" t="str">
        <f t="shared" si="6"/>
        <v>#NAME?</v>
      </c>
    </row>
    <row r="304" ht="15.75" customHeight="1">
      <c r="G304" s="182" t="s">
        <v>319</v>
      </c>
      <c r="H304" s="183">
        <v>1439.23</v>
      </c>
      <c r="I304" s="185" t="str">
        <f t="array" ref="I304">_xludf.XLOOKUP(G304,'Benchmark Rates Paste'!A:A,'Benchmark Rates Paste'!B:B, "")</f>
        <v>#NAME?</v>
      </c>
      <c r="J304" s="172" t="str">
        <f t="array" ref="J304">_xludf.XLOOKUP(G304,'Benchmark Rates Paste'!D:D,'Benchmark Rates Paste'!E:E,"")</f>
        <v>#NAME?</v>
      </c>
      <c r="K304" s="184" t="str">
        <f t="array" ref="K304">_xludf.XLOOKUP(G304,'Benchmark Rates Paste'!G:G,'Benchmark Rates Paste'!I:I,"")</f>
        <v>#NAME?</v>
      </c>
      <c r="L304" s="184" t="str">
        <f t="array" ref="L304">_xludf.XLOOKUP(G304,'Benchmark Rates Paste'!K:K,'Benchmark Rates Paste'!L:L,"")</f>
        <v>#NAME?</v>
      </c>
      <c r="M304" s="185" t="str">
        <f t="array" ref="M304">_xludf.XLOOKUP(G304,'Benchmark Rates Paste'!N:N,'Benchmark Rates Paste'!O:O,"")</f>
        <v>#NAME?</v>
      </c>
      <c r="N304" s="186" t="str">
        <f t="shared" si="1"/>
        <v>#NAME?</v>
      </c>
      <c r="O304" s="187" t="str">
        <f t="shared" si="2"/>
        <v>#NAME?</v>
      </c>
      <c r="P304" s="179" t="str">
        <f t="shared" si="3"/>
        <v>#NAME?</v>
      </c>
      <c r="Q304" s="187" t="str">
        <f t="shared" si="4"/>
        <v>#NAME?</v>
      </c>
      <c r="R304" s="187" t="str">
        <f t="shared" si="5"/>
        <v>#NAME?</v>
      </c>
      <c r="S304" s="188" t="str">
        <f t="shared" si="6"/>
        <v>#NAME?</v>
      </c>
    </row>
    <row r="305" ht="15.75" customHeight="1">
      <c r="G305" s="182" t="s">
        <v>320</v>
      </c>
      <c r="H305" s="183">
        <v>1439.23</v>
      </c>
      <c r="I305" s="185" t="str">
        <f t="array" ref="I305">_xludf.XLOOKUP(G305,'Benchmark Rates Paste'!A:A,'Benchmark Rates Paste'!B:B, "")</f>
        <v>#NAME?</v>
      </c>
      <c r="J305" s="172" t="str">
        <f t="array" ref="J305">_xludf.XLOOKUP(G305,'Benchmark Rates Paste'!D:D,'Benchmark Rates Paste'!E:E,"")</f>
        <v>#NAME?</v>
      </c>
      <c r="K305" s="184" t="str">
        <f t="array" ref="K305">_xludf.XLOOKUP(G305,'Benchmark Rates Paste'!G:G,'Benchmark Rates Paste'!I:I,"")</f>
        <v>#NAME?</v>
      </c>
      <c r="L305" s="184" t="str">
        <f t="array" ref="L305">_xludf.XLOOKUP(G305,'Benchmark Rates Paste'!K:K,'Benchmark Rates Paste'!L:L,"")</f>
        <v>#NAME?</v>
      </c>
      <c r="M305" s="185" t="str">
        <f t="array" ref="M305">_xludf.XLOOKUP(G305,'Benchmark Rates Paste'!N:N,'Benchmark Rates Paste'!O:O,"")</f>
        <v>#NAME?</v>
      </c>
      <c r="N305" s="186" t="str">
        <f t="shared" si="1"/>
        <v>#NAME?</v>
      </c>
      <c r="O305" s="187" t="str">
        <f t="shared" si="2"/>
        <v>#NAME?</v>
      </c>
      <c r="P305" s="179" t="str">
        <f t="shared" si="3"/>
        <v>#NAME?</v>
      </c>
      <c r="Q305" s="187" t="str">
        <f t="shared" si="4"/>
        <v>#NAME?</v>
      </c>
      <c r="R305" s="187" t="str">
        <f t="shared" si="5"/>
        <v>#NAME?</v>
      </c>
      <c r="S305" s="188" t="str">
        <f t="shared" si="6"/>
        <v>#NAME?</v>
      </c>
    </row>
    <row r="306" ht="15.75" customHeight="1">
      <c r="G306" s="182" t="s">
        <v>321</v>
      </c>
      <c r="H306" s="183">
        <v>1439.23</v>
      </c>
      <c r="I306" s="185" t="str">
        <f t="array" ref="I306">_xludf.XLOOKUP(G306,'Benchmark Rates Paste'!A:A,'Benchmark Rates Paste'!B:B, "")</f>
        <v>#NAME?</v>
      </c>
      <c r="J306" s="172" t="str">
        <f t="array" ref="J306">_xludf.XLOOKUP(G306,'Benchmark Rates Paste'!D:D,'Benchmark Rates Paste'!E:E,"")</f>
        <v>#NAME?</v>
      </c>
      <c r="K306" s="184" t="str">
        <f t="array" ref="K306">_xludf.XLOOKUP(G306,'Benchmark Rates Paste'!G:G,'Benchmark Rates Paste'!I:I,"")</f>
        <v>#NAME?</v>
      </c>
      <c r="L306" s="184" t="str">
        <f t="array" ref="L306">_xludf.XLOOKUP(G306,'Benchmark Rates Paste'!K:K,'Benchmark Rates Paste'!L:L,"")</f>
        <v>#NAME?</v>
      </c>
      <c r="M306" s="185" t="str">
        <f t="array" ref="M306">_xludf.XLOOKUP(G306,'Benchmark Rates Paste'!N:N,'Benchmark Rates Paste'!O:O,"")</f>
        <v>#NAME?</v>
      </c>
      <c r="N306" s="186" t="str">
        <f t="shared" si="1"/>
        <v>#NAME?</v>
      </c>
      <c r="O306" s="187" t="str">
        <f t="shared" si="2"/>
        <v>#NAME?</v>
      </c>
      <c r="P306" s="179" t="str">
        <f t="shared" si="3"/>
        <v>#NAME?</v>
      </c>
      <c r="Q306" s="187" t="str">
        <f t="shared" si="4"/>
        <v>#NAME?</v>
      </c>
      <c r="R306" s="187" t="str">
        <f t="shared" si="5"/>
        <v>#NAME?</v>
      </c>
      <c r="S306" s="188" t="str">
        <f t="shared" si="6"/>
        <v>#NAME?</v>
      </c>
    </row>
    <row r="307" ht="15.75" customHeight="1">
      <c r="G307" s="182" t="s">
        <v>322</v>
      </c>
      <c r="H307" s="183">
        <v>1439.23</v>
      </c>
      <c r="I307" s="185" t="str">
        <f t="array" ref="I307">_xludf.XLOOKUP(G307,'Benchmark Rates Paste'!A:A,'Benchmark Rates Paste'!B:B, "")</f>
        <v>#NAME?</v>
      </c>
      <c r="J307" s="172" t="str">
        <f t="array" ref="J307">_xludf.XLOOKUP(G307,'Benchmark Rates Paste'!D:D,'Benchmark Rates Paste'!E:E,"")</f>
        <v>#NAME?</v>
      </c>
      <c r="K307" s="184" t="str">
        <f t="array" ref="K307">_xludf.XLOOKUP(G307,'Benchmark Rates Paste'!G:G,'Benchmark Rates Paste'!I:I,"")</f>
        <v>#NAME?</v>
      </c>
      <c r="L307" s="184" t="str">
        <f t="array" ref="L307">_xludf.XLOOKUP(G307,'Benchmark Rates Paste'!K:K,'Benchmark Rates Paste'!L:L,"")</f>
        <v>#NAME?</v>
      </c>
      <c r="M307" s="185" t="str">
        <f t="array" ref="M307">_xludf.XLOOKUP(G307,'Benchmark Rates Paste'!N:N,'Benchmark Rates Paste'!O:O,"")</f>
        <v>#NAME?</v>
      </c>
      <c r="N307" s="186" t="str">
        <f t="shared" si="1"/>
        <v>#NAME?</v>
      </c>
      <c r="O307" s="187" t="str">
        <f t="shared" si="2"/>
        <v>#NAME?</v>
      </c>
      <c r="P307" s="179" t="str">
        <f t="shared" si="3"/>
        <v>#NAME?</v>
      </c>
      <c r="Q307" s="187" t="str">
        <f t="shared" si="4"/>
        <v>#NAME?</v>
      </c>
      <c r="R307" s="187" t="str">
        <f t="shared" si="5"/>
        <v>#NAME?</v>
      </c>
      <c r="S307" s="188" t="str">
        <f t="shared" si="6"/>
        <v>#NAME?</v>
      </c>
    </row>
    <row r="308" ht="15.75" customHeight="1">
      <c r="G308" s="182" t="s">
        <v>323</v>
      </c>
      <c r="H308" s="183">
        <v>1524.58</v>
      </c>
      <c r="I308" s="185" t="str">
        <f t="array" ref="I308">_xludf.XLOOKUP(G308,'Benchmark Rates Paste'!A:A,'Benchmark Rates Paste'!B:B, "")</f>
        <v>#NAME?</v>
      </c>
      <c r="J308" s="172" t="str">
        <f t="array" ref="J308">_xludf.XLOOKUP(G308,'Benchmark Rates Paste'!D:D,'Benchmark Rates Paste'!E:E,"")</f>
        <v>#NAME?</v>
      </c>
      <c r="K308" s="184" t="str">
        <f t="array" ref="K308">_xludf.XLOOKUP(G308,'Benchmark Rates Paste'!G:G,'Benchmark Rates Paste'!I:I,"")</f>
        <v>#NAME?</v>
      </c>
      <c r="L308" s="184" t="str">
        <f t="array" ref="L308">_xludf.XLOOKUP(G308,'Benchmark Rates Paste'!K:K,'Benchmark Rates Paste'!L:L,"")</f>
        <v>#NAME?</v>
      </c>
      <c r="M308" s="185" t="str">
        <f t="array" ref="M308">_xludf.XLOOKUP(G308,'Benchmark Rates Paste'!N:N,'Benchmark Rates Paste'!O:O,"")</f>
        <v>#NAME?</v>
      </c>
      <c r="N308" s="186" t="str">
        <f t="shared" si="1"/>
        <v>#NAME?</v>
      </c>
      <c r="O308" s="187" t="str">
        <f t="shared" si="2"/>
        <v>#NAME?</v>
      </c>
      <c r="P308" s="179" t="str">
        <f t="shared" si="3"/>
        <v>#NAME?</v>
      </c>
      <c r="Q308" s="187" t="str">
        <f t="shared" si="4"/>
        <v>#NAME?</v>
      </c>
      <c r="R308" s="187" t="str">
        <f t="shared" si="5"/>
        <v>#NAME?</v>
      </c>
      <c r="S308" s="188" t="str">
        <f t="shared" si="6"/>
        <v>#NAME?</v>
      </c>
    </row>
    <row r="309" ht="15.75" customHeight="1">
      <c r="G309" s="182" t="s">
        <v>324</v>
      </c>
      <c r="H309" s="183">
        <v>1478.92</v>
      </c>
      <c r="I309" s="185" t="str">
        <f t="array" ref="I309">_xludf.XLOOKUP(G309,'Benchmark Rates Paste'!A:A,'Benchmark Rates Paste'!B:B, "")</f>
        <v>#NAME?</v>
      </c>
      <c r="J309" s="172" t="str">
        <f t="array" ref="J309">_xludf.XLOOKUP(G309,'Benchmark Rates Paste'!D:D,'Benchmark Rates Paste'!E:E,"")</f>
        <v>#NAME?</v>
      </c>
      <c r="K309" s="184" t="str">
        <f t="array" ref="K309">_xludf.XLOOKUP(G309,'Benchmark Rates Paste'!G:G,'Benchmark Rates Paste'!I:I,"")</f>
        <v>#NAME?</v>
      </c>
      <c r="L309" s="184" t="str">
        <f t="array" ref="L309">_xludf.XLOOKUP(G309,'Benchmark Rates Paste'!K:K,'Benchmark Rates Paste'!L:L,"")</f>
        <v>#NAME?</v>
      </c>
      <c r="M309" s="185" t="str">
        <f t="array" ref="M309">_xludf.XLOOKUP(G309,'Benchmark Rates Paste'!N:N,'Benchmark Rates Paste'!O:O,"")</f>
        <v>#NAME?</v>
      </c>
      <c r="N309" s="186" t="str">
        <f t="shared" si="1"/>
        <v>#NAME?</v>
      </c>
      <c r="O309" s="187" t="str">
        <f t="shared" si="2"/>
        <v>#NAME?</v>
      </c>
      <c r="P309" s="179" t="str">
        <f t="shared" si="3"/>
        <v>#NAME?</v>
      </c>
      <c r="Q309" s="187" t="str">
        <f t="shared" si="4"/>
        <v>#NAME?</v>
      </c>
      <c r="R309" s="187" t="str">
        <f t="shared" si="5"/>
        <v>#NAME?</v>
      </c>
      <c r="S309" s="188" t="str">
        <f t="shared" si="6"/>
        <v>#NAME?</v>
      </c>
    </row>
    <row r="310" ht="15.75" customHeight="1">
      <c r="G310" s="182" t="s">
        <v>97</v>
      </c>
      <c r="H310" s="183">
        <v>182.24</v>
      </c>
      <c r="I310" s="185" t="str">
        <f t="array" ref="I310">_xludf.XLOOKUP(G310,'Benchmark Rates Paste'!A:A,'Benchmark Rates Paste'!B:B, "")</f>
        <v>#NAME?</v>
      </c>
      <c r="J310" s="172" t="str">
        <f t="array" ref="J310">_xludf.XLOOKUP(G310,'Benchmark Rates Paste'!D:D,'Benchmark Rates Paste'!E:E,"")</f>
        <v>#NAME?</v>
      </c>
      <c r="K310" s="184" t="str">
        <f t="array" ref="K310">_xludf.XLOOKUP(G310,'Benchmark Rates Paste'!G:G,'Benchmark Rates Paste'!I:I,"")</f>
        <v>#NAME?</v>
      </c>
      <c r="L310" s="184" t="str">
        <f t="array" ref="L310">_xludf.XLOOKUP(G310,'Benchmark Rates Paste'!K:K,'Benchmark Rates Paste'!L:L,"")</f>
        <v>#NAME?</v>
      </c>
      <c r="M310" s="185" t="str">
        <f t="array" ref="M310">_xludf.XLOOKUP(G310,'Benchmark Rates Paste'!N:N,'Benchmark Rates Paste'!O:O,"")</f>
        <v>#NAME?</v>
      </c>
      <c r="N310" s="186" t="str">
        <f t="shared" si="1"/>
        <v>#NAME?</v>
      </c>
      <c r="O310" s="187" t="str">
        <f t="shared" si="2"/>
        <v>#NAME?</v>
      </c>
      <c r="P310" s="179" t="str">
        <f t="shared" si="3"/>
        <v>#NAME?</v>
      </c>
      <c r="Q310" s="187" t="str">
        <f t="shared" si="4"/>
        <v>#NAME?</v>
      </c>
      <c r="R310" s="187" t="str">
        <f t="shared" si="5"/>
        <v>#NAME?</v>
      </c>
      <c r="S310" s="188" t="str">
        <f t="shared" si="6"/>
        <v>#NAME?</v>
      </c>
    </row>
    <row r="311" ht="15.75" customHeight="1">
      <c r="G311" s="182" t="s">
        <v>182</v>
      </c>
      <c r="H311" s="183">
        <v>172.78</v>
      </c>
      <c r="I311" s="185" t="str">
        <f t="array" ref="I311">_xludf.XLOOKUP(G311,'Benchmark Rates Paste'!A:A,'Benchmark Rates Paste'!B:B, "")</f>
        <v>#NAME?</v>
      </c>
      <c r="J311" s="172" t="str">
        <f t="array" ref="J311">_xludf.XLOOKUP(G311,'Benchmark Rates Paste'!D:D,'Benchmark Rates Paste'!E:E,"")</f>
        <v>#NAME?</v>
      </c>
      <c r="K311" s="184" t="str">
        <f t="array" ref="K311">_xludf.XLOOKUP(G311,'Benchmark Rates Paste'!G:G,'Benchmark Rates Paste'!I:I,"")</f>
        <v>#NAME?</v>
      </c>
      <c r="L311" s="184" t="str">
        <f t="array" ref="L311">_xludf.XLOOKUP(G311,'Benchmark Rates Paste'!K:K,'Benchmark Rates Paste'!L:L,"")</f>
        <v>#NAME?</v>
      </c>
      <c r="M311" s="185" t="str">
        <f t="array" ref="M311">_xludf.XLOOKUP(G311,'Benchmark Rates Paste'!N:N,'Benchmark Rates Paste'!O:O,"")</f>
        <v>#NAME?</v>
      </c>
      <c r="N311" s="186" t="str">
        <f t="shared" si="1"/>
        <v>#NAME?</v>
      </c>
      <c r="O311" s="187" t="str">
        <f t="shared" si="2"/>
        <v>#NAME?</v>
      </c>
      <c r="P311" s="179" t="str">
        <f t="shared" si="3"/>
        <v>#NAME?</v>
      </c>
      <c r="Q311" s="187" t="str">
        <f t="shared" si="4"/>
        <v>#NAME?</v>
      </c>
      <c r="R311" s="187" t="str">
        <f t="shared" si="5"/>
        <v>#NAME?</v>
      </c>
      <c r="S311" s="188" t="str">
        <f t="shared" si="6"/>
        <v>#NAME?</v>
      </c>
    </row>
    <row r="312" ht="15.75" customHeight="1">
      <c r="G312" s="182" t="s">
        <v>325</v>
      </c>
      <c r="H312" s="183">
        <v>1439.23</v>
      </c>
      <c r="I312" s="185" t="str">
        <f t="array" ref="I312">_xludf.XLOOKUP(G312,'Benchmark Rates Paste'!A:A,'Benchmark Rates Paste'!B:B, "")</f>
        <v>#NAME?</v>
      </c>
      <c r="J312" s="172" t="str">
        <f t="array" ref="J312">_xludf.XLOOKUP(G312,'Benchmark Rates Paste'!D:D,'Benchmark Rates Paste'!E:E,"")</f>
        <v>#NAME?</v>
      </c>
      <c r="K312" s="184" t="str">
        <f t="array" ref="K312">_xludf.XLOOKUP(G312,'Benchmark Rates Paste'!G:G,'Benchmark Rates Paste'!I:I,"")</f>
        <v>#NAME?</v>
      </c>
      <c r="L312" s="184" t="str">
        <f t="array" ref="L312">_xludf.XLOOKUP(G312,'Benchmark Rates Paste'!K:K,'Benchmark Rates Paste'!L:L,"")</f>
        <v>#NAME?</v>
      </c>
      <c r="M312" s="185" t="str">
        <f t="array" ref="M312">_xludf.XLOOKUP(G312,'Benchmark Rates Paste'!N:N,'Benchmark Rates Paste'!O:O,"")</f>
        <v>#NAME?</v>
      </c>
      <c r="N312" s="186" t="str">
        <f t="shared" si="1"/>
        <v>#NAME?</v>
      </c>
      <c r="O312" s="187" t="str">
        <f t="shared" si="2"/>
        <v>#NAME?</v>
      </c>
      <c r="P312" s="179" t="str">
        <f t="shared" si="3"/>
        <v>#NAME?</v>
      </c>
      <c r="Q312" s="187" t="str">
        <f t="shared" si="4"/>
        <v>#NAME?</v>
      </c>
      <c r="R312" s="187" t="str">
        <f t="shared" si="5"/>
        <v>#NAME?</v>
      </c>
      <c r="S312" s="188" t="str">
        <f t="shared" si="6"/>
        <v>#NAME?</v>
      </c>
    </row>
    <row r="313" ht="15.75" customHeight="1">
      <c r="G313" s="182" t="s">
        <v>326</v>
      </c>
      <c r="H313" s="183">
        <v>1439.23</v>
      </c>
      <c r="I313" s="185" t="str">
        <f t="array" ref="I313">_xludf.XLOOKUP(G313,'Benchmark Rates Paste'!A:A,'Benchmark Rates Paste'!B:B, "")</f>
        <v>#NAME?</v>
      </c>
      <c r="J313" s="172" t="str">
        <f t="array" ref="J313">_xludf.XLOOKUP(G313,'Benchmark Rates Paste'!D:D,'Benchmark Rates Paste'!E:E,"")</f>
        <v>#NAME?</v>
      </c>
      <c r="K313" s="184" t="str">
        <f t="array" ref="K313">_xludf.XLOOKUP(G313,'Benchmark Rates Paste'!G:G,'Benchmark Rates Paste'!I:I,"")</f>
        <v>#NAME?</v>
      </c>
      <c r="L313" s="184" t="str">
        <f t="array" ref="L313">_xludf.XLOOKUP(G313,'Benchmark Rates Paste'!K:K,'Benchmark Rates Paste'!L:L,"")</f>
        <v>#NAME?</v>
      </c>
      <c r="M313" s="185" t="str">
        <f t="array" ref="M313">_xludf.XLOOKUP(G313,'Benchmark Rates Paste'!N:N,'Benchmark Rates Paste'!O:O,"")</f>
        <v>#NAME?</v>
      </c>
      <c r="N313" s="186" t="str">
        <f t="shared" si="1"/>
        <v>#NAME?</v>
      </c>
      <c r="O313" s="187" t="str">
        <f t="shared" si="2"/>
        <v>#NAME?</v>
      </c>
      <c r="P313" s="179" t="str">
        <f t="shared" si="3"/>
        <v>#NAME?</v>
      </c>
      <c r="Q313" s="187" t="str">
        <f t="shared" si="4"/>
        <v>#NAME?</v>
      </c>
      <c r="R313" s="187" t="str">
        <f t="shared" si="5"/>
        <v>#NAME?</v>
      </c>
      <c r="S313" s="188" t="str">
        <f t="shared" si="6"/>
        <v>#NAME?</v>
      </c>
    </row>
    <row r="314" ht="15.75" customHeight="1">
      <c r="G314" s="182" t="s">
        <v>327</v>
      </c>
      <c r="H314" s="183">
        <v>1439.23</v>
      </c>
      <c r="I314" s="185" t="str">
        <f t="array" ref="I314">_xludf.XLOOKUP(G314,'Benchmark Rates Paste'!A:A,'Benchmark Rates Paste'!B:B, "")</f>
        <v>#NAME?</v>
      </c>
      <c r="J314" s="172" t="str">
        <f t="array" ref="J314">_xludf.XLOOKUP(G314,'Benchmark Rates Paste'!D:D,'Benchmark Rates Paste'!E:E,"")</f>
        <v>#NAME?</v>
      </c>
      <c r="K314" s="184" t="str">
        <f t="array" ref="K314">_xludf.XLOOKUP(G314,'Benchmark Rates Paste'!G:G,'Benchmark Rates Paste'!I:I,"")</f>
        <v>#NAME?</v>
      </c>
      <c r="L314" s="184" t="str">
        <f t="array" ref="L314">_xludf.XLOOKUP(G314,'Benchmark Rates Paste'!K:K,'Benchmark Rates Paste'!L:L,"")</f>
        <v>#NAME?</v>
      </c>
      <c r="M314" s="185" t="str">
        <f t="array" ref="M314">_xludf.XLOOKUP(G314,'Benchmark Rates Paste'!N:N,'Benchmark Rates Paste'!O:O,"")</f>
        <v>#NAME?</v>
      </c>
      <c r="N314" s="186" t="str">
        <f t="shared" si="1"/>
        <v>#NAME?</v>
      </c>
      <c r="O314" s="187" t="str">
        <f t="shared" si="2"/>
        <v>#NAME?</v>
      </c>
      <c r="P314" s="179" t="str">
        <f t="shared" si="3"/>
        <v>#NAME?</v>
      </c>
      <c r="Q314" s="187" t="str">
        <f t="shared" si="4"/>
        <v>#NAME?</v>
      </c>
      <c r="R314" s="187" t="str">
        <f t="shared" si="5"/>
        <v>#NAME?</v>
      </c>
      <c r="S314" s="188" t="str">
        <f t="shared" si="6"/>
        <v>#NAME?</v>
      </c>
    </row>
    <row r="315" ht="15.75" customHeight="1">
      <c r="G315" s="182" t="s">
        <v>328</v>
      </c>
      <c r="H315" s="183">
        <v>1439.23</v>
      </c>
      <c r="I315" s="185" t="str">
        <f t="array" ref="I315">_xludf.XLOOKUP(G315,'Benchmark Rates Paste'!A:A,'Benchmark Rates Paste'!B:B, "")</f>
        <v>#NAME?</v>
      </c>
      <c r="J315" s="172" t="str">
        <f t="array" ref="J315">_xludf.XLOOKUP(G315,'Benchmark Rates Paste'!D:D,'Benchmark Rates Paste'!E:E,"")</f>
        <v>#NAME?</v>
      </c>
      <c r="K315" s="184" t="str">
        <f t="array" ref="K315">_xludf.XLOOKUP(G315,'Benchmark Rates Paste'!G:G,'Benchmark Rates Paste'!I:I,"")</f>
        <v>#NAME?</v>
      </c>
      <c r="L315" s="184" t="str">
        <f t="array" ref="L315">_xludf.XLOOKUP(G315,'Benchmark Rates Paste'!K:K,'Benchmark Rates Paste'!L:L,"")</f>
        <v>#NAME?</v>
      </c>
      <c r="M315" s="185" t="str">
        <f t="array" ref="M315">_xludf.XLOOKUP(G315,'Benchmark Rates Paste'!N:N,'Benchmark Rates Paste'!O:O,"")</f>
        <v>#NAME?</v>
      </c>
      <c r="N315" s="186" t="str">
        <f t="shared" si="1"/>
        <v>#NAME?</v>
      </c>
      <c r="O315" s="187" t="str">
        <f t="shared" si="2"/>
        <v>#NAME?</v>
      </c>
      <c r="P315" s="179" t="str">
        <f t="shared" si="3"/>
        <v>#NAME?</v>
      </c>
      <c r="Q315" s="187" t="str">
        <f t="shared" si="4"/>
        <v>#NAME?</v>
      </c>
      <c r="R315" s="187" t="str">
        <f t="shared" si="5"/>
        <v>#NAME?</v>
      </c>
      <c r="S315" s="188" t="str">
        <f t="shared" si="6"/>
        <v>#NAME?</v>
      </c>
    </row>
    <row r="316" ht="15.75" customHeight="1">
      <c r="G316" s="182" t="s">
        <v>329</v>
      </c>
      <c r="H316" s="183">
        <v>165.03</v>
      </c>
      <c r="I316" s="185" t="str">
        <f t="array" ref="I316">_xludf.XLOOKUP(G316,'Benchmark Rates Paste'!A:A,'Benchmark Rates Paste'!B:B, "")</f>
        <v>#NAME?</v>
      </c>
      <c r="J316" s="172" t="str">
        <f t="array" ref="J316">_xludf.XLOOKUP(G316,'Benchmark Rates Paste'!D:D,'Benchmark Rates Paste'!E:E,"")</f>
        <v>#NAME?</v>
      </c>
      <c r="K316" s="184" t="str">
        <f t="array" ref="K316">_xludf.XLOOKUP(G316,'Benchmark Rates Paste'!G:G,'Benchmark Rates Paste'!I:I,"")</f>
        <v>#NAME?</v>
      </c>
      <c r="L316" s="184" t="str">
        <f t="array" ref="L316">_xludf.XLOOKUP(G316,'Benchmark Rates Paste'!K:K,'Benchmark Rates Paste'!L:L,"")</f>
        <v>#NAME?</v>
      </c>
      <c r="M316" s="185" t="str">
        <f t="array" ref="M316">_xludf.XLOOKUP(G316,'Benchmark Rates Paste'!N:N,'Benchmark Rates Paste'!O:O,"")</f>
        <v>#NAME?</v>
      </c>
      <c r="N316" s="186" t="str">
        <f t="shared" si="1"/>
        <v>#NAME?</v>
      </c>
      <c r="O316" s="187" t="str">
        <f t="shared" si="2"/>
        <v>#NAME?</v>
      </c>
      <c r="P316" s="179" t="str">
        <f t="shared" si="3"/>
        <v>#NAME?</v>
      </c>
      <c r="Q316" s="187" t="str">
        <f t="shared" si="4"/>
        <v>#NAME?</v>
      </c>
      <c r="R316" s="187" t="str">
        <f t="shared" si="5"/>
        <v>#NAME?</v>
      </c>
      <c r="S316" s="188" t="str">
        <f t="shared" si="6"/>
        <v>#NAME?</v>
      </c>
    </row>
    <row r="317" ht="15.75" customHeight="1">
      <c r="G317" s="182" t="s">
        <v>330</v>
      </c>
      <c r="H317" s="183">
        <v>277.17</v>
      </c>
      <c r="I317" s="185" t="str">
        <f t="array" ref="I317">_xludf.XLOOKUP(G317,'Benchmark Rates Paste'!A:A,'Benchmark Rates Paste'!B:B, "")</f>
        <v>#NAME?</v>
      </c>
      <c r="J317" s="172" t="str">
        <f t="array" ref="J317">_xludf.XLOOKUP(G317,'Benchmark Rates Paste'!D:D,'Benchmark Rates Paste'!E:E,"")</f>
        <v>#NAME?</v>
      </c>
      <c r="K317" s="184" t="str">
        <f t="array" ref="K317">_xludf.XLOOKUP(G317,'Benchmark Rates Paste'!G:G,'Benchmark Rates Paste'!I:I,"")</f>
        <v>#NAME?</v>
      </c>
      <c r="L317" s="184" t="str">
        <f t="array" ref="L317">_xludf.XLOOKUP(G317,'Benchmark Rates Paste'!K:K,'Benchmark Rates Paste'!L:L,"")</f>
        <v>#NAME?</v>
      </c>
      <c r="M317" s="185" t="str">
        <f t="array" ref="M317">_xludf.XLOOKUP(G317,'Benchmark Rates Paste'!N:N,'Benchmark Rates Paste'!O:O,"")</f>
        <v>#NAME?</v>
      </c>
      <c r="N317" s="186" t="str">
        <f t="shared" si="1"/>
        <v>#NAME?</v>
      </c>
      <c r="O317" s="187" t="str">
        <f t="shared" si="2"/>
        <v>#NAME?</v>
      </c>
      <c r="P317" s="179" t="str">
        <f t="shared" si="3"/>
        <v>#NAME?</v>
      </c>
      <c r="Q317" s="187" t="str">
        <f t="shared" si="4"/>
        <v>#NAME?</v>
      </c>
      <c r="R317" s="187" t="str">
        <f t="shared" si="5"/>
        <v>#NAME?</v>
      </c>
      <c r="S317" s="188" t="str">
        <f t="shared" si="6"/>
        <v>#NAME?</v>
      </c>
    </row>
    <row r="318" ht="15.75" customHeight="1">
      <c r="G318" s="182" t="s">
        <v>183</v>
      </c>
      <c r="H318" s="183">
        <v>101.28</v>
      </c>
      <c r="I318" s="185" t="str">
        <f t="array" ref="I318">_xludf.XLOOKUP(G318,'Benchmark Rates Paste'!A:A,'Benchmark Rates Paste'!B:B, "")</f>
        <v>#NAME?</v>
      </c>
      <c r="J318" s="172" t="str">
        <f t="array" ref="J318">_xludf.XLOOKUP(G318,'Benchmark Rates Paste'!D:D,'Benchmark Rates Paste'!E:E,"")</f>
        <v>#NAME?</v>
      </c>
      <c r="K318" s="184" t="str">
        <f t="array" ref="K318">_xludf.XLOOKUP(G318,'Benchmark Rates Paste'!G:G,'Benchmark Rates Paste'!I:I,"")</f>
        <v>#NAME?</v>
      </c>
      <c r="L318" s="184" t="str">
        <f t="array" ref="L318">_xludf.XLOOKUP(G318,'Benchmark Rates Paste'!K:K,'Benchmark Rates Paste'!L:L,"")</f>
        <v>#NAME?</v>
      </c>
      <c r="M318" s="185" t="str">
        <f t="array" ref="M318">_xludf.XLOOKUP(G318,'Benchmark Rates Paste'!N:N,'Benchmark Rates Paste'!O:O,"")</f>
        <v>#NAME?</v>
      </c>
      <c r="N318" s="186" t="str">
        <f t="shared" si="1"/>
        <v>#NAME?</v>
      </c>
      <c r="O318" s="187" t="str">
        <f t="shared" si="2"/>
        <v>#NAME?</v>
      </c>
      <c r="P318" s="179" t="str">
        <f t="shared" si="3"/>
        <v>#NAME?</v>
      </c>
      <c r="Q318" s="187" t="str">
        <f t="shared" si="4"/>
        <v>#NAME?</v>
      </c>
      <c r="R318" s="187" t="str">
        <f t="shared" si="5"/>
        <v>#NAME?</v>
      </c>
      <c r="S318" s="188" t="str">
        <f t="shared" si="6"/>
        <v>#NAME?</v>
      </c>
    </row>
    <row r="319" ht="15.75" customHeight="1">
      <c r="G319" s="182" t="s">
        <v>331</v>
      </c>
      <c r="H319" s="183">
        <v>106.6</v>
      </c>
      <c r="I319" s="185" t="str">
        <f t="array" ref="I319">_xludf.XLOOKUP(G319,'Benchmark Rates Paste'!A:A,'Benchmark Rates Paste'!B:B, "")</f>
        <v>#NAME?</v>
      </c>
      <c r="J319" s="172" t="str">
        <f t="array" ref="J319">_xludf.XLOOKUP(G319,'Benchmark Rates Paste'!D:D,'Benchmark Rates Paste'!E:E,"")</f>
        <v>#NAME?</v>
      </c>
      <c r="K319" s="184" t="str">
        <f t="array" ref="K319">_xludf.XLOOKUP(G319,'Benchmark Rates Paste'!G:G,'Benchmark Rates Paste'!I:I,"")</f>
        <v>#NAME?</v>
      </c>
      <c r="L319" s="184" t="str">
        <f t="array" ref="L319">_xludf.XLOOKUP(G319,'Benchmark Rates Paste'!K:K,'Benchmark Rates Paste'!L:L,"")</f>
        <v>#NAME?</v>
      </c>
      <c r="M319" s="185" t="str">
        <f t="array" ref="M319">_xludf.XLOOKUP(G319,'Benchmark Rates Paste'!N:N,'Benchmark Rates Paste'!O:O,"")</f>
        <v>#NAME?</v>
      </c>
      <c r="N319" s="186" t="str">
        <f t="shared" si="1"/>
        <v>#NAME?</v>
      </c>
      <c r="O319" s="187" t="str">
        <f t="shared" si="2"/>
        <v>#NAME?</v>
      </c>
      <c r="P319" s="179" t="str">
        <f t="shared" si="3"/>
        <v>#NAME?</v>
      </c>
      <c r="Q319" s="187" t="str">
        <f t="shared" si="4"/>
        <v>#NAME?</v>
      </c>
      <c r="R319" s="187" t="str">
        <f t="shared" si="5"/>
        <v>#NAME?</v>
      </c>
      <c r="S319" s="188" t="str">
        <f t="shared" si="6"/>
        <v>#NAME?</v>
      </c>
    </row>
    <row r="320" ht="15.75" customHeight="1">
      <c r="G320" s="182" t="s">
        <v>332</v>
      </c>
      <c r="H320" s="183">
        <v>415.77</v>
      </c>
      <c r="I320" s="185" t="str">
        <f t="array" ref="I320">_xludf.XLOOKUP(G320,'Benchmark Rates Paste'!A:A,'Benchmark Rates Paste'!B:B, "")</f>
        <v>#NAME?</v>
      </c>
      <c r="J320" s="172" t="str">
        <f t="array" ref="J320">_xludf.XLOOKUP(G320,'Benchmark Rates Paste'!D:D,'Benchmark Rates Paste'!E:E,"")</f>
        <v>#NAME?</v>
      </c>
      <c r="K320" s="184" t="str">
        <f t="array" ref="K320">_xludf.XLOOKUP(G320,'Benchmark Rates Paste'!G:G,'Benchmark Rates Paste'!I:I,"")</f>
        <v>#NAME?</v>
      </c>
      <c r="L320" s="184" t="str">
        <f t="array" ref="L320">_xludf.XLOOKUP(G320,'Benchmark Rates Paste'!K:K,'Benchmark Rates Paste'!L:L,"")</f>
        <v>#NAME?</v>
      </c>
      <c r="M320" s="185" t="str">
        <f t="array" ref="M320">_xludf.XLOOKUP(G320,'Benchmark Rates Paste'!N:N,'Benchmark Rates Paste'!O:O,"")</f>
        <v>#NAME?</v>
      </c>
      <c r="N320" s="186" t="str">
        <f t="shared" si="1"/>
        <v>#NAME?</v>
      </c>
      <c r="O320" s="187" t="str">
        <f t="shared" si="2"/>
        <v>#NAME?</v>
      </c>
      <c r="P320" s="179" t="str">
        <f t="shared" si="3"/>
        <v>#NAME?</v>
      </c>
      <c r="Q320" s="187" t="str">
        <f t="shared" si="4"/>
        <v>#NAME?</v>
      </c>
      <c r="R320" s="187" t="str">
        <f t="shared" si="5"/>
        <v>#NAME?</v>
      </c>
      <c r="S320" s="188" t="str">
        <f t="shared" si="6"/>
        <v>#NAME?</v>
      </c>
    </row>
    <row r="321" ht="15.75" customHeight="1">
      <c r="G321" s="182" t="s">
        <v>333</v>
      </c>
      <c r="H321" s="183">
        <v>319.82</v>
      </c>
      <c r="I321" s="185" t="str">
        <f t="array" ref="I321">_xludf.XLOOKUP(G321,'Benchmark Rates Paste'!A:A,'Benchmark Rates Paste'!B:B, "")</f>
        <v>#NAME?</v>
      </c>
      <c r="J321" s="172" t="str">
        <f t="array" ref="J321">_xludf.XLOOKUP(G321,'Benchmark Rates Paste'!D:D,'Benchmark Rates Paste'!E:E,"")</f>
        <v>#NAME?</v>
      </c>
      <c r="K321" s="184" t="str">
        <f t="array" ref="K321">_xludf.XLOOKUP(G321,'Benchmark Rates Paste'!G:G,'Benchmark Rates Paste'!I:I,"")</f>
        <v>#NAME?</v>
      </c>
      <c r="L321" s="184" t="str">
        <f t="array" ref="L321">_xludf.XLOOKUP(G321,'Benchmark Rates Paste'!K:K,'Benchmark Rates Paste'!L:L,"")</f>
        <v>#NAME?</v>
      </c>
      <c r="M321" s="185" t="str">
        <f t="array" ref="M321">_xludf.XLOOKUP(G321,'Benchmark Rates Paste'!N:N,'Benchmark Rates Paste'!O:O,"")</f>
        <v>#NAME?</v>
      </c>
      <c r="N321" s="186" t="str">
        <f t="shared" si="1"/>
        <v>#NAME?</v>
      </c>
      <c r="O321" s="187" t="str">
        <f t="shared" si="2"/>
        <v>#NAME?</v>
      </c>
      <c r="P321" s="179" t="str">
        <f t="shared" si="3"/>
        <v>#NAME?</v>
      </c>
      <c r="Q321" s="187" t="str">
        <f t="shared" si="4"/>
        <v>#NAME?</v>
      </c>
      <c r="R321" s="187" t="str">
        <f t="shared" si="5"/>
        <v>#NAME?</v>
      </c>
      <c r="S321" s="188" t="str">
        <f t="shared" si="6"/>
        <v>#NAME?</v>
      </c>
    </row>
    <row r="322" ht="15.75" customHeight="1">
      <c r="G322" s="182" t="s">
        <v>334</v>
      </c>
      <c r="H322" s="183">
        <v>1439.23</v>
      </c>
      <c r="I322" s="185" t="str">
        <f t="array" ref="I322">_xludf.XLOOKUP(G322,'Benchmark Rates Paste'!A:A,'Benchmark Rates Paste'!B:B, "")</f>
        <v>#NAME?</v>
      </c>
      <c r="J322" s="172" t="str">
        <f t="array" ref="J322">_xludf.XLOOKUP(G322,'Benchmark Rates Paste'!D:D,'Benchmark Rates Paste'!E:E,"")</f>
        <v>#NAME?</v>
      </c>
      <c r="K322" s="184" t="str">
        <f t="array" ref="K322">_xludf.XLOOKUP(G322,'Benchmark Rates Paste'!G:G,'Benchmark Rates Paste'!I:I,"")</f>
        <v>#NAME?</v>
      </c>
      <c r="L322" s="184" t="str">
        <f t="array" ref="L322">_xludf.XLOOKUP(G322,'Benchmark Rates Paste'!K:K,'Benchmark Rates Paste'!L:L,"")</f>
        <v>#NAME?</v>
      </c>
      <c r="M322" s="185" t="str">
        <f t="array" ref="M322">_xludf.XLOOKUP(G322,'Benchmark Rates Paste'!N:N,'Benchmark Rates Paste'!O:O,"")</f>
        <v>#NAME?</v>
      </c>
      <c r="N322" s="186" t="str">
        <f t="shared" si="1"/>
        <v>#NAME?</v>
      </c>
      <c r="O322" s="187" t="str">
        <f t="shared" si="2"/>
        <v>#NAME?</v>
      </c>
      <c r="P322" s="179" t="str">
        <f t="shared" si="3"/>
        <v>#NAME?</v>
      </c>
      <c r="Q322" s="187" t="str">
        <f t="shared" si="4"/>
        <v>#NAME?</v>
      </c>
      <c r="R322" s="187" t="str">
        <f t="shared" si="5"/>
        <v>#NAME?</v>
      </c>
      <c r="S322" s="188" t="str">
        <f t="shared" si="6"/>
        <v>#NAME?</v>
      </c>
    </row>
    <row r="323" ht="15.75" customHeight="1">
      <c r="G323" s="182" t="s">
        <v>335</v>
      </c>
      <c r="H323" s="183">
        <v>1439.23</v>
      </c>
      <c r="I323" s="185" t="str">
        <f t="array" ref="I323">_xludf.XLOOKUP(G323,'Benchmark Rates Paste'!A:A,'Benchmark Rates Paste'!B:B, "")</f>
        <v>#NAME?</v>
      </c>
      <c r="J323" s="172" t="str">
        <f t="array" ref="J323">_xludf.XLOOKUP(G323,'Benchmark Rates Paste'!D:D,'Benchmark Rates Paste'!E:E,"")</f>
        <v>#NAME?</v>
      </c>
      <c r="K323" s="184" t="str">
        <f t="array" ref="K323">_xludf.XLOOKUP(G323,'Benchmark Rates Paste'!G:G,'Benchmark Rates Paste'!I:I,"")</f>
        <v>#NAME?</v>
      </c>
      <c r="L323" s="184" t="str">
        <f t="array" ref="L323">_xludf.XLOOKUP(G323,'Benchmark Rates Paste'!K:K,'Benchmark Rates Paste'!L:L,"")</f>
        <v>#NAME?</v>
      </c>
      <c r="M323" s="185" t="str">
        <f t="array" ref="M323">_xludf.XLOOKUP(G323,'Benchmark Rates Paste'!N:N,'Benchmark Rates Paste'!O:O,"")</f>
        <v>#NAME?</v>
      </c>
      <c r="N323" s="186" t="str">
        <f t="shared" si="1"/>
        <v>#NAME?</v>
      </c>
      <c r="O323" s="187" t="str">
        <f t="shared" si="2"/>
        <v>#NAME?</v>
      </c>
      <c r="P323" s="179" t="str">
        <f t="shared" si="3"/>
        <v>#NAME?</v>
      </c>
      <c r="Q323" s="187" t="str">
        <f t="shared" si="4"/>
        <v>#NAME?</v>
      </c>
      <c r="R323" s="187" t="str">
        <f t="shared" si="5"/>
        <v>#NAME?</v>
      </c>
      <c r="S323" s="188" t="str">
        <f t="shared" si="6"/>
        <v>#NAME?</v>
      </c>
    </row>
    <row r="324" ht="15.75" customHeight="1">
      <c r="G324" s="182" t="s">
        <v>98</v>
      </c>
      <c r="H324" s="183">
        <v>135.93</v>
      </c>
      <c r="I324" s="185" t="str">
        <f t="array" ref="I324">_xludf.XLOOKUP(G324,'Benchmark Rates Paste'!A:A,'Benchmark Rates Paste'!B:B, "")</f>
        <v>#NAME?</v>
      </c>
      <c r="J324" s="172" t="str">
        <f t="array" ref="J324">_xludf.XLOOKUP(G324,'Benchmark Rates Paste'!D:D,'Benchmark Rates Paste'!E:E,"")</f>
        <v>#NAME?</v>
      </c>
      <c r="K324" s="184" t="str">
        <f t="array" ref="K324">_xludf.XLOOKUP(G324,'Benchmark Rates Paste'!G:G,'Benchmark Rates Paste'!I:I,"")</f>
        <v>#NAME?</v>
      </c>
      <c r="L324" s="184" t="str">
        <f t="array" ref="L324">_xludf.XLOOKUP(G324,'Benchmark Rates Paste'!K:K,'Benchmark Rates Paste'!L:L,"")</f>
        <v>#NAME?</v>
      </c>
      <c r="M324" s="185" t="str">
        <f t="array" ref="M324">_xludf.XLOOKUP(G324,'Benchmark Rates Paste'!N:N,'Benchmark Rates Paste'!O:O,"")</f>
        <v>#NAME?</v>
      </c>
      <c r="N324" s="186" t="str">
        <f t="shared" si="1"/>
        <v>#NAME?</v>
      </c>
      <c r="O324" s="187" t="str">
        <f t="shared" si="2"/>
        <v>#NAME?</v>
      </c>
      <c r="P324" s="179" t="str">
        <f t="shared" si="3"/>
        <v>#NAME?</v>
      </c>
      <c r="Q324" s="187" t="str">
        <f t="shared" si="4"/>
        <v>#NAME?</v>
      </c>
      <c r="R324" s="187" t="str">
        <f t="shared" si="5"/>
        <v>#NAME?</v>
      </c>
      <c r="S324" s="188" t="str">
        <f t="shared" si="6"/>
        <v>#NAME?</v>
      </c>
    </row>
    <row r="325" ht="15.75" customHeight="1">
      <c r="G325" s="182" t="s">
        <v>336</v>
      </c>
      <c r="H325" s="183">
        <v>405.42</v>
      </c>
      <c r="I325" s="185" t="str">
        <f t="array" ref="I325">_xludf.XLOOKUP(G325,'Benchmark Rates Paste'!A:A,'Benchmark Rates Paste'!B:B, "")</f>
        <v>#NAME?</v>
      </c>
      <c r="J325" s="172" t="str">
        <f t="array" ref="J325">_xludf.XLOOKUP(G325,'Benchmark Rates Paste'!D:D,'Benchmark Rates Paste'!E:E,"")</f>
        <v>#NAME?</v>
      </c>
      <c r="K325" s="184" t="str">
        <f t="array" ref="K325">_xludf.XLOOKUP(G325,'Benchmark Rates Paste'!G:G,'Benchmark Rates Paste'!I:I,"")</f>
        <v>#NAME?</v>
      </c>
      <c r="L325" s="184" t="str">
        <f t="array" ref="L325">_xludf.XLOOKUP(G325,'Benchmark Rates Paste'!K:K,'Benchmark Rates Paste'!L:L,"")</f>
        <v>#NAME?</v>
      </c>
      <c r="M325" s="185" t="str">
        <f t="array" ref="M325">_xludf.XLOOKUP(G325,'Benchmark Rates Paste'!N:N,'Benchmark Rates Paste'!O:O,"")</f>
        <v>#NAME?</v>
      </c>
      <c r="N325" s="186" t="str">
        <f t="shared" si="1"/>
        <v>#NAME?</v>
      </c>
      <c r="O325" s="187" t="str">
        <f t="shared" si="2"/>
        <v>#NAME?</v>
      </c>
      <c r="P325" s="179" t="str">
        <f t="shared" si="3"/>
        <v>#NAME?</v>
      </c>
      <c r="Q325" s="187" t="str">
        <f t="shared" si="4"/>
        <v>#NAME?</v>
      </c>
      <c r="R325" s="187" t="str">
        <f t="shared" si="5"/>
        <v>#NAME?</v>
      </c>
      <c r="S325" s="188" t="str">
        <f t="shared" si="6"/>
        <v>#NAME?</v>
      </c>
    </row>
    <row r="326" ht="15.75" customHeight="1">
      <c r="G326" s="182" t="s">
        <v>337</v>
      </c>
      <c r="H326" s="183">
        <v>481.59</v>
      </c>
      <c r="I326" s="185" t="str">
        <f t="array" ref="I326">_xludf.XLOOKUP(G326,'Benchmark Rates Paste'!A:A,'Benchmark Rates Paste'!B:B, "")</f>
        <v>#NAME?</v>
      </c>
      <c r="J326" s="172" t="str">
        <f t="array" ref="J326">_xludf.XLOOKUP(G326,'Benchmark Rates Paste'!D:D,'Benchmark Rates Paste'!E:E,"")</f>
        <v>#NAME?</v>
      </c>
      <c r="K326" s="184" t="str">
        <f t="array" ref="K326">_xludf.XLOOKUP(G326,'Benchmark Rates Paste'!G:G,'Benchmark Rates Paste'!I:I,"")</f>
        <v>#NAME?</v>
      </c>
      <c r="L326" s="184" t="str">
        <f t="array" ref="L326">_xludf.XLOOKUP(G326,'Benchmark Rates Paste'!K:K,'Benchmark Rates Paste'!L:L,"")</f>
        <v>#NAME?</v>
      </c>
      <c r="M326" s="185" t="str">
        <f t="array" ref="M326">_xludf.XLOOKUP(G326,'Benchmark Rates Paste'!N:N,'Benchmark Rates Paste'!O:O,"")</f>
        <v>#NAME?</v>
      </c>
      <c r="N326" s="186" t="str">
        <f t="shared" si="1"/>
        <v>#NAME?</v>
      </c>
      <c r="O326" s="187" t="str">
        <f t="shared" si="2"/>
        <v>#NAME?</v>
      </c>
      <c r="P326" s="179" t="str">
        <f t="shared" si="3"/>
        <v>#NAME?</v>
      </c>
      <c r="Q326" s="187" t="str">
        <f t="shared" si="4"/>
        <v>#NAME?</v>
      </c>
      <c r="R326" s="187" t="str">
        <f t="shared" si="5"/>
        <v>#NAME?</v>
      </c>
      <c r="S326" s="188" t="str">
        <f t="shared" si="6"/>
        <v>#NAME?</v>
      </c>
    </row>
    <row r="327" ht="15.75" customHeight="1">
      <c r="G327" s="182" t="s">
        <v>338</v>
      </c>
      <c r="H327" s="183">
        <v>1012.79</v>
      </c>
      <c r="I327" s="185" t="str">
        <f t="array" ref="I327">_xludf.XLOOKUP(G327,'Benchmark Rates Paste'!A:A,'Benchmark Rates Paste'!B:B, "")</f>
        <v>#NAME?</v>
      </c>
      <c r="J327" s="172" t="str">
        <f t="array" ref="J327">_xludf.XLOOKUP(G327,'Benchmark Rates Paste'!D:D,'Benchmark Rates Paste'!E:E,"")</f>
        <v>#NAME?</v>
      </c>
      <c r="K327" s="184" t="str">
        <f t="array" ref="K327">_xludf.XLOOKUP(G327,'Benchmark Rates Paste'!G:G,'Benchmark Rates Paste'!I:I,"")</f>
        <v>#NAME?</v>
      </c>
      <c r="L327" s="184" t="str">
        <f t="array" ref="L327">_xludf.XLOOKUP(G327,'Benchmark Rates Paste'!K:K,'Benchmark Rates Paste'!L:L,"")</f>
        <v>#NAME?</v>
      </c>
      <c r="M327" s="185" t="str">
        <f t="array" ref="M327">_xludf.XLOOKUP(G327,'Benchmark Rates Paste'!N:N,'Benchmark Rates Paste'!O:O,"")</f>
        <v>#NAME?</v>
      </c>
      <c r="N327" s="186" t="str">
        <f t="shared" si="1"/>
        <v>#NAME?</v>
      </c>
      <c r="O327" s="187" t="str">
        <f t="shared" si="2"/>
        <v>#NAME?</v>
      </c>
      <c r="P327" s="179" t="str">
        <f t="shared" si="3"/>
        <v>#NAME?</v>
      </c>
      <c r="Q327" s="187" t="str">
        <f t="shared" si="4"/>
        <v>#NAME?</v>
      </c>
      <c r="R327" s="187" t="str">
        <f t="shared" si="5"/>
        <v>#NAME?</v>
      </c>
      <c r="S327" s="188" t="str">
        <f t="shared" si="6"/>
        <v>#NAME?</v>
      </c>
    </row>
    <row r="328" ht="15.75" customHeight="1">
      <c r="G328" s="182" t="s">
        <v>339</v>
      </c>
      <c r="H328" s="183">
        <v>185.17</v>
      </c>
      <c r="I328" s="185" t="str">
        <f t="array" ref="I328">_xludf.XLOOKUP(G328,'Benchmark Rates Paste'!A:A,'Benchmark Rates Paste'!B:B, "")</f>
        <v>#NAME?</v>
      </c>
      <c r="J328" s="172" t="str">
        <f t="array" ref="J328">_xludf.XLOOKUP(G328,'Benchmark Rates Paste'!D:D,'Benchmark Rates Paste'!E:E,"")</f>
        <v>#NAME?</v>
      </c>
      <c r="K328" s="184" t="str">
        <f t="array" ref="K328">_xludf.XLOOKUP(G328,'Benchmark Rates Paste'!G:G,'Benchmark Rates Paste'!I:I,"")</f>
        <v>#NAME?</v>
      </c>
      <c r="L328" s="184" t="str">
        <f t="array" ref="L328">_xludf.XLOOKUP(G328,'Benchmark Rates Paste'!K:K,'Benchmark Rates Paste'!L:L,"")</f>
        <v>#NAME?</v>
      </c>
      <c r="M328" s="185" t="str">
        <f t="array" ref="M328">_xludf.XLOOKUP(G328,'Benchmark Rates Paste'!N:N,'Benchmark Rates Paste'!O:O,"")</f>
        <v>#NAME?</v>
      </c>
      <c r="N328" s="186" t="str">
        <f t="shared" si="1"/>
        <v>#NAME?</v>
      </c>
      <c r="O328" s="187" t="str">
        <f t="shared" si="2"/>
        <v>#NAME?</v>
      </c>
      <c r="P328" s="179" t="str">
        <f t="shared" si="3"/>
        <v>#NAME?</v>
      </c>
      <c r="Q328" s="187" t="str">
        <f t="shared" si="4"/>
        <v>#NAME?</v>
      </c>
      <c r="R328" s="187" t="str">
        <f t="shared" si="5"/>
        <v>#NAME?</v>
      </c>
      <c r="S328" s="188" t="str">
        <f t="shared" si="6"/>
        <v>#NAME?</v>
      </c>
    </row>
    <row r="329" ht="15.75" customHeight="1">
      <c r="G329" s="182" t="s">
        <v>340</v>
      </c>
      <c r="H329" s="183">
        <v>628.55</v>
      </c>
      <c r="I329" s="185" t="str">
        <f t="array" ref="I329">_xludf.XLOOKUP(G329,'Benchmark Rates Paste'!A:A,'Benchmark Rates Paste'!B:B, "")</f>
        <v>#NAME?</v>
      </c>
      <c r="J329" s="172" t="str">
        <f t="array" ref="J329">_xludf.XLOOKUP(G329,'Benchmark Rates Paste'!D:D,'Benchmark Rates Paste'!E:E,"")</f>
        <v>#NAME?</v>
      </c>
      <c r="K329" s="184" t="str">
        <f t="array" ref="K329">_xludf.XLOOKUP(G329,'Benchmark Rates Paste'!G:G,'Benchmark Rates Paste'!I:I,"")</f>
        <v>#NAME?</v>
      </c>
      <c r="L329" s="184" t="str">
        <f t="array" ref="L329">_xludf.XLOOKUP(G329,'Benchmark Rates Paste'!K:K,'Benchmark Rates Paste'!L:L,"")</f>
        <v>#NAME?</v>
      </c>
      <c r="M329" s="185" t="str">
        <f t="array" ref="M329">_xludf.XLOOKUP(G329,'Benchmark Rates Paste'!N:N,'Benchmark Rates Paste'!O:O,"")</f>
        <v>#NAME?</v>
      </c>
      <c r="N329" s="186" t="str">
        <f t="shared" si="1"/>
        <v>#NAME?</v>
      </c>
      <c r="O329" s="187" t="str">
        <f t="shared" si="2"/>
        <v>#NAME?</v>
      </c>
      <c r="P329" s="179" t="str">
        <f t="shared" si="3"/>
        <v>#NAME?</v>
      </c>
      <c r="Q329" s="187" t="str">
        <f t="shared" si="4"/>
        <v>#NAME?</v>
      </c>
      <c r="R329" s="187" t="str">
        <f t="shared" si="5"/>
        <v>#NAME?</v>
      </c>
      <c r="S329" s="188" t="str">
        <f t="shared" si="6"/>
        <v>#NAME?</v>
      </c>
    </row>
    <row r="330" ht="15.75" customHeight="1">
      <c r="G330" s="182" t="s">
        <v>341</v>
      </c>
      <c r="H330" s="183">
        <v>734.83</v>
      </c>
      <c r="I330" s="185" t="str">
        <f t="array" ref="I330">_xludf.XLOOKUP(G330,'Benchmark Rates Paste'!A:A,'Benchmark Rates Paste'!B:B, "")</f>
        <v>#NAME?</v>
      </c>
      <c r="J330" s="172" t="str">
        <f t="array" ref="J330">_xludf.XLOOKUP(G330,'Benchmark Rates Paste'!D:D,'Benchmark Rates Paste'!E:E,"")</f>
        <v>#NAME?</v>
      </c>
      <c r="K330" s="184" t="str">
        <f t="array" ref="K330">_xludf.XLOOKUP(G330,'Benchmark Rates Paste'!G:G,'Benchmark Rates Paste'!I:I,"")</f>
        <v>#NAME?</v>
      </c>
      <c r="L330" s="184" t="str">
        <f t="array" ref="L330">_xludf.XLOOKUP(G330,'Benchmark Rates Paste'!K:K,'Benchmark Rates Paste'!L:L,"")</f>
        <v>#NAME?</v>
      </c>
      <c r="M330" s="185" t="str">
        <f t="array" ref="M330">_xludf.XLOOKUP(G330,'Benchmark Rates Paste'!N:N,'Benchmark Rates Paste'!O:O,"")</f>
        <v>#NAME?</v>
      </c>
      <c r="N330" s="186" t="str">
        <f t="shared" si="1"/>
        <v>#NAME?</v>
      </c>
      <c r="O330" s="187" t="str">
        <f t="shared" si="2"/>
        <v>#NAME?</v>
      </c>
      <c r="P330" s="179" t="str">
        <f t="shared" si="3"/>
        <v>#NAME?</v>
      </c>
      <c r="Q330" s="187" t="str">
        <f t="shared" si="4"/>
        <v>#NAME?</v>
      </c>
      <c r="R330" s="187" t="str">
        <f t="shared" si="5"/>
        <v>#NAME?</v>
      </c>
      <c r="S330" s="188" t="str">
        <f t="shared" si="6"/>
        <v>#NAME?</v>
      </c>
    </row>
    <row r="331" ht="15.75" customHeight="1">
      <c r="G331" s="182" t="s">
        <v>342</v>
      </c>
      <c r="H331" s="183">
        <v>1584.49</v>
      </c>
      <c r="I331" s="185" t="str">
        <f t="array" ref="I331">_xludf.XLOOKUP(G331,'Benchmark Rates Paste'!A:A,'Benchmark Rates Paste'!B:B, "")</f>
        <v>#NAME?</v>
      </c>
      <c r="J331" s="172" t="str">
        <f t="array" ref="J331">_xludf.XLOOKUP(G331,'Benchmark Rates Paste'!D:D,'Benchmark Rates Paste'!E:E,"")</f>
        <v>#NAME?</v>
      </c>
      <c r="K331" s="184" t="str">
        <f t="array" ref="K331">_xludf.XLOOKUP(G331,'Benchmark Rates Paste'!G:G,'Benchmark Rates Paste'!I:I,"")</f>
        <v>#NAME?</v>
      </c>
      <c r="L331" s="184" t="str">
        <f t="array" ref="L331">_xludf.XLOOKUP(G331,'Benchmark Rates Paste'!K:K,'Benchmark Rates Paste'!L:L,"")</f>
        <v>#NAME?</v>
      </c>
      <c r="M331" s="185" t="str">
        <f t="array" ref="M331">_xludf.XLOOKUP(G331,'Benchmark Rates Paste'!N:N,'Benchmark Rates Paste'!O:O,"")</f>
        <v>#NAME?</v>
      </c>
      <c r="N331" s="186" t="str">
        <f t="shared" si="1"/>
        <v>#NAME?</v>
      </c>
      <c r="O331" s="187" t="str">
        <f t="shared" si="2"/>
        <v>#NAME?</v>
      </c>
      <c r="P331" s="179" t="str">
        <f t="shared" si="3"/>
        <v>#NAME?</v>
      </c>
      <c r="Q331" s="187" t="str">
        <f t="shared" si="4"/>
        <v>#NAME?</v>
      </c>
      <c r="R331" s="187" t="str">
        <f t="shared" si="5"/>
        <v>#NAME?</v>
      </c>
      <c r="S331" s="188" t="str">
        <f t="shared" si="6"/>
        <v>#NAME?</v>
      </c>
    </row>
    <row r="332" ht="15.75" customHeight="1">
      <c r="G332" s="182" t="s">
        <v>343</v>
      </c>
      <c r="H332" s="183">
        <v>1584.49</v>
      </c>
      <c r="I332" s="185" t="str">
        <f t="array" ref="I332">_xludf.XLOOKUP(G332,'Benchmark Rates Paste'!A:A,'Benchmark Rates Paste'!B:B, "")</f>
        <v>#NAME?</v>
      </c>
      <c r="J332" s="172" t="str">
        <f t="array" ref="J332">_xludf.XLOOKUP(G332,'Benchmark Rates Paste'!D:D,'Benchmark Rates Paste'!E:E,"")</f>
        <v>#NAME?</v>
      </c>
      <c r="K332" s="184" t="str">
        <f t="array" ref="K332">_xludf.XLOOKUP(G332,'Benchmark Rates Paste'!G:G,'Benchmark Rates Paste'!I:I,"")</f>
        <v>#NAME?</v>
      </c>
      <c r="L332" s="184" t="str">
        <f t="array" ref="L332">_xludf.XLOOKUP(G332,'Benchmark Rates Paste'!K:K,'Benchmark Rates Paste'!L:L,"")</f>
        <v>#NAME?</v>
      </c>
      <c r="M332" s="185" t="str">
        <f t="array" ref="M332">_xludf.XLOOKUP(G332,'Benchmark Rates Paste'!N:N,'Benchmark Rates Paste'!O:O,"")</f>
        <v>#NAME?</v>
      </c>
      <c r="N332" s="186" t="str">
        <f t="shared" si="1"/>
        <v>#NAME?</v>
      </c>
      <c r="O332" s="187" t="str">
        <f t="shared" si="2"/>
        <v>#NAME?</v>
      </c>
      <c r="P332" s="179" t="str">
        <f t="shared" si="3"/>
        <v>#NAME?</v>
      </c>
      <c r="Q332" s="187" t="str">
        <f t="shared" si="4"/>
        <v>#NAME?</v>
      </c>
      <c r="R332" s="187" t="str">
        <f t="shared" si="5"/>
        <v>#NAME?</v>
      </c>
      <c r="S332" s="188" t="str">
        <f t="shared" si="6"/>
        <v>#NAME?</v>
      </c>
    </row>
    <row r="333" ht="15.75" customHeight="1">
      <c r="G333" s="182" t="s">
        <v>344</v>
      </c>
      <c r="H333" s="183">
        <v>1584.49</v>
      </c>
      <c r="I333" s="185" t="str">
        <f t="array" ref="I333">_xludf.XLOOKUP(G333,'Benchmark Rates Paste'!A:A,'Benchmark Rates Paste'!B:B, "")</f>
        <v>#NAME?</v>
      </c>
      <c r="J333" s="172" t="str">
        <f t="array" ref="J333">_xludf.XLOOKUP(G333,'Benchmark Rates Paste'!D:D,'Benchmark Rates Paste'!E:E,"")</f>
        <v>#NAME?</v>
      </c>
      <c r="K333" s="184" t="str">
        <f t="array" ref="K333">_xludf.XLOOKUP(G333,'Benchmark Rates Paste'!G:G,'Benchmark Rates Paste'!I:I,"")</f>
        <v>#NAME?</v>
      </c>
      <c r="L333" s="184" t="str">
        <f t="array" ref="L333">_xludf.XLOOKUP(G333,'Benchmark Rates Paste'!K:K,'Benchmark Rates Paste'!L:L,"")</f>
        <v>#NAME?</v>
      </c>
      <c r="M333" s="185" t="str">
        <f t="array" ref="M333">_xludf.XLOOKUP(G333,'Benchmark Rates Paste'!N:N,'Benchmark Rates Paste'!O:O,"")</f>
        <v>#NAME?</v>
      </c>
      <c r="N333" s="186" t="str">
        <f t="shared" si="1"/>
        <v>#NAME?</v>
      </c>
      <c r="O333" s="187" t="str">
        <f t="shared" si="2"/>
        <v>#NAME?</v>
      </c>
      <c r="P333" s="179" t="str">
        <f t="shared" si="3"/>
        <v>#NAME?</v>
      </c>
      <c r="Q333" s="187" t="str">
        <f t="shared" si="4"/>
        <v>#NAME?</v>
      </c>
      <c r="R333" s="187" t="str">
        <f t="shared" si="5"/>
        <v>#NAME?</v>
      </c>
      <c r="S333" s="188" t="str">
        <f t="shared" si="6"/>
        <v>#NAME?</v>
      </c>
    </row>
    <row r="334" ht="15.75" customHeight="1">
      <c r="G334" s="182" t="s">
        <v>345</v>
      </c>
      <c r="H334" s="183">
        <v>1584.49</v>
      </c>
      <c r="I334" s="185" t="str">
        <f t="array" ref="I334">_xludf.XLOOKUP(G334,'Benchmark Rates Paste'!A:A,'Benchmark Rates Paste'!B:B, "")</f>
        <v>#NAME?</v>
      </c>
      <c r="J334" s="172" t="str">
        <f t="array" ref="J334">_xludf.XLOOKUP(G334,'Benchmark Rates Paste'!D:D,'Benchmark Rates Paste'!E:E,"")</f>
        <v>#NAME?</v>
      </c>
      <c r="K334" s="184" t="str">
        <f t="array" ref="K334">_xludf.XLOOKUP(G334,'Benchmark Rates Paste'!G:G,'Benchmark Rates Paste'!I:I,"")</f>
        <v>#NAME?</v>
      </c>
      <c r="L334" s="184" t="str">
        <f t="array" ref="L334">_xludf.XLOOKUP(G334,'Benchmark Rates Paste'!K:K,'Benchmark Rates Paste'!L:L,"")</f>
        <v>#NAME?</v>
      </c>
      <c r="M334" s="185" t="str">
        <f t="array" ref="M334">_xludf.XLOOKUP(G334,'Benchmark Rates Paste'!N:N,'Benchmark Rates Paste'!O:O,"")</f>
        <v>#NAME?</v>
      </c>
      <c r="N334" s="186" t="str">
        <f t="shared" si="1"/>
        <v>#NAME?</v>
      </c>
      <c r="O334" s="187" t="str">
        <f t="shared" si="2"/>
        <v>#NAME?</v>
      </c>
      <c r="P334" s="179" t="str">
        <f t="shared" si="3"/>
        <v>#NAME?</v>
      </c>
      <c r="Q334" s="187" t="str">
        <f t="shared" si="4"/>
        <v>#NAME?</v>
      </c>
      <c r="R334" s="187" t="str">
        <f t="shared" si="5"/>
        <v>#NAME?</v>
      </c>
      <c r="S334" s="188" t="str">
        <f t="shared" si="6"/>
        <v>#NAME?</v>
      </c>
    </row>
    <row r="335" ht="15.75" customHeight="1">
      <c r="G335" s="182" t="s">
        <v>346</v>
      </c>
      <c r="H335" s="183">
        <v>1584.49</v>
      </c>
      <c r="I335" s="185" t="str">
        <f t="array" ref="I335">_xludf.XLOOKUP(G335,'Benchmark Rates Paste'!A:A,'Benchmark Rates Paste'!B:B, "")</f>
        <v>#NAME?</v>
      </c>
      <c r="J335" s="172" t="str">
        <f t="array" ref="J335">_xludf.XLOOKUP(G335,'Benchmark Rates Paste'!D:D,'Benchmark Rates Paste'!E:E,"")</f>
        <v>#NAME?</v>
      </c>
      <c r="K335" s="184" t="str">
        <f t="array" ref="K335">_xludf.XLOOKUP(G335,'Benchmark Rates Paste'!G:G,'Benchmark Rates Paste'!I:I,"")</f>
        <v>#NAME?</v>
      </c>
      <c r="L335" s="184" t="str">
        <f t="array" ref="L335">_xludf.XLOOKUP(G335,'Benchmark Rates Paste'!K:K,'Benchmark Rates Paste'!L:L,"")</f>
        <v>#NAME?</v>
      </c>
      <c r="M335" s="185" t="str">
        <f t="array" ref="M335">_xludf.XLOOKUP(G335,'Benchmark Rates Paste'!N:N,'Benchmark Rates Paste'!O:O,"")</f>
        <v>#NAME?</v>
      </c>
      <c r="N335" s="186" t="str">
        <f t="shared" si="1"/>
        <v>#NAME?</v>
      </c>
      <c r="O335" s="187" t="str">
        <f t="shared" si="2"/>
        <v>#NAME?</v>
      </c>
      <c r="P335" s="179" t="str">
        <f t="shared" si="3"/>
        <v>#NAME?</v>
      </c>
      <c r="Q335" s="187" t="str">
        <f t="shared" si="4"/>
        <v>#NAME?</v>
      </c>
      <c r="R335" s="187" t="str">
        <f t="shared" si="5"/>
        <v>#NAME?</v>
      </c>
      <c r="S335" s="188" t="str">
        <f t="shared" si="6"/>
        <v>#NAME?</v>
      </c>
    </row>
    <row r="336" ht="15.75" customHeight="1">
      <c r="G336" s="182" t="s">
        <v>347</v>
      </c>
      <c r="H336" s="183">
        <v>1584.49</v>
      </c>
      <c r="I336" s="185" t="str">
        <f t="array" ref="I336">_xludf.XLOOKUP(G336,'Benchmark Rates Paste'!A:A,'Benchmark Rates Paste'!B:B, "")</f>
        <v>#NAME?</v>
      </c>
      <c r="J336" s="172" t="str">
        <f t="array" ref="J336">_xludf.XLOOKUP(G336,'Benchmark Rates Paste'!D:D,'Benchmark Rates Paste'!E:E,"")</f>
        <v>#NAME?</v>
      </c>
      <c r="K336" s="184" t="str">
        <f t="array" ref="K336">_xludf.XLOOKUP(G336,'Benchmark Rates Paste'!G:G,'Benchmark Rates Paste'!I:I,"")</f>
        <v>#NAME?</v>
      </c>
      <c r="L336" s="184" t="str">
        <f t="array" ref="L336">_xludf.XLOOKUP(G336,'Benchmark Rates Paste'!K:K,'Benchmark Rates Paste'!L:L,"")</f>
        <v>#NAME?</v>
      </c>
      <c r="M336" s="185" t="str">
        <f t="array" ref="M336">_xludf.XLOOKUP(G336,'Benchmark Rates Paste'!N:N,'Benchmark Rates Paste'!O:O,"")</f>
        <v>#NAME?</v>
      </c>
      <c r="N336" s="186" t="str">
        <f t="shared" si="1"/>
        <v>#NAME?</v>
      </c>
      <c r="O336" s="187" t="str">
        <f t="shared" si="2"/>
        <v>#NAME?</v>
      </c>
      <c r="P336" s="179" t="str">
        <f t="shared" si="3"/>
        <v>#NAME?</v>
      </c>
      <c r="Q336" s="187" t="str">
        <f t="shared" si="4"/>
        <v>#NAME?</v>
      </c>
      <c r="R336" s="187" t="str">
        <f t="shared" si="5"/>
        <v>#NAME?</v>
      </c>
      <c r="S336" s="188" t="str">
        <f t="shared" si="6"/>
        <v>#NAME?</v>
      </c>
    </row>
    <row r="337" ht="15.75" customHeight="1">
      <c r="G337" s="182" t="s">
        <v>348</v>
      </c>
      <c r="H337" s="183">
        <v>1584.49</v>
      </c>
      <c r="I337" s="185" t="str">
        <f t="array" ref="I337">_xludf.XLOOKUP(G337,'Benchmark Rates Paste'!A:A,'Benchmark Rates Paste'!B:B, "")</f>
        <v>#NAME?</v>
      </c>
      <c r="J337" s="172" t="str">
        <f t="array" ref="J337">_xludf.XLOOKUP(G337,'Benchmark Rates Paste'!D:D,'Benchmark Rates Paste'!E:E,"")</f>
        <v>#NAME?</v>
      </c>
      <c r="K337" s="184" t="str">
        <f t="array" ref="K337">_xludf.XLOOKUP(G337,'Benchmark Rates Paste'!G:G,'Benchmark Rates Paste'!I:I,"")</f>
        <v>#NAME?</v>
      </c>
      <c r="L337" s="184" t="str">
        <f t="array" ref="L337">_xludf.XLOOKUP(G337,'Benchmark Rates Paste'!K:K,'Benchmark Rates Paste'!L:L,"")</f>
        <v>#NAME?</v>
      </c>
      <c r="M337" s="185" t="str">
        <f t="array" ref="M337">_xludf.XLOOKUP(G337,'Benchmark Rates Paste'!N:N,'Benchmark Rates Paste'!O:O,"")</f>
        <v>#NAME?</v>
      </c>
      <c r="N337" s="186" t="str">
        <f t="shared" si="1"/>
        <v>#NAME?</v>
      </c>
      <c r="O337" s="187" t="str">
        <f t="shared" si="2"/>
        <v>#NAME?</v>
      </c>
      <c r="P337" s="179" t="str">
        <f t="shared" si="3"/>
        <v>#NAME?</v>
      </c>
      <c r="Q337" s="187" t="str">
        <f t="shared" si="4"/>
        <v>#NAME?</v>
      </c>
      <c r="R337" s="187" t="str">
        <f t="shared" si="5"/>
        <v>#NAME?</v>
      </c>
      <c r="S337" s="188" t="str">
        <f t="shared" si="6"/>
        <v>#NAME?</v>
      </c>
    </row>
    <row r="338" ht="15.75" customHeight="1">
      <c r="G338" s="182" t="s">
        <v>349</v>
      </c>
      <c r="H338" s="183">
        <v>1584.49</v>
      </c>
      <c r="I338" s="185" t="str">
        <f t="array" ref="I338">_xludf.XLOOKUP(G338,'Benchmark Rates Paste'!A:A,'Benchmark Rates Paste'!B:B, "")</f>
        <v>#NAME?</v>
      </c>
      <c r="J338" s="172" t="str">
        <f t="array" ref="J338">_xludf.XLOOKUP(G338,'Benchmark Rates Paste'!D:D,'Benchmark Rates Paste'!E:E,"")</f>
        <v>#NAME?</v>
      </c>
      <c r="K338" s="184" t="str">
        <f t="array" ref="K338">_xludf.XLOOKUP(G338,'Benchmark Rates Paste'!G:G,'Benchmark Rates Paste'!I:I,"")</f>
        <v>#NAME?</v>
      </c>
      <c r="L338" s="184" t="str">
        <f t="array" ref="L338">_xludf.XLOOKUP(G338,'Benchmark Rates Paste'!K:K,'Benchmark Rates Paste'!L:L,"")</f>
        <v>#NAME?</v>
      </c>
      <c r="M338" s="185" t="str">
        <f t="array" ref="M338">_xludf.XLOOKUP(G338,'Benchmark Rates Paste'!N:N,'Benchmark Rates Paste'!O:O,"")</f>
        <v>#NAME?</v>
      </c>
      <c r="N338" s="186" t="str">
        <f t="shared" si="1"/>
        <v>#NAME?</v>
      </c>
      <c r="O338" s="187" t="str">
        <f t="shared" si="2"/>
        <v>#NAME?</v>
      </c>
      <c r="P338" s="179" t="str">
        <f t="shared" si="3"/>
        <v>#NAME?</v>
      </c>
      <c r="Q338" s="187" t="str">
        <f t="shared" si="4"/>
        <v>#NAME?</v>
      </c>
      <c r="R338" s="187" t="str">
        <f t="shared" si="5"/>
        <v>#NAME?</v>
      </c>
      <c r="S338" s="188" t="str">
        <f t="shared" si="6"/>
        <v>#NAME?</v>
      </c>
    </row>
    <row r="339" ht="15.75" customHeight="1">
      <c r="G339" s="182" t="s">
        <v>350</v>
      </c>
      <c r="H339" s="183">
        <v>3111.93</v>
      </c>
      <c r="I339" s="185" t="str">
        <f t="array" ref="I339">_xludf.XLOOKUP(G339,'Benchmark Rates Paste'!A:A,'Benchmark Rates Paste'!B:B, "")</f>
        <v>#NAME?</v>
      </c>
      <c r="J339" s="172" t="str">
        <f t="array" ref="J339">_xludf.XLOOKUP(G339,'Benchmark Rates Paste'!D:D,'Benchmark Rates Paste'!E:E,"")</f>
        <v>#NAME?</v>
      </c>
      <c r="K339" s="184" t="str">
        <f t="array" ref="K339">_xludf.XLOOKUP(G339,'Benchmark Rates Paste'!G:G,'Benchmark Rates Paste'!I:I,"")</f>
        <v>#NAME?</v>
      </c>
      <c r="L339" s="184" t="str">
        <f t="array" ref="L339">_xludf.XLOOKUP(G339,'Benchmark Rates Paste'!K:K,'Benchmark Rates Paste'!L:L,"")</f>
        <v>#NAME?</v>
      </c>
      <c r="M339" s="185" t="str">
        <f t="array" ref="M339">_xludf.XLOOKUP(G339,'Benchmark Rates Paste'!N:N,'Benchmark Rates Paste'!O:O,"")</f>
        <v>#NAME?</v>
      </c>
      <c r="N339" s="186" t="str">
        <f t="shared" si="1"/>
        <v>#NAME?</v>
      </c>
      <c r="O339" s="187" t="str">
        <f t="shared" si="2"/>
        <v>#NAME?</v>
      </c>
      <c r="P339" s="179" t="str">
        <f t="shared" si="3"/>
        <v>#NAME?</v>
      </c>
      <c r="Q339" s="187" t="str">
        <f t="shared" si="4"/>
        <v>#NAME?</v>
      </c>
      <c r="R339" s="187" t="str">
        <f t="shared" si="5"/>
        <v>#NAME?</v>
      </c>
      <c r="S339" s="188" t="str">
        <f t="shared" si="6"/>
        <v>#NAME?</v>
      </c>
    </row>
    <row r="340" ht="15.75" customHeight="1">
      <c r="G340" s="182" t="s">
        <v>351</v>
      </c>
      <c r="H340" s="183">
        <v>3111.93</v>
      </c>
      <c r="I340" s="185" t="str">
        <f t="array" ref="I340">_xludf.XLOOKUP(G340,'Benchmark Rates Paste'!A:A,'Benchmark Rates Paste'!B:B, "")</f>
        <v>#NAME?</v>
      </c>
      <c r="J340" s="172" t="str">
        <f t="array" ref="J340">_xludf.XLOOKUP(G340,'Benchmark Rates Paste'!D:D,'Benchmark Rates Paste'!E:E,"")</f>
        <v>#NAME?</v>
      </c>
      <c r="K340" s="184" t="str">
        <f t="array" ref="K340">_xludf.XLOOKUP(G340,'Benchmark Rates Paste'!G:G,'Benchmark Rates Paste'!I:I,"")</f>
        <v>#NAME?</v>
      </c>
      <c r="L340" s="184" t="str">
        <f t="array" ref="L340">_xludf.XLOOKUP(G340,'Benchmark Rates Paste'!K:K,'Benchmark Rates Paste'!L:L,"")</f>
        <v>#NAME?</v>
      </c>
      <c r="M340" s="185" t="str">
        <f t="array" ref="M340">_xludf.XLOOKUP(G340,'Benchmark Rates Paste'!N:N,'Benchmark Rates Paste'!O:O,"")</f>
        <v>#NAME?</v>
      </c>
      <c r="N340" s="186" t="str">
        <f t="shared" si="1"/>
        <v>#NAME?</v>
      </c>
      <c r="O340" s="187" t="str">
        <f t="shared" si="2"/>
        <v>#NAME?</v>
      </c>
      <c r="P340" s="179" t="str">
        <f t="shared" si="3"/>
        <v>#NAME?</v>
      </c>
      <c r="Q340" s="187" t="str">
        <f t="shared" si="4"/>
        <v>#NAME?</v>
      </c>
      <c r="R340" s="187" t="str">
        <f t="shared" si="5"/>
        <v>#NAME?</v>
      </c>
      <c r="S340" s="188" t="str">
        <f t="shared" si="6"/>
        <v>#NAME?</v>
      </c>
    </row>
    <row r="341" ht="15.75" customHeight="1">
      <c r="G341" s="182" t="s">
        <v>352</v>
      </c>
      <c r="H341" s="183">
        <v>1439.23</v>
      </c>
      <c r="I341" s="185" t="str">
        <f t="array" ref="I341">_xludf.XLOOKUP(G341,'Benchmark Rates Paste'!A:A,'Benchmark Rates Paste'!B:B, "")</f>
        <v>#NAME?</v>
      </c>
      <c r="J341" s="172" t="str">
        <f t="array" ref="J341">_xludf.XLOOKUP(G341,'Benchmark Rates Paste'!D:D,'Benchmark Rates Paste'!E:E,"")</f>
        <v>#NAME?</v>
      </c>
      <c r="K341" s="184" t="str">
        <f t="array" ref="K341">_xludf.XLOOKUP(G341,'Benchmark Rates Paste'!G:G,'Benchmark Rates Paste'!I:I,"")</f>
        <v>#NAME?</v>
      </c>
      <c r="L341" s="184" t="str">
        <f t="array" ref="L341">_xludf.XLOOKUP(G341,'Benchmark Rates Paste'!K:K,'Benchmark Rates Paste'!L:L,"")</f>
        <v>#NAME?</v>
      </c>
      <c r="M341" s="185" t="str">
        <f t="array" ref="M341">_xludf.XLOOKUP(G341,'Benchmark Rates Paste'!N:N,'Benchmark Rates Paste'!O:O,"")</f>
        <v>#NAME?</v>
      </c>
      <c r="N341" s="186" t="str">
        <f t="shared" si="1"/>
        <v>#NAME?</v>
      </c>
      <c r="O341" s="187" t="str">
        <f t="shared" si="2"/>
        <v>#NAME?</v>
      </c>
      <c r="P341" s="179" t="str">
        <f t="shared" si="3"/>
        <v>#NAME?</v>
      </c>
      <c r="Q341" s="187" t="str">
        <f t="shared" si="4"/>
        <v>#NAME?</v>
      </c>
      <c r="R341" s="187" t="str">
        <f t="shared" si="5"/>
        <v>#NAME?</v>
      </c>
      <c r="S341" s="188" t="str">
        <f t="shared" si="6"/>
        <v>#NAME?</v>
      </c>
    </row>
    <row r="342" ht="15.75" customHeight="1">
      <c r="G342" s="182" t="s">
        <v>353</v>
      </c>
      <c r="H342" s="183">
        <v>1439.23</v>
      </c>
      <c r="I342" s="185" t="str">
        <f t="array" ref="I342">_xludf.XLOOKUP(G342,'Benchmark Rates Paste'!A:A,'Benchmark Rates Paste'!B:B, "")</f>
        <v>#NAME?</v>
      </c>
      <c r="J342" s="172" t="str">
        <f t="array" ref="J342">_xludf.XLOOKUP(G342,'Benchmark Rates Paste'!D:D,'Benchmark Rates Paste'!E:E,"")</f>
        <v>#NAME?</v>
      </c>
      <c r="K342" s="184" t="str">
        <f t="array" ref="K342">_xludf.XLOOKUP(G342,'Benchmark Rates Paste'!G:G,'Benchmark Rates Paste'!I:I,"")</f>
        <v>#NAME?</v>
      </c>
      <c r="L342" s="184" t="str">
        <f t="array" ref="L342">_xludf.XLOOKUP(G342,'Benchmark Rates Paste'!K:K,'Benchmark Rates Paste'!L:L,"")</f>
        <v>#NAME?</v>
      </c>
      <c r="M342" s="185" t="str">
        <f t="array" ref="M342">_xludf.XLOOKUP(G342,'Benchmark Rates Paste'!N:N,'Benchmark Rates Paste'!O:O,"")</f>
        <v>#NAME?</v>
      </c>
      <c r="N342" s="186" t="str">
        <f t="shared" si="1"/>
        <v>#NAME?</v>
      </c>
      <c r="O342" s="187" t="str">
        <f t="shared" si="2"/>
        <v>#NAME?</v>
      </c>
      <c r="P342" s="179" t="str">
        <f t="shared" si="3"/>
        <v>#NAME?</v>
      </c>
      <c r="Q342" s="187" t="str">
        <f t="shared" si="4"/>
        <v>#NAME?</v>
      </c>
      <c r="R342" s="187" t="str">
        <f t="shared" si="5"/>
        <v>#NAME?</v>
      </c>
      <c r="S342" s="188" t="str">
        <f t="shared" si="6"/>
        <v>#NAME?</v>
      </c>
    </row>
    <row r="343" ht="15.75" customHeight="1">
      <c r="G343" s="182" t="s">
        <v>354</v>
      </c>
      <c r="H343" s="183">
        <v>132.5</v>
      </c>
      <c r="I343" s="185" t="str">
        <f t="array" ref="I343">_xludf.XLOOKUP(G343,'Benchmark Rates Paste'!A:A,'Benchmark Rates Paste'!B:B, "")</f>
        <v>#NAME?</v>
      </c>
      <c r="J343" s="172" t="str">
        <f t="array" ref="J343">_xludf.XLOOKUP(G343,'Benchmark Rates Paste'!D:D,'Benchmark Rates Paste'!E:E,"")</f>
        <v>#NAME?</v>
      </c>
      <c r="K343" s="184" t="str">
        <f t="array" ref="K343">_xludf.XLOOKUP(G343,'Benchmark Rates Paste'!G:G,'Benchmark Rates Paste'!I:I,"")</f>
        <v>#NAME?</v>
      </c>
      <c r="L343" s="184" t="str">
        <f t="array" ref="L343">_xludf.XLOOKUP(G343,'Benchmark Rates Paste'!K:K,'Benchmark Rates Paste'!L:L,"")</f>
        <v>#NAME?</v>
      </c>
      <c r="M343" s="185" t="str">
        <f t="array" ref="M343">_xludf.XLOOKUP(G343,'Benchmark Rates Paste'!N:N,'Benchmark Rates Paste'!O:O,"")</f>
        <v>#NAME?</v>
      </c>
      <c r="N343" s="186" t="str">
        <f t="shared" si="1"/>
        <v>#NAME?</v>
      </c>
      <c r="O343" s="187" t="str">
        <f t="shared" si="2"/>
        <v>#NAME?</v>
      </c>
      <c r="P343" s="179" t="str">
        <f t="shared" si="3"/>
        <v>#NAME?</v>
      </c>
      <c r="Q343" s="187" t="str">
        <f t="shared" si="4"/>
        <v>#NAME?</v>
      </c>
      <c r="R343" s="187" t="str">
        <f t="shared" si="5"/>
        <v>#NAME?</v>
      </c>
      <c r="S343" s="188" t="str">
        <f t="shared" si="6"/>
        <v>#NAME?</v>
      </c>
    </row>
    <row r="344" ht="15.75" customHeight="1">
      <c r="G344" s="182" t="s">
        <v>355</v>
      </c>
      <c r="H344" s="183">
        <v>522.64</v>
      </c>
      <c r="I344" s="185" t="str">
        <f t="array" ref="I344">_xludf.XLOOKUP(G344,'Benchmark Rates Paste'!A:A,'Benchmark Rates Paste'!B:B, "")</f>
        <v>#NAME?</v>
      </c>
      <c r="J344" s="172" t="str">
        <f t="array" ref="J344">_xludf.XLOOKUP(G344,'Benchmark Rates Paste'!D:D,'Benchmark Rates Paste'!E:E,"")</f>
        <v>#NAME?</v>
      </c>
      <c r="K344" s="184" t="str">
        <f t="array" ref="K344">_xludf.XLOOKUP(G344,'Benchmark Rates Paste'!G:G,'Benchmark Rates Paste'!I:I,"")</f>
        <v>#NAME?</v>
      </c>
      <c r="L344" s="184" t="str">
        <f t="array" ref="L344">_xludf.XLOOKUP(G344,'Benchmark Rates Paste'!K:K,'Benchmark Rates Paste'!L:L,"")</f>
        <v>#NAME?</v>
      </c>
      <c r="M344" s="185" t="str">
        <f t="array" ref="M344">_xludf.XLOOKUP(G344,'Benchmark Rates Paste'!N:N,'Benchmark Rates Paste'!O:O,"")</f>
        <v>#NAME?</v>
      </c>
      <c r="N344" s="186" t="str">
        <f t="shared" si="1"/>
        <v>#NAME?</v>
      </c>
      <c r="O344" s="187" t="str">
        <f t="shared" si="2"/>
        <v>#NAME?</v>
      </c>
      <c r="P344" s="179" t="str">
        <f t="shared" si="3"/>
        <v>#NAME?</v>
      </c>
      <c r="Q344" s="187" t="str">
        <f t="shared" si="4"/>
        <v>#NAME?</v>
      </c>
      <c r="R344" s="187" t="str">
        <f t="shared" si="5"/>
        <v>#NAME?</v>
      </c>
      <c r="S344" s="188" t="str">
        <f t="shared" si="6"/>
        <v>#NAME?</v>
      </c>
    </row>
    <row r="345" ht="15.75" customHeight="1">
      <c r="G345" s="182" t="s">
        <v>99</v>
      </c>
      <c r="H345" s="183">
        <v>1101.21</v>
      </c>
      <c r="I345" s="185" t="str">
        <f t="array" ref="I345">_xludf.XLOOKUP(G345,'Benchmark Rates Paste'!A:A,'Benchmark Rates Paste'!B:B, "")</f>
        <v>#NAME?</v>
      </c>
      <c r="J345" s="172" t="str">
        <f t="array" ref="J345">_xludf.XLOOKUP(G345,'Benchmark Rates Paste'!D:D,'Benchmark Rates Paste'!E:E,"")</f>
        <v>#NAME?</v>
      </c>
      <c r="K345" s="184" t="str">
        <f t="array" ref="K345">_xludf.XLOOKUP(G345,'Benchmark Rates Paste'!G:G,'Benchmark Rates Paste'!I:I,"")</f>
        <v>#NAME?</v>
      </c>
      <c r="L345" s="184" t="str">
        <f t="array" ref="L345">_xludf.XLOOKUP(G345,'Benchmark Rates Paste'!K:K,'Benchmark Rates Paste'!L:L,"")</f>
        <v>#NAME?</v>
      </c>
      <c r="M345" s="185" t="str">
        <f t="array" ref="M345">_xludf.XLOOKUP(G345,'Benchmark Rates Paste'!N:N,'Benchmark Rates Paste'!O:O,"")</f>
        <v>#NAME?</v>
      </c>
      <c r="N345" s="186" t="str">
        <f t="shared" si="1"/>
        <v>#NAME?</v>
      </c>
      <c r="O345" s="187" t="str">
        <f t="shared" si="2"/>
        <v>#NAME?</v>
      </c>
      <c r="P345" s="179" t="str">
        <f t="shared" si="3"/>
        <v>#NAME?</v>
      </c>
      <c r="Q345" s="187" t="str">
        <f t="shared" si="4"/>
        <v>#NAME?</v>
      </c>
      <c r="R345" s="187" t="str">
        <f t="shared" si="5"/>
        <v>#NAME?</v>
      </c>
      <c r="S345" s="188" t="str">
        <f t="shared" si="6"/>
        <v>#NAME?</v>
      </c>
    </row>
    <row r="346" ht="15.75" customHeight="1">
      <c r="G346" s="182" t="s">
        <v>356</v>
      </c>
      <c r="H346" s="183">
        <v>1101.21</v>
      </c>
      <c r="I346" s="185" t="str">
        <f t="array" ref="I346">_xludf.XLOOKUP(G346,'Benchmark Rates Paste'!A:A,'Benchmark Rates Paste'!B:B, "")</f>
        <v>#NAME?</v>
      </c>
      <c r="J346" s="172" t="str">
        <f t="array" ref="J346">_xludf.XLOOKUP(G346,'Benchmark Rates Paste'!D:D,'Benchmark Rates Paste'!E:E,"")</f>
        <v>#NAME?</v>
      </c>
      <c r="K346" s="184" t="str">
        <f t="array" ref="K346">_xludf.XLOOKUP(G346,'Benchmark Rates Paste'!G:G,'Benchmark Rates Paste'!I:I,"")</f>
        <v>#NAME?</v>
      </c>
      <c r="L346" s="184" t="str">
        <f t="array" ref="L346">_xludf.XLOOKUP(G346,'Benchmark Rates Paste'!K:K,'Benchmark Rates Paste'!L:L,"")</f>
        <v>#NAME?</v>
      </c>
      <c r="M346" s="185" t="str">
        <f t="array" ref="M346">_xludf.XLOOKUP(G346,'Benchmark Rates Paste'!N:N,'Benchmark Rates Paste'!O:O,"")</f>
        <v>#NAME?</v>
      </c>
      <c r="N346" s="186" t="str">
        <f t="shared" si="1"/>
        <v>#NAME?</v>
      </c>
      <c r="O346" s="187" t="str">
        <f t="shared" si="2"/>
        <v>#NAME?</v>
      </c>
      <c r="P346" s="179" t="str">
        <f t="shared" si="3"/>
        <v>#NAME?</v>
      </c>
      <c r="Q346" s="187" t="str">
        <f t="shared" si="4"/>
        <v>#NAME?</v>
      </c>
      <c r="R346" s="187" t="str">
        <f t="shared" si="5"/>
        <v>#NAME?</v>
      </c>
      <c r="S346" s="188" t="str">
        <f t="shared" si="6"/>
        <v>#NAME?</v>
      </c>
    </row>
    <row r="347" ht="15.75" customHeight="1">
      <c r="G347" s="182" t="s">
        <v>711</v>
      </c>
      <c r="H347" s="183">
        <v>1101.21</v>
      </c>
      <c r="I347" s="185" t="str">
        <f t="array" ref="I347">_xludf.XLOOKUP(G347,'Benchmark Rates Paste'!A:A,'Benchmark Rates Paste'!B:B, "")</f>
        <v>#NAME?</v>
      </c>
      <c r="J347" s="172" t="str">
        <f t="array" ref="J347">_xludf.XLOOKUP(G347,'Benchmark Rates Paste'!D:D,'Benchmark Rates Paste'!E:E,"")</f>
        <v>#NAME?</v>
      </c>
      <c r="K347" s="184" t="str">
        <f t="array" ref="K347">_xludf.XLOOKUP(G347,'Benchmark Rates Paste'!G:G,'Benchmark Rates Paste'!I:I,"")</f>
        <v>#NAME?</v>
      </c>
      <c r="L347" s="184" t="str">
        <f t="array" ref="L347">_xludf.XLOOKUP(G347,'Benchmark Rates Paste'!K:K,'Benchmark Rates Paste'!L:L,"")</f>
        <v>#NAME?</v>
      </c>
      <c r="M347" s="185" t="str">
        <f t="array" ref="M347">_xludf.XLOOKUP(G347,'Benchmark Rates Paste'!N:N,'Benchmark Rates Paste'!O:O,"")</f>
        <v>#NAME?</v>
      </c>
      <c r="N347" s="186" t="str">
        <f t="shared" si="1"/>
        <v>#NAME?</v>
      </c>
      <c r="O347" s="187" t="str">
        <f t="shared" si="2"/>
        <v>#NAME?</v>
      </c>
      <c r="P347" s="179" t="str">
        <f t="shared" si="3"/>
        <v>#NAME?</v>
      </c>
      <c r="Q347" s="187" t="str">
        <f t="shared" si="4"/>
        <v>#NAME?</v>
      </c>
      <c r="R347" s="187" t="str">
        <f t="shared" si="5"/>
        <v>#NAME?</v>
      </c>
      <c r="S347" s="188" t="str">
        <f t="shared" si="6"/>
        <v>#NAME?</v>
      </c>
    </row>
    <row r="348" ht="15.75" customHeight="1">
      <c r="G348" s="182" t="s">
        <v>100</v>
      </c>
      <c r="H348" s="183">
        <v>1101.21</v>
      </c>
      <c r="I348" s="185" t="str">
        <f t="array" ref="I348">_xludf.XLOOKUP(G348,'Benchmark Rates Paste'!A:A,'Benchmark Rates Paste'!B:B, "")</f>
        <v>#NAME?</v>
      </c>
      <c r="J348" s="172" t="str">
        <f t="array" ref="J348">_xludf.XLOOKUP(G348,'Benchmark Rates Paste'!D:D,'Benchmark Rates Paste'!E:E,"")</f>
        <v>#NAME?</v>
      </c>
      <c r="K348" s="184" t="str">
        <f t="array" ref="K348">_xludf.XLOOKUP(G348,'Benchmark Rates Paste'!G:G,'Benchmark Rates Paste'!I:I,"")</f>
        <v>#NAME?</v>
      </c>
      <c r="L348" s="184" t="str">
        <f t="array" ref="L348">_xludf.XLOOKUP(G348,'Benchmark Rates Paste'!K:K,'Benchmark Rates Paste'!L:L,"")</f>
        <v>#NAME?</v>
      </c>
      <c r="M348" s="185" t="str">
        <f t="array" ref="M348">_xludf.XLOOKUP(G348,'Benchmark Rates Paste'!N:N,'Benchmark Rates Paste'!O:O,"")</f>
        <v>#NAME?</v>
      </c>
      <c r="N348" s="186" t="str">
        <f t="shared" si="1"/>
        <v>#NAME?</v>
      </c>
      <c r="O348" s="187" t="str">
        <f t="shared" si="2"/>
        <v>#NAME?</v>
      </c>
      <c r="P348" s="179" t="str">
        <f t="shared" si="3"/>
        <v>#NAME?</v>
      </c>
      <c r="Q348" s="187" t="str">
        <f t="shared" si="4"/>
        <v>#NAME?</v>
      </c>
      <c r="R348" s="187" t="str">
        <f t="shared" si="5"/>
        <v>#NAME?</v>
      </c>
      <c r="S348" s="188" t="str">
        <f t="shared" si="6"/>
        <v>#NAME?</v>
      </c>
    </row>
    <row r="349" ht="15.75" customHeight="1">
      <c r="G349" s="182" t="s">
        <v>713</v>
      </c>
      <c r="H349" s="183">
        <v>634.24</v>
      </c>
      <c r="I349" s="185" t="str">
        <f t="array" ref="I349">_xludf.XLOOKUP(G349,'Benchmark Rates Paste'!A:A,'Benchmark Rates Paste'!B:B, "")</f>
        <v>#NAME?</v>
      </c>
      <c r="J349" s="172" t="str">
        <f t="array" ref="J349">_xludf.XLOOKUP(G349,'Benchmark Rates Paste'!D:D,'Benchmark Rates Paste'!E:E,"")</f>
        <v>#NAME?</v>
      </c>
      <c r="K349" s="184" t="str">
        <f t="array" ref="K349">_xludf.XLOOKUP(G349,'Benchmark Rates Paste'!G:G,'Benchmark Rates Paste'!I:I,"")</f>
        <v>#NAME?</v>
      </c>
      <c r="L349" s="184" t="str">
        <f t="array" ref="L349">_xludf.XLOOKUP(G349,'Benchmark Rates Paste'!K:K,'Benchmark Rates Paste'!L:L,"")</f>
        <v>#NAME?</v>
      </c>
      <c r="M349" s="185" t="str">
        <f t="array" ref="M349">_xludf.XLOOKUP(G349,'Benchmark Rates Paste'!N:N,'Benchmark Rates Paste'!O:O,"")</f>
        <v>#NAME?</v>
      </c>
      <c r="N349" s="186" t="str">
        <f t="shared" si="1"/>
        <v>#NAME?</v>
      </c>
      <c r="O349" s="187" t="str">
        <f t="shared" si="2"/>
        <v>#NAME?</v>
      </c>
      <c r="P349" s="179" t="str">
        <f t="shared" si="3"/>
        <v>#NAME?</v>
      </c>
      <c r="Q349" s="187" t="str">
        <f t="shared" si="4"/>
        <v>#NAME?</v>
      </c>
      <c r="R349" s="187" t="str">
        <f t="shared" si="5"/>
        <v>#NAME?</v>
      </c>
      <c r="S349" s="188" t="str">
        <f t="shared" si="6"/>
        <v>#NAME?</v>
      </c>
    </row>
    <row r="350" ht="15.75" customHeight="1">
      <c r="G350" s="182" t="s">
        <v>101</v>
      </c>
      <c r="H350" s="183">
        <v>668.06</v>
      </c>
      <c r="I350" s="185" t="str">
        <f t="array" ref="I350">_xludf.XLOOKUP(G350,'Benchmark Rates Paste'!A:A,'Benchmark Rates Paste'!B:B, "")</f>
        <v>#NAME?</v>
      </c>
      <c r="J350" s="172" t="str">
        <f t="array" ref="J350">_xludf.XLOOKUP(G350,'Benchmark Rates Paste'!D:D,'Benchmark Rates Paste'!E:E,"")</f>
        <v>#NAME?</v>
      </c>
      <c r="K350" s="184" t="str">
        <f t="array" ref="K350">_xludf.XLOOKUP(G350,'Benchmark Rates Paste'!G:G,'Benchmark Rates Paste'!I:I,"")</f>
        <v>#NAME?</v>
      </c>
      <c r="L350" s="184" t="str">
        <f t="array" ref="L350">_xludf.XLOOKUP(G350,'Benchmark Rates Paste'!K:K,'Benchmark Rates Paste'!L:L,"")</f>
        <v>#NAME?</v>
      </c>
      <c r="M350" s="185" t="str">
        <f t="array" ref="M350">_xludf.XLOOKUP(G350,'Benchmark Rates Paste'!N:N,'Benchmark Rates Paste'!O:O,"")</f>
        <v>#NAME?</v>
      </c>
      <c r="N350" s="186" t="str">
        <f t="shared" si="1"/>
        <v>#NAME?</v>
      </c>
      <c r="O350" s="187" t="str">
        <f t="shared" si="2"/>
        <v>#NAME?</v>
      </c>
      <c r="P350" s="179" t="str">
        <f t="shared" si="3"/>
        <v>#NAME?</v>
      </c>
      <c r="Q350" s="187" t="str">
        <f t="shared" si="4"/>
        <v>#NAME?</v>
      </c>
      <c r="R350" s="187" t="str">
        <f t="shared" si="5"/>
        <v>#NAME?</v>
      </c>
      <c r="S350" s="188" t="str">
        <f t="shared" si="6"/>
        <v>#NAME?</v>
      </c>
    </row>
    <row r="351" ht="15.75" customHeight="1">
      <c r="G351" s="182" t="s">
        <v>357</v>
      </c>
      <c r="H351" s="183">
        <v>637.26</v>
      </c>
      <c r="I351" s="185" t="str">
        <f t="array" ref="I351">_xludf.XLOOKUP(G351,'Benchmark Rates Paste'!A:A,'Benchmark Rates Paste'!B:B, "")</f>
        <v>#NAME?</v>
      </c>
      <c r="J351" s="172" t="str">
        <f t="array" ref="J351">_xludf.XLOOKUP(G351,'Benchmark Rates Paste'!D:D,'Benchmark Rates Paste'!E:E,"")</f>
        <v>#NAME?</v>
      </c>
      <c r="K351" s="184" t="str">
        <f t="array" ref="K351">_xludf.XLOOKUP(G351,'Benchmark Rates Paste'!G:G,'Benchmark Rates Paste'!I:I,"")</f>
        <v>#NAME?</v>
      </c>
      <c r="L351" s="184" t="str">
        <f t="array" ref="L351">_xludf.XLOOKUP(G351,'Benchmark Rates Paste'!K:K,'Benchmark Rates Paste'!L:L,"")</f>
        <v>#NAME?</v>
      </c>
      <c r="M351" s="185" t="str">
        <f t="array" ref="M351">_xludf.XLOOKUP(G351,'Benchmark Rates Paste'!N:N,'Benchmark Rates Paste'!O:O,"")</f>
        <v>#NAME?</v>
      </c>
      <c r="N351" s="186" t="str">
        <f t="shared" si="1"/>
        <v>#NAME?</v>
      </c>
      <c r="O351" s="187" t="str">
        <f t="shared" si="2"/>
        <v>#NAME?</v>
      </c>
      <c r="P351" s="179" t="str">
        <f t="shared" si="3"/>
        <v>#NAME?</v>
      </c>
      <c r="Q351" s="187" t="str">
        <f t="shared" si="4"/>
        <v>#NAME?</v>
      </c>
      <c r="R351" s="187" t="str">
        <f t="shared" si="5"/>
        <v>#NAME?</v>
      </c>
      <c r="S351" s="188" t="str">
        <f t="shared" si="6"/>
        <v>#NAME?</v>
      </c>
    </row>
    <row r="352" ht="15.75" customHeight="1">
      <c r="G352" s="182" t="s">
        <v>102</v>
      </c>
      <c r="H352" s="183">
        <v>668.06</v>
      </c>
      <c r="I352" s="185" t="str">
        <f t="array" ref="I352">_xludf.XLOOKUP(G352,'Benchmark Rates Paste'!A:A,'Benchmark Rates Paste'!B:B, "")</f>
        <v>#NAME?</v>
      </c>
      <c r="J352" s="172" t="str">
        <f t="array" ref="J352">_xludf.XLOOKUP(G352,'Benchmark Rates Paste'!D:D,'Benchmark Rates Paste'!E:E,"")</f>
        <v>#NAME?</v>
      </c>
      <c r="K352" s="184" t="str">
        <f t="array" ref="K352">_xludf.XLOOKUP(G352,'Benchmark Rates Paste'!G:G,'Benchmark Rates Paste'!I:I,"")</f>
        <v>#NAME?</v>
      </c>
      <c r="L352" s="184" t="str">
        <f t="array" ref="L352">_xludf.XLOOKUP(G352,'Benchmark Rates Paste'!K:K,'Benchmark Rates Paste'!L:L,"")</f>
        <v>#NAME?</v>
      </c>
      <c r="M352" s="185" t="str">
        <f t="array" ref="M352">_xludf.XLOOKUP(G352,'Benchmark Rates Paste'!N:N,'Benchmark Rates Paste'!O:O,"")</f>
        <v>#NAME?</v>
      </c>
      <c r="N352" s="186" t="str">
        <f t="shared" si="1"/>
        <v>#NAME?</v>
      </c>
      <c r="O352" s="187" t="str">
        <f t="shared" si="2"/>
        <v>#NAME?</v>
      </c>
      <c r="P352" s="179" t="str">
        <f t="shared" si="3"/>
        <v>#NAME?</v>
      </c>
      <c r="Q352" s="187" t="str">
        <f t="shared" si="4"/>
        <v>#NAME?</v>
      </c>
      <c r="R352" s="187" t="str">
        <f t="shared" si="5"/>
        <v>#NAME?</v>
      </c>
      <c r="S352" s="188" t="str">
        <f t="shared" si="6"/>
        <v>#NAME?</v>
      </c>
    </row>
    <row r="353" ht="15.75" customHeight="1">
      <c r="G353" s="182" t="s">
        <v>184</v>
      </c>
      <c r="H353" s="183">
        <v>637.26</v>
      </c>
      <c r="I353" s="185" t="str">
        <f t="array" ref="I353">_xludf.XLOOKUP(G353,'Benchmark Rates Paste'!A:A,'Benchmark Rates Paste'!B:B, "")</f>
        <v>#NAME?</v>
      </c>
      <c r="J353" s="172" t="str">
        <f t="array" ref="J353">_xludf.XLOOKUP(G353,'Benchmark Rates Paste'!D:D,'Benchmark Rates Paste'!E:E,"")</f>
        <v>#NAME?</v>
      </c>
      <c r="K353" s="184" t="str">
        <f t="array" ref="K353">_xludf.XLOOKUP(G353,'Benchmark Rates Paste'!G:G,'Benchmark Rates Paste'!I:I,"")</f>
        <v>#NAME?</v>
      </c>
      <c r="L353" s="184" t="str">
        <f t="array" ref="L353">_xludf.XLOOKUP(G353,'Benchmark Rates Paste'!K:K,'Benchmark Rates Paste'!L:L,"")</f>
        <v>#NAME?</v>
      </c>
      <c r="M353" s="185" t="str">
        <f t="array" ref="M353">_xludf.XLOOKUP(G353,'Benchmark Rates Paste'!N:N,'Benchmark Rates Paste'!O:O,"")</f>
        <v>#NAME?</v>
      </c>
      <c r="N353" s="186" t="str">
        <f t="shared" si="1"/>
        <v>#NAME?</v>
      </c>
      <c r="O353" s="187" t="str">
        <f t="shared" si="2"/>
        <v>#NAME?</v>
      </c>
      <c r="P353" s="179" t="str">
        <f t="shared" si="3"/>
        <v>#NAME?</v>
      </c>
      <c r="Q353" s="187" t="str">
        <f t="shared" si="4"/>
        <v>#NAME?</v>
      </c>
      <c r="R353" s="187" t="str">
        <f t="shared" si="5"/>
        <v>#NAME?</v>
      </c>
      <c r="S353" s="188" t="str">
        <f t="shared" si="6"/>
        <v>#NAME?</v>
      </c>
    </row>
    <row r="354" ht="15.75" customHeight="1">
      <c r="G354" s="182" t="s">
        <v>103</v>
      </c>
      <c r="H354" s="183">
        <v>668.06</v>
      </c>
      <c r="I354" s="185" t="str">
        <f t="array" ref="I354">_xludf.XLOOKUP(G354,'Benchmark Rates Paste'!A:A,'Benchmark Rates Paste'!B:B, "")</f>
        <v>#NAME?</v>
      </c>
      <c r="J354" s="172" t="str">
        <f t="array" ref="J354">_xludf.XLOOKUP(G354,'Benchmark Rates Paste'!D:D,'Benchmark Rates Paste'!E:E,"")</f>
        <v>#NAME?</v>
      </c>
      <c r="K354" s="184" t="str">
        <f t="array" ref="K354">_xludf.XLOOKUP(G354,'Benchmark Rates Paste'!G:G,'Benchmark Rates Paste'!I:I,"")</f>
        <v>#NAME?</v>
      </c>
      <c r="L354" s="184" t="str">
        <f t="array" ref="L354">_xludf.XLOOKUP(G354,'Benchmark Rates Paste'!K:K,'Benchmark Rates Paste'!L:L,"")</f>
        <v>#NAME?</v>
      </c>
      <c r="M354" s="185" t="str">
        <f t="array" ref="M354">_xludf.XLOOKUP(G354,'Benchmark Rates Paste'!N:N,'Benchmark Rates Paste'!O:O,"")</f>
        <v>#NAME?</v>
      </c>
      <c r="N354" s="186" t="str">
        <f t="shared" si="1"/>
        <v>#NAME?</v>
      </c>
      <c r="O354" s="187" t="str">
        <f t="shared" si="2"/>
        <v>#NAME?</v>
      </c>
      <c r="P354" s="179" t="str">
        <f t="shared" si="3"/>
        <v>#NAME?</v>
      </c>
      <c r="Q354" s="187" t="str">
        <f t="shared" si="4"/>
        <v>#NAME?</v>
      </c>
      <c r="R354" s="187" t="str">
        <f t="shared" si="5"/>
        <v>#NAME?</v>
      </c>
      <c r="S354" s="188" t="str">
        <f t="shared" si="6"/>
        <v>#NAME?</v>
      </c>
    </row>
    <row r="355" ht="15.75" customHeight="1">
      <c r="G355" s="182" t="s">
        <v>104</v>
      </c>
      <c r="H355" s="183">
        <v>1021.05</v>
      </c>
      <c r="I355" s="185" t="str">
        <f t="array" ref="I355">_xludf.XLOOKUP(G355,'Benchmark Rates Paste'!A:A,'Benchmark Rates Paste'!B:B, "")</f>
        <v>#NAME?</v>
      </c>
      <c r="J355" s="172" t="str">
        <f t="array" ref="J355">_xludf.XLOOKUP(G355,'Benchmark Rates Paste'!D:D,'Benchmark Rates Paste'!E:E,"")</f>
        <v>#NAME?</v>
      </c>
      <c r="K355" s="184" t="str">
        <f t="array" ref="K355">_xludf.XLOOKUP(G355,'Benchmark Rates Paste'!G:G,'Benchmark Rates Paste'!I:I,"")</f>
        <v>#NAME?</v>
      </c>
      <c r="L355" s="184" t="str">
        <f t="array" ref="L355">_xludf.XLOOKUP(G355,'Benchmark Rates Paste'!K:K,'Benchmark Rates Paste'!L:L,"")</f>
        <v>#NAME?</v>
      </c>
      <c r="M355" s="185" t="str">
        <f t="array" ref="M355">_xludf.XLOOKUP(G355,'Benchmark Rates Paste'!N:N,'Benchmark Rates Paste'!O:O,"")</f>
        <v>#NAME?</v>
      </c>
      <c r="N355" s="186" t="str">
        <f t="shared" si="1"/>
        <v>#NAME?</v>
      </c>
      <c r="O355" s="187" t="str">
        <f t="shared" si="2"/>
        <v>#NAME?</v>
      </c>
      <c r="P355" s="179" t="str">
        <f t="shared" si="3"/>
        <v>#NAME?</v>
      </c>
      <c r="Q355" s="187" t="str">
        <f t="shared" si="4"/>
        <v>#NAME?</v>
      </c>
      <c r="R355" s="187" t="str">
        <f t="shared" si="5"/>
        <v>#NAME?</v>
      </c>
      <c r="S355" s="188" t="str">
        <f t="shared" si="6"/>
        <v>#NAME?</v>
      </c>
    </row>
    <row r="356" ht="15.75" customHeight="1">
      <c r="G356" s="182" t="s">
        <v>358</v>
      </c>
      <c r="H356" s="183">
        <v>1226.64</v>
      </c>
      <c r="I356" s="185" t="str">
        <f t="array" ref="I356">_xludf.XLOOKUP(G356,'Benchmark Rates Paste'!A:A,'Benchmark Rates Paste'!B:B, "")</f>
        <v>#NAME?</v>
      </c>
      <c r="J356" s="172" t="str">
        <f t="array" ref="J356">_xludf.XLOOKUP(G356,'Benchmark Rates Paste'!D:D,'Benchmark Rates Paste'!E:E,"")</f>
        <v>#NAME?</v>
      </c>
      <c r="K356" s="184" t="str">
        <f t="array" ref="K356">_xludf.XLOOKUP(G356,'Benchmark Rates Paste'!G:G,'Benchmark Rates Paste'!I:I,"")</f>
        <v>#NAME?</v>
      </c>
      <c r="L356" s="184" t="str">
        <f t="array" ref="L356">_xludf.XLOOKUP(G356,'Benchmark Rates Paste'!K:K,'Benchmark Rates Paste'!L:L,"")</f>
        <v>#NAME?</v>
      </c>
      <c r="M356" s="185" t="str">
        <f t="array" ref="M356">_xludf.XLOOKUP(G356,'Benchmark Rates Paste'!N:N,'Benchmark Rates Paste'!O:O,"")</f>
        <v>#NAME?</v>
      </c>
      <c r="N356" s="186" t="str">
        <f t="shared" si="1"/>
        <v>#NAME?</v>
      </c>
      <c r="O356" s="187" t="str">
        <f t="shared" si="2"/>
        <v>#NAME?</v>
      </c>
      <c r="P356" s="179" t="str">
        <f t="shared" si="3"/>
        <v>#NAME?</v>
      </c>
      <c r="Q356" s="187" t="str">
        <f t="shared" si="4"/>
        <v>#NAME?</v>
      </c>
      <c r="R356" s="187" t="str">
        <f t="shared" si="5"/>
        <v>#NAME?</v>
      </c>
      <c r="S356" s="188" t="str">
        <f t="shared" si="6"/>
        <v>#NAME?</v>
      </c>
    </row>
    <row r="357" ht="15.75" customHeight="1">
      <c r="G357" s="182" t="s">
        <v>359</v>
      </c>
      <c r="H357" s="183">
        <v>969.87</v>
      </c>
      <c r="I357" s="185" t="str">
        <f t="array" ref="I357">_xludf.XLOOKUP(G357,'Benchmark Rates Paste'!A:A,'Benchmark Rates Paste'!B:B, "")</f>
        <v>#NAME?</v>
      </c>
      <c r="J357" s="172" t="str">
        <f t="array" ref="J357">_xludf.XLOOKUP(G357,'Benchmark Rates Paste'!D:D,'Benchmark Rates Paste'!E:E,"")</f>
        <v>#NAME?</v>
      </c>
      <c r="K357" s="184" t="str">
        <f t="array" ref="K357">_xludf.XLOOKUP(G357,'Benchmark Rates Paste'!G:G,'Benchmark Rates Paste'!I:I,"")</f>
        <v>#NAME?</v>
      </c>
      <c r="L357" s="184" t="str">
        <f t="array" ref="L357">_xludf.XLOOKUP(G357,'Benchmark Rates Paste'!K:K,'Benchmark Rates Paste'!L:L,"")</f>
        <v>#NAME?</v>
      </c>
      <c r="M357" s="185" t="str">
        <f t="array" ref="M357">_xludf.XLOOKUP(G357,'Benchmark Rates Paste'!N:N,'Benchmark Rates Paste'!O:O,"")</f>
        <v>#NAME?</v>
      </c>
      <c r="N357" s="186" t="str">
        <f t="shared" si="1"/>
        <v>#NAME?</v>
      </c>
      <c r="O357" s="187" t="str">
        <f t="shared" si="2"/>
        <v>#NAME?</v>
      </c>
      <c r="P357" s="179" t="str">
        <f t="shared" si="3"/>
        <v>#NAME?</v>
      </c>
      <c r="Q357" s="187" t="str">
        <f t="shared" si="4"/>
        <v>#NAME?</v>
      </c>
      <c r="R357" s="187" t="str">
        <f t="shared" si="5"/>
        <v>#NAME?</v>
      </c>
      <c r="S357" s="188" t="str">
        <f t="shared" si="6"/>
        <v>#NAME?</v>
      </c>
    </row>
    <row r="358" ht="15.75" customHeight="1">
      <c r="G358" s="182" t="s">
        <v>360</v>
      </c>
      <c r="H358" s="183">
        <v>969.87</v>
      </c>
      <c r="I358" s="185" t="str">
        <f t="array" ref="I358">_xludf.XLOOKUP(G358,'Benchmark Rates Paste'!A:A,'Benchmark Rates Paste'!B:B, "")</f>
        <v>#NAME?</v>
      </c>
      <c r="J358" s="172" t="str">
        <f t="array" ref="J358">_xludf.XLOOKUP(G358,'Benchmark Rates Paste'!D:D,'Benchmark Rates Paste'!E:E,"")</f>
        <v>#NAME?</v>
      </c>
      <c r="K358" s="184" t="str">
        <f t="array" ref="K358">_xludf.XLOOKUP(G358,'Benchmark Rates Paste'!G:G,'Benchmark Rates Paste'!I:I,"")</f>
        <v>#NAME?</v>
      </c>
      <c r="L358" s="184" t="str">
        <f t="array" ref="L358">_xludf.XLOOKUP(G358,'Benchmark Rates Paste'!K:K,'Benchmark Rates Paste'!L:L,"")</f>
        <v>#NAME?</v>
      </c>
      <c r="M358" s="185" t="str">
        <f t="array" ref="M358">_xludf.XLOOKUP(G358,'Benchmark Rates Paste'!N:N,'Benchmark Rates Paste'!O:O,"")</f>
        <v>#NAME?</v>
      </c>
      <c r="N358" s="186" t="str">
        <f t="shared" si="1"/>
        <v>#NAME?</v>
      </c>
      <c r="O358" s="187" t="str">
        <f t="shared" si="2"/>
        <v>#NAME?</v>
      </c>
      <c r="P358" s="179" t="str">
        <f t="shared" si="3"/>
        <v>#NAME?</v>
      </c>
      <c r="Q358" s="187" t="str">
        <f t="shared" si="4"/>
        <v>#NAME?</v>
      </c>
      <c r="R358" s="187" t="str">
        <f t="shared" si="5"/>
        <v>#NAME?</v>
      </c>
      <c r="S358" s="188" t="str">
        <f t="shared" si="6"/>
        <v>#NAME?</v>
      </c>
    </row>
    <row r="359" ht="15.75" customHeight="1">
      <c r="G359" s="182" t="s">
        <v>361</v>
      </c>
      <c r="H359" s="183">
        <v>969.87</v>
      </c>
      <c r="I359" s="185" t="str">
        <f t="array" ref="I359">_xludf.XLOOKUP(G359,'Benchmark Rates Paste'!A:A,'Benchmark Rates Paste'!B:B, "")</f>
        <v>#NAME?</v>
      </c>
      <c r="J359" s="172" t="str">
        <f t="array" ref="J359">_xludf.XLOOKUP(G359,'Benchmark Rates Paste'!D:D,'Benchmark Rates Paste'!E:E,"")</f>
        <v>#NAME?</v>
      </c>
      <c r="K359" s="184" t="str">
        <f t="array" ref="K359">_xludf.XLOOKUP(G359,'Benchmark Rates Paste'!G:G,'Benchmark Rates Paste'!I:I,"")</f>
        <v>#NAME?</v>
      </c>
      <c r="L359" s="184" t="str">
        <f t="array" ref="L359">_xludf.XLOOKUP(G359,'Benchmark Rates Paste'!K:K,'Benchmark Rates Paste'!L:L,"")</f>
        <v>#NAME?</v>
      </c>
      <c r="M359" s="185" t="str">
        <f t="array" ref="M359">_xludf.XLOOKUP(G359,'Benchmark Rates Paste'!N:N,'Benchmark Rates Paste'!O:O,"")</f>
        <v>#NAME?</v>
      </c>
      <c r="N359" s="186" t="str">
        <f t="shared" si="1"/>
        <v>#NAME?</v>
      </c>
      <c r="O359" s="187" t="str">
        <f t="shared" si="2"/>
        <v>#NAME?</v>
      </c>
      <c r="P359" s="179" t="str">
        <f t="shared" si="3"/>
        <v>#NAME?</v>
      </c>
      <c r="Q359" s="187" t="str">
        <f t="shared" si="4"/>
        <v>#NAME?</v>
      </c>
      <c r="R359" s="187" t="str">
        <f t="shared" si="5"/>
        <v>#NAME?</v>
      </c>
      <c r="S359" s="188" t="str">
        <f t="shared" si="6"/>
        <v>#NAME?</v>
      </c>
    </row>
    <row r="360" ht="15.75" customHeight="1">
      <c r="G360" s="182" t="s">
        <v>105</v>
      </c>
      <c r="H360" s="183">
        <v>1115.17</v>
      </c>
      <c r="I360" s="185" t="str">
        <f t="array" ref="I360">_xludf.XLOOKUP(G360,'Benchmark Rates Paste'!A:A,'Benchmark Rates Paste'!B:B, "")</f>
        <v>#NAME?</v>
      </c>
      <c r="J360" s="172" t="str">
        <f t="array" ref="J360">_xludf.XLOOKUP(G360,'Benchmark Rates Paste'!D:D,'Benchmark Rates Paste'!E:E,"")</f>
        <v>#NAME?</v>
      </c>
      <c r="K360" s="184" t="str">
        <f t="array" ref="K360">_xludf.XLOOKUP(G360,'Benchmark Rates Paste'!G:G,'Benchmark Rates Paste'!I:I,"")</f>
        <v>#NAME?</v>
      </c>
      <c r="L360" s="184" t="str">
        <f t="array" ref="L360">_xludf.XLOOKUP(G360,'Benchmark Rates Paste'!K:K,'Benchmark Rates Paste'!L:L,"")</f>
        <v>#NAME?</v>
      </c>
      <c r="M360" s="185" t="str">
        <f t="array" ref="M360">_xludf.XLOOKUP(G360,'Benchmark Rates Paste'!N:N,'Benchmark Rates Paste'!O:O,"")</f>
        <v>#NAME?</v>
      </c>
      <c r="N360" s="186" t="str">
        <f t="shared" si="1"/>
        <v>#NAME?</v>
      </c>
      <c r="O360" s="187" t="str">
        <f t="shared" si="2"/>
        <v>#NAME?</v>
      </c>
      <c r="P360" s="179" t="str">
        <f t="shared" si="3"/>
        <v>#NAME?</v>
      </c>
      <c r="Q360" s="187" t="str">
        <f t="shared" si="4"/>
        <v>#NAME?</v>
      </c>
      <c r="R360" s="187" t="str">
        <f t="shared" si="5"/>
        <v>#NAME?</v>
      </c>
      <c r="S360" s="188" t="str">
        <f t="shared" si="6"/>
        <v>#NAME?</v>
      </c>
    </row>
    <row r="361" ht="15.75" customHeight="1">
      <c r="G361" s="182" t="s">
        <v>362</v>
      </c>
      <c r="H361" s="183">
        <v>1021.05</v>
      </c>
      <c r="I361" s="185" t="str">
        <f t="array" ref="I361">_xludf.XLOOKUP(G361,'Benchmark Rates Paste'!A:A,'Benchmark Rates Paste'!B:B, "")</f>
        <v>#NAME?</v>
      </c>
      <c r="J361" s="172" t="str">
        <f t="array" ref="J361">_xludf.XLOOKUP(G361,'Benchmark Rates Paste'!D:D,'Benchmark Rates Paste'!E:E,"")</f>
        <v>#NAME?</v>
      </c>
      <c r="K361" s="184" t="str">
        <f t="array" ref="K361">_xludf.XLOOKUP(G361,'Benchmark Rates Paste'!G:G,'Benchmark Rates Paste'!I:I,"")</f>
        <v>#NAME?</v>
      </c>
      <c r="L361" s="184" t="str">
        <f t="array" ref="L361">_xludf.XLOOKUP(G361,'Benchmark Rates Paste'!K:K,'Benchmark Rates Paste'!L:L,"")</f>
        <v>#NAME?</v>
      </c>
      <c r="M361" s="185" t="str">
        <f t="array" ref="M361">_xludf.XLOOKUP(G361,'Benchmark Rates Paste'!N:N,'Benchmark Rates Paste'!O:O,"")</f>
        <v>#NAME?</v>
      </c>
      <c r="N361" s="186" t="str">
        <f t="shared" si="1"/>
        <v>#NAME?</v>
      </c>
      <c r="O361" s="187" t="str">
        <f t="shared" si="2"/>
        <v>#NAME?</v>
      </c>
      <c r="P361" s="179" t="str">
        <f t="shared" si="3"/>
        <v>#NAME?</v>
      </c>
      <c r="Q361" s="187" t="str">
        <f t="shared" si="4"/>
        <v>#NAME?</v>
      </c>
      <c r="R361" s="187" t="str">
        <f t="shared" si="5"/>
        <v>#NAME?</v>
      </c>
      <c r="S361" s="188" t="str">
        <f t="shared" si="6"/>
        <v>#NAME?</v>
      </c>
    </row>
    <row r="362" ht="15.75" customHeight="1">
      <c r="G362" s="182" t="s">
        <v>363</v>
      </c>
      <c r="H362" s="183">
        <v>1115.17</v>
      </c>
      <c r="I362" s="185" t="str">
        <f t="array" ref="I362">_xludf.XLOOKUP(G362,'Benchmark Rates Paste'!A:A,'Benchmark Rates Paste'!B:B, "")</f>
        <v>#NAME?</v>
      </c>
      <c r="J362" s="172" t="str">
        <f t="array" ref="J362">_xludf.XLOOKUP(G362,'Benchmark Rates Paste'!D:D,'Benchmark Rates Paste'!E:E,"")</f>
        <v>#NAME?</v>
      </c>
      <c r="K362" s="184" t="str">
        <f t="array" ref="K362">_xludf.XLOOKUP(G362,'Benchmark Rates Paste'!G:G,'Benchmark Rates Paste'!I:I,"")</f>
        <v>#NAME?</v>
      </c>
      <c r="L362" s="184" t="str">
        <f t="array" ref="L362">_xludf.XLOOKUP(G362,'Benchmark Rates Paste'!K:K,'Benchmark Rates Paste'!L:L,"")</f>
        <v>#NAME?</v>
      </c>
      <c r="M362" s="185" t="str">
        <f t="array" ref="M362">_xludf.XLOOKUP(G362,'Benchmark Rates Paste'!N:N,'Benchmark Rates Paste'!O:O,"")</f>
        <v>#NAME?</v>
      </c>
      <c r="N362" s="186" t="str">
        <f t="shared" si="1"/>
        <v>#NAME?</v>
      </c>
      <c r="O362" s="187" t="str">
        <f t="shared" si="2"/>
        <v>#NAME?</v>
      </c>
      <c r="P362" s="179" t="str">
        <f t="shared" si="3"/>
        <v>#NAME?</v>
      </c>
      <c r="Q362" s="187" t="str">
        <f t="shared" si="4"/>
        <v>#NAME?</v>
      </c>
      <c r="R362" s="187" t="str">
        <f t="shared" si="5"/>
        <v>#NAME?</v>
      </c>
      <c r="S362" s="188" t="str">
        <f t="shared" si="6"/>
        <v>#NAME?</v>
      </c>
    </row>
    <row r="363" ht="15.75" customHeight="1">
      <c r="G363" s="182" t="s">
        <v>106</v>
      </c>
      <c r="H363" s="183">
        <v>457.24</v>
      </c>
      <c r="I363" s="185" t="str">
        <f t="array" ref="I363">_xludf.XLOOKUP(G363,'Benchmark Rates Paste'!A:A,'Benchmark Rates Paste'!B:B, "")</f>
        <v>#NAME?</v>
      </c>
      <c r="J363" s="172" t="str">
        <f t="array" ref="J363">_xludf.XLOOKUP(G363,'Benchmark Rates Paste'!D:D,'Benchmark Rates Paste'!E:E,"")</f>
        <v>#NAME?</v>
      </c>
      <c r="K363" s="184" t="str">
        <f t="array" ref="K363">_xludf.XLOOKUP(G363,'Benchmark Rates Paste'!G:G,'Benchmark Rates Paste'!I:I,"")</f>
        <v>#NAME?</v>
      </c>
      <c r="L363" s="184" t="str">
        <f t="array" ref="L363">_xludf.XLOOKUP(G363,'Benchmark Rates Paste'!K:K,'Benchmark Rates Paste'!L:L,"")</f>
        <v>#NAME?</v>
      </c>
      <c r="M363" s="185" t="str">
        <f t="array" ref="M363">_xludf.XLOOKUP(G363,'Benchmark Rates Paste'!N:N,'Benchmark Rates Paste'!O:O,"")</f>
        <v>#NAME?</v>
      </c>
      <c r="N363" s="186" t="str">
        <f t="shared" si="1"/>
        <v>#NAME?</v>
      </c>
      <c r="O363" s="187" t="str">
        <f t="shared" si="2"/>
        <v>#NAME?</v>
      </c>
      <c r="P363" s="179" t="str">
        <f t="shared" si="3"/>
        <v>#NAME?</v>
      </c>
      <c r="Q363" s="187" t="str">
        <f t="shared" si="4"/>
        <v>#NAME?</v>
      </c>
      <c r="R363" s="187" t="str">
        <f t="shared" si="5"/>
        <v>#NAME?</v>
      </c>
      <c r="S363" s="188" t="str">
        <f t="shared" si="6"/>
        <v>#NAME?</v>
      </c>
    </row>
    <row r="364" ht="15.75" customHeight="1">
      <c r="G364" s="182" t="s">
        <v>364</v>
      </c>
      <c r="H364" s="183">
        <v>920.82</v>
      </c>
      <c r="I364" s="185" t="str">
        <f t="array" ref="I364">_xludf.XLOOKUP(G364,'Benchmark Rates Paste'!A:A,'Benchmark Rates Paste'!B:B, "")</f>
        <v>#NAME?</v>
      </c>
      <c r="J364" s="172" t="str">
        <f t="array" ref="J364">_xludf.XLOOKUP(G364,'Benchmark Rates Paste'!D:D,'Benchmark Rates Paste'!E:E,"")</f>
        <v>#NAME?</v>
      </c>
      <c r="K364" s="184" t="str">
        <f t="array" ref="K364">_xludf.XLOOKUP(G364,'Benchmark Rates Paste'!G:G,'Benchmark Rates Paste'!I:I,"")</f>
        <v>#NAME?</v>
      </c>
      <c r="L364" s="184" t="str">
        <f t="array" ref="L364">_xludf.XLOOKUP(G364,'Benchmark Rates Paste'!K:K,'Benchmark Rates Paste'!L:L,"")</f>
        <v>#NAME?</v>
      </c>
      <c r="M364" s="185" t="str">
        <f t="array" ref="M364">_xludf.XLOOKUP(G364,'Benchmark Rates Paste'!N:N,'Benchmark Rates Paste'!O:O,"")</f>
        <v>#NAME?</v>
      </c>
      <c r="N364" s="186" t="str">
        <f t="shared" si="1"/>
        <v>#NAME?</v>
      </c>
      <c r="O364" s="187" t="str">
        <f t="shared" si="2"/>
        <v>#NAME?</v>
      </c>
      <c r="P364" s="179" t="str">
        <f t="shared" si="3"/>
        <v>#NAME?</v>
      </c>
      <c r="Q364" s="187" t="str">
        <f t="shared" si="4"/>
        <v>#NAME?</v>
      </c>
      <c r="R364" s="187" t="str">
        <f t="shared" si="5"/>
        <v>#NAME?</v>
      </c>
      <c r="S364" s="188" t="str">
        <f t="shared" si="6"/>
        <v>#NAME?</v>
      </c>
    </row>
    <row r="365" ht="15.75" customHeight="1">
      <c r="G365" s="182" t="s">
        <v>365</v>
      </c>
      <c r="H365" s="183">
        <v>493.78</v>
      </c>
      <c r="I365" s="185" t="str">
        <f t="array" ref="I365">_xludf.XLOOKUP(G365,'Benchmark Rates Paste'!A:A,'Benchmark Rates Paste'!B:B, "")</f>
        <v>#NAME?</v>
      </c>
      <c r="J365" s="172" t="str">
        <f t="array" ref="J365">_xludf.XLOOKUP(G365,'Benchmark Rates Paste'!D:D,'Benchmark Rates Paste'!E:E,"")</f>
        <v>#NAME?</v>
      </c>
      <c r="K365" s="184" t="str">
        <f t="array" ref="K365">_xludf.XLOOKUP(G365,'Benchmark Rates Paste'!G:G,'Benchmark Rates Paste'!I:I,"")</f>
        <v>#NAME?</v>
      </c>
      <c r="L365" s="184" t="str">
        <f t="array" ref="L365">_xludf.XLOOKUP(G365,'Benchmark Rates Paste'!K:K,'Benchmark Rates Paste'!L:L,"")</f>
        <v>#NAME?</v>
      </c>
      <c r="M365" s="185" t="str">
        <f t="array" ref="M365">_xludf.XLOOKUP(G365,'Benchmark Rates Paste'!N:N,'Benchmark Rates Paste'!O:O,"")</f>
        <v>#NAME?</v>
      </c>
      <c r="N365" s="186" t="str">
        <f t="shared" si="1"/>
        <v>#NAME?</v>
      </c>
      <c r="O365" s="187" t="str">
        <f t="shared" si="2"/>
        <v>#NAME?</v>
      </c>
      <c r="P365" s="179" t="str">
        <f t="shared" si="3"/>
        <v>#NAME?</v>
      </c>
      <c r="Q365" s="187" t="str">
        <f t="shared" si="4"/>
        <v>#NAME?</v>
      </c>
      <c r="R365" s="187" t="str">
        <f t="shared" si="5"/>
        <v>#NAME?</v>
      </c>
      <c r="S365" s="188" t="str">
        <f t="shared" si="6"/>
        <v>#NAME?</v>
      </c>
    </row>
    <row r="366" ht="15.75" customHeight="1">
      <c r="G366" s="182" t="s">
        <v>715</v>
      </c>
      <c r="H366" s="183">
        <v>151.44</v>
      </c>
      <c r="I366" s="185" t="str">
        <f t="array" ref="I366">_xludf.XLOOKUP(G366,'Benchmark Rates Paste'!A:A,'Benchmark Rates Paste'!B:B, "")</f>
        <v>#NAME?</v>
      </c>
      <c r="J366" s="172" t="str">
        <f t="array" ref="J366">_xludf.XLOOKUP(G366,'Benchmark Rates Paste'!D:D,'Benchmark Rates Paste'!E:E,"")</f>
        <v>#NAME?</v>
      </c>
      <c r="K366" s="184" t="str">
        <f t="array" ref="K366">_xludf.XLOOKUP(G366,'Benchmark Rates Paste'!G:G,'Benchmark Rates Paste'!I:I,"")</f>
        <v>#NAME?</v>
      </c>
      <c r="L366" s="184" t="str">
        <f t="array" ref="L366">_xludf.XLOOKUP(G366,'Benchmark Rates Paste'!K:K,'Benchmark Rates Paste'!L:L,"")</f>
        <v>#NAME?</v>
      </c>
      <c r="M366" s="185" t="str">
        <f t="array" ref="M366">_xludf.XLOOKUP(G366,'Benchmark Rates Paste'!N:N,'Benchmark Rates Paste'!O:O,"")</f>
        <v>#NAME?</v>
      </c>
      <c r="N366" s="186" t="str">
        <f t="shared" si="1"/>
        <v>#NAME?</v>
      </c>
      <c r="O366" s="187" t="str">
        <f t="shared" si="2"/>
        <v>#NAME?</v>
      </c>
      <c r="P366" s="179" t="str">
        <f t="shared" si="3"/>
        <v>#NAME?</v>
      </c>
      <c r="Q366" s="187" t="str">
        <f t="shared" si="4"/>
        <v>#NAME?</v>
      </c>
      <c r="R366" s="187" t="str">
        <f t="shared" si="5"/>
        <v>#NAME?</v>
      </c>
      <c r="S366" s="188" t="str">
        <f t="shared" si="6"/>
        <v>#NAME?</v>
      </c>
    </row>
    <row r="367" ht="15.75" customHeight="1">
      <c r="G367" s="182" t="s">
        <v>366</v>
      </c>
      <c r="H367" s="183">
        <v>368.82</v>
      </c>
      <c r="I367" s="185" t="str">
        <f t="array" ref="I367">_xludf.XLOOKUP(G367,'Benchmark Rates Paste'!A:A,'Benchmark Rates Paste'!B:B, "")</f>
        <v>#NAME?</v>
      </c>
      <c r="J367" s="172" t="str">
        <f t="array" ref="J367">_xludf.XLOOKUP(G367,'Benchmark Rates Paste'!D:D,'Benchmark Rates Paste'!E:E,"")</f>
        <v>#NAME?</v>
      </c>
      <c r="K367" s="184" t="str">
        <f t="array" ref="K367">_xludf.XLOOKUP(G367,'Benchmark Rates Paste'!G:G,'Benchmark Rates Paste'!I:I,"")</f>
        <v>#NAME?</v>
      </c>
      <c r="L367" s="184" t="str">
        <f t="array" ref="L367">_xludf.XLOOKUP(G367,'Benchmark Rates Paste'!K:K,'Benchmark Rates Paste'!L:L,"")</f>
        <v>#NAME?</v>
      </c>
      <c r="M367" s="185" t="str">
        <f t="array" ref="M367">_xludf.XLOOKUP(G367,'Benchmark Rates Paste'!N:N,'Benchmark Rates Paste'!O:O,"")</f>
        <v>#NAME?</v>
      </c>
      <c r="N367" s="186" t="str">
        <f t="shared" si="1"/>
        <v>#NAME?</v>
      </c>
      <c r="O367" s="187" t="str">
        <f t="shared" si="2"/>
        <v>#NAME?</v>
      </c>
      <c r="P367" s="179" t="str">
        <f t="shared" si="3"/>
        <v>#NAME?</v>
      </c>
      <c r="Q367" s="187" t="str">
        <f t="shared" si="4"/>
        <v>#NAME?</v>
      </c>
      <c r="R367" s="187" t="str">
        <f t="shared" si="5"/>
        <v>#NAME?</v>
      </c>
      <c r="S367" s="188" t="str">
        <f t="shared" si="6"/>
        <v>#NAME?</v>
      </c>
    </row>
    <row r="368" ht="15.75" customHeight="1">
      <c r="G368" s="182" t="s">
        <v>367</v>
      </c>
      <c r="H368" s="183">
        <v>645.35</v>
      </c>
      <c r="I368" s="185" t="str">
        <f t="array" ref="I368">_xludf.XLOOKUP(G368,'Benchmark Rates Paste'!A:A,'Benchmark Rates Paste'!B:B, "")</f>
        <v>#NAME?</v>
      </c>
      <c r="J368" s="172" t="str">
        <f t="array" ref="J368">_xludf.XLOOKUP(G368,'Benchmark Rates Paste'!D:D,'Benchmark Rates Paste'!E:E,"")</f>
        <v>#NAME?</v>
      </c>
      <c r="K368" s="184" t="str">
        <f t="array" ref="K368">_xludf.XLOOKUP(G368,'Benchmark Rates Paste'!G:G,'Benchmark Rates Paste'!I:I,"")</f>
        <v>#NAME?</v>
      </c>
      <c r="L368" s="184" t="str">
        <f t="array" ref="L368">_xludf.XLOOKUP(G368,'Benchmark Rates Paste'!K:K,'Benchmark Rates Paste'!L:L,"")</f>
        <v>#NAME?</v>
      </c>
      <c r="M368" s="185" t="str">
        <f t="array" ref="M368">_xludf.XLOOKUP(G368,'Benchmark Rates Paste'!N:N,'Benchmark Rates Paste'!O:O,"")</f>
        <v>#NAME?</v>
      </c>
      <c r="N368" s="186" t="str">
        <f t="shared" si="1"/>
        <v>#NAME?</v>
      </c>
      <c r="O368" s="187" t="str">
        <f t="shared" si="2"/>
        <v>#NAME?</v>
      </c>
      <c r="P368" s="179" t="str">
        <f t="shared" si="3"/>
        <v>#NAME?</v>
      </c>
      <c r="Q368" s="187" t="str">
        <f t="shared" si="4"/>
        <v>#NAME?</v>
      </c>
      <c r="R368" s="187" t="str">
        <f t="shared" si="5"/>
        <v>#NAME?</v>
      </c>
      <c r="S368" s="188" t="str">
        <f t="shared" si="6"/>
        <v>#NAME?</v>
      </c>
    </row>
    <row r="369" ht="15.75" customHeight="1">
      <c r="G369" s="182" t="s">
        <v>368</v>
      </c>
      <c r="H369" s="183">
        <v>475.8</v>
      </c>
      <c r="I369" s="185" t="str">
        <f t="array" ref="I369">_xludf.XLOOKUP(G369,'Benchmark Rates Paste'!A:A,'Benchmark Rates Paste'!B:B, "")</f>
        <v>#NAME?</v>
      </c>
      <c r="J369" s="172" t="str">
        <f t="array" ref="J369">_xludf.XLOOKUP(G369,'Benchmark Rates Paste'!D:D,'Benchmark Rates Paste'!E:E,"")</f>
        <v>#NAME?</v>
      </c>
      <c r="K369" s="184" t="str">
        <f t="array" ref="K369">_xludf.XLOOKUP(G369,'Benchmark Rates Paste'!G:G,'Benchmark Rates Paste'!I:I,"")</f>
        <v>#NAME?</v>
      </c>
      <c r="L369" s="184" t="str">
        <f t="array" ref="L369">_xludf.XLOOKUP(G369,'Benchmark Rates Paste'!K:K,'Benchmark Rates Paste'!L:L,"")</f>
        <v>#NAME?</v>
      </c>
      <c r="M369" s="185" t="str">
        <f t="array" ref="M369">_xludf.XLOOKUP(G369,'Benchmark Rates Paste'!N:N,'Benchmark Rates Paste'!O:O,"")</f>
        <v>#NAME?</v>
      </c>
      <c r="N369" s="186" t="str">
        <f t="shared" si="1"/>
        <v>#NAME?</v>
      </c>
      <c r="O369" s="187" t="str">
        <f t="shared" si="2"/>
        <v>#NAME?</v>
      </c>
      <c r="P369" s="179" t="str">
        <f t="shared" si="3"/>
        <v>#NAME?</v>
      </c>
      <c r="Q369" s="187" t="str">
        <f t="shared" si="4"/>
        <v>#NAME?</v>
      </c>
      <c r="R369" s="187" t="str">
        <f t="shared" si="5"/>
        <v>#NAME?</v>
      </c>
      <c r="S369" s="188" t="str">
        <f t="shared" si="6"/>
        <v>#NAME?</v>
      </c>
    </row>
    <row r="370" ht="15.75" customHeight="1">
      <c r="G370" s="182" t="s">
        <v>369</v>
      </c>
      <c r="H370" s="183">
        <v>234.43</v>
      </c>
      <c r="I370" s="185" t="str">
        <f t="array" ref="I370">_xludf.XLOOKUP(G370,'Benchmark Rates Paste'!A:A,'Benchmark Rates Paste'!B:B, "")</f>
        <v>#NAME?</v>
      </c>
      <c r="J370" s="172" t="str">
        <f t="array" ref="J370">_xludf.XLOOKUP(G370,'Benchmark Rates Paste'!D:D,'Benchmark Rates Paste'!E:E,"")</f>
        <v>#NAME?</v>
      </c>
      <c r="K370" s="184" t="str">
        <f t="array" ref="K370">_xludf.XLOOKUP(G370,'Benchmark Rates Paste'!G:G,'Benchmark Rates Paste'!I:I,"")</f>
        <v>#NAME?</v>
      </c>
      <c r="L370" s="184" t="str">
        <f t="array" ref="L370">_xludf.XLOOKUP(G370,'Benchmark Rates Paste'!K:K,'Benchmark Rates Paste'!L:L,"")</f>
        <v>#NAME?</v>
      </c>
      <c r="M370" s="185" t="str">
        <f t="array" ref="M370">_xludf.XLOOKUP(G370,'Benchmark Rates Paste'!N:N,'Benchmark Rates Paste'!O:O,"")</f>
        <v>#NAME?</v>
      </c>
      <c r="N370" s="186" t="str">
        <f t="shared" si="1"/>
        <v>#NAME?</v>
      </c>
      <c r="O370" s="187" t="str">
        <f t="shared" si="2"/>
        <v>#NAME?</v>
      </c>
      <c r="P370" s="179" t="str">
        <f t="shared" si="3"/>
        <v>#NAME?</v>
      </c>
      <c r="Q370" s="187" t="str">
        <f t="shared" si="4"/>
        <v>#NAME?</v>
      </c>
      <c r="R370" s="187" t="str">
        <f t="shared" si="5"/>
        <v>#NAME?</v>
      </c>
      <c r="S370" s="188" t="str">
        <f t="shared" si="6"/>
        <v>#NAME?</v>
      </c>
    </row>
    <row r="371" ht="15.75" customHeight="1">
      <c r="G371" s="182" t="s">
        <v>717</v>
      </c>
      <c r="H371" s="183">
        <v>119.46</v>
      </c>
      <c r="I371" s="185" t="str">
        <f t="array" ref="I371">_xludf.XLOOKUP(G371,'Benchmark Rates Paste'!A:A,'Benchmark Rates Paste'!B:B, "")</f>
        <v>#NAME?</v>
      </c>
      <c r="J371" s="172" t="str">
        <f t="array" ref="J371">_xludf.XLOOKUP(G371,'Benchmark Rates Paste'!D:D,'Benchmark Rates Paste'!E:E,"")</f>
        <v>#NAME?</v>
      </c>
      <c r="K371" s="184" t="str">
        <f t="array" ref="K371">_xludf.XLOOKUP(G371,'Benchmark Rates Paste'!G:G,'Benchmark Rates Paste'!I:I,"")</f>
        <v>#NAME?</v>
      </c>
      <c r="L371" s="184" t="str">
        <f t="array" ref="L371">_xludf.XLOOKUP(G371,'Benchmark Rates Paste'!K:K,'Benchmark Rates Paste'!L:L,"")</f>
        <v>#NAME?</v>
      </c>
      <c r="M371" s="185" t="str">
        <f t="array" ref="M371">_xludf.XLOOKUP(G371,'Benchmark Rates Paste'!N:N,'Benchmark Rates Paste'!O:O,"")</f>
        <v>#NAME?</v>
      </c>
      <c r="N371" s="186" t="str">
        <f t="shared" si="1"/>
        <v>#NAME?</v>
      </c>
      <c r="O371" s="187" t="str">
        <f t="shared" si="2"/>
        <v>#NAME?</v>
      </c>
      <c r="P371" s="179" t="str">
        <f t="shared" si="3"/>
        <v>#NAME?</v>
      </c>
      <c r="Q371" s="187" t="str">
        <f t="shared" si="4"/>
        <v>#NAME?</v>
      </c>
      <c r="R371" s="187" t="str">
        <f t="shared" si="5"/>
        <v>#NAME?</v>
      </c>
      <c r="S371" s="188" t="str">
        <f t="shared" si="6"/>
        <v>#NAME?</v>
      </c>
    </row>
    <row r="372" ht="15.75" customHeight="1">
      <c r="G372" s="182" t="s">
        <v>719</v>
      </c>
      <c r="H372" s="183">
        <v>158.26</v>
      </c>
      <c r="I372" s="185" t="str">
        <f t="array" ref="I372">_xludf.XLOOKUP(G372,'Benchmark Rates Paste'!A:A,'Benchmark Rates Paste'!B:B, "")</f>
        <v>#NAME?</v>
      </c>
      <c r="J372" s="172" t="str">
        <f t="array" ref="J372">_xludf.XLOOKUP(G372,'Benchmark Rates Paste'!D:D,'Benchmark Rates Paste'!E:E,"")</f>
        <v>#NAME?</v>
      </c>
      <c r="K372" s="184" t="str">
        <f t="array" ref="K372">_xludf.XLOOKUP(G372,'Benchmark Rates Paste'!G:G,'Benchmark Rates Paste'!I:I,"")</f>
        <v>#NAME?</v>
      </c>
      <c r="L372" s="184" t="str">
        <f t="array" ref="L372">_xludf.XLOOKUP(G372,'Benchmark Rates Paste'!K:K,'Benchmark Rates Paste'!L:L,"")</f>
        <v>#NAME?</v>
      </c>
      <c r="M372" s="185" t="str">
        <f t="array" ref="M372">_xludf.XLOOKUP(G372,'Benchmark Rates Paste'!N:N,'Benchmark Rates Paste'!O:O,"")</f>
        <v>#NAME?</v>
      </c>
      <c r="N372" s="186" t="str">
        <f t="shared" si="1"/>
        <v>#NAME?</v>
      </c>
      <c r="O372" s="187" t="str">
        <f t="shared" si="2"/>
        <v>#NAME?</v>
      </c>
      <c r="P372" s="179" t="str">
        <f t="shared" si="3"/>
        <v>#NAME?</v>
      </c>
      <c r="Q372" s="187" t="str">
        <f t="shared" si="4"/>
        <v>#NAME?</v>
      </c>
      <c r="R372" s="187" t="str">
        <f t="shared" si="5"/>
        <v>#NAME?</v>
      </c>
      <c r="S372" s="188" t="str">
        <f t="shared" si="6"/>
        <v>#NAME?</v>
      </c>
    </row>
    <row r="373" ht="15.75" customHeight="1">
      <c r="G373" s="182" t="s">
        <v>721</v>
      </c>
      <c r="H373" s="183">
        <v>253.26</v>
      </c>
      <c r="I373" s="185" t="str">
        <f t="array" ref="I373">_xludf.XLOOKUP(G373,'Benchmark Rates Paste'!A:A,'Benchmark Rates Paste'!B:B, "")</f>
        <v>#NAME?</v>
      </c>
      <c r="J373" s="172" t="str">
        <f t="array" ref="J373">_xludf.XLOOKUP(G373,'Benchmark Rates Paste'!D:D,'Benchmark Rates Paste'!E:E,"")</f>
        <v>#NAME?</v>
      </c>
      <c r="K373" s="184" t="str">
        <f t="array" ref="K373">_xludf.XLOOKUP(G373,'Benchmark Rates Paste'!G:G,'Benchmark Rates Paste'!I:I,"")</f>
        <v>#NAME?</v>
      </c>
      <c r="L373" s="184" t="str">
        <f t="array" ref="L373">_xludf.XLOOKUP(G373,'Benchmark Rates Paste'!K:K,'Benchmark Rates Paste'!L:L,"")</f>
        <v>#NAME?</v>
      </c>
      <c r="M373" s="185" t="str">
        <f t="array" ref="M373">_xludf.XLOOKUP(G373,'Benchmark Rates Paste'!N:N,'Benchmark Rates Paste'!O:O,"")</f>
        <v>#NAME?</v>
      </c>
      <c r="N373" s="186" t="str">
        <f t="shared" si="1"/>
        <v>#NAME?</v>
      </c>
      <c r="O373" s="187" t="str">
        <f t="shared" si="2"/>
        <v>#NAME?</v>
      </c>
      <c r="P373" s="179" t="str">
        <f t="shared" si="3"/>
        <v>#NAME?</v>
      </c>
      <c r="Q373" s="187" t="str">
        <f t="shared" si="4"/>
        <v>#NAME?</v>
      </c>
      <c r="R373" s="187" t="str">
        <f t="shared" si="5"/>
        <v>#NAME?</v>
      </c>
      <c r="S373" s="188" t="str">
        <f t="shared" si="6"/>
        <v>#NAME?</v>
      </c>
    </row>
    <row r="374" ht="15.75" customHeight="1">
      <c r="G374" s="182" t="s">
        <v>723</v>
      </c>
      <c r="H374" s="183">
        <v>291.14</v>
      </c>
      <c r="I374" s="185" t="str">
        <f t="array" ref="I374">_xludf.XLOOKUP(G374,'Benchmark Rates Paste'!A:A,'Benchmark Rates Paste'!B:B, "")</f>
        <v>#NAME?</v>
      </c>
      <c r="J374" s="172" t="str">
        <f t="array" ref="J374">_xludf.XLOOKUP(G374,'Benchmark Rates Paste'!D:D,'Benchmark Rates Paste'!E:E,"")</f>
        <v>#NAME?</v>
      </c>
      <c r="K374" s="184" t="str">
        <f t="array" ref="K374">_xludf.XLOOKUP(G374,'Benchmark Rates Paste'!G:G,'Benchmark Rates Paste'!I:I,"")</f>
        <v>#NAME?</v>
      </c>
      <c r="L374" s="184" t="str">
        <f t="array" ref="L374">_xludf.XLOOKUP(G374,'Benchmark Rates Paste'!K:K,'Benchmark Rates Paste'!L:L,"")</f>
        <v>#NAME?</v>
      </c>
      <c r="M374" s="185" t="str">
        <f t="array" ref="M374">_xludf.XLOOKUP(G374,'Benchmark Rates Paste'!N:N,'Benchmark Rates Paste'!O:O,"")</f>
        <v>#NAME?</v>
      </c>
      <c r="N374" s="186" t="str">
        <f t="shared" si="1"/>
        <v>#NAME?</v>
      </c>
      <c r="O374" s="187" t="str">
        <f t="shared" si="2"/>
        <v>#NAME?</v>
      </c>
      <c r="P374" s="179" t="str">
        <f t="shared" si="3"/>
        <v>#NAME?</v>
      </c>
      <c r="Q374" s="187" t="str">
        <f t="shared" si="4"/>
        <v>#NAME?</v>
      </c>
      <c r="R374" s="187" t="str">
        <f t="shared" si="5"/>
        <v>#NAME?</v>
      </c>
      <c r="S374" s="188" t="str">
        <f t="shared" si="6"/>
        <v>#NAME?</v>
      </c>
    </row>
    <row r="375" ht="15.75" customHeight="1">
      <c r="G375" s="182" t="s">
        <v>725</v>
      </c>
      <c r="H375" s="183">
        <v>366.21</v>
      </c>
      <c r="I375" s="185" t="str">
        <f t="array" ref="I375">_xludf.XLOOKUP(G375,'Benchmark Rates Paste'!A:A,'Benchmark Rates Paste'!B:B, "")</f>
        <v>#NAME?</v>
      </c>
      <c r="J375" s="172" t="str">
        <f t="array" ref="J375">_xludf.XLOOKUP(G375,'Benchmark Rates Paste'!D:D,'Benchmark Rates Paste'!E:E,"")</f>
        <v>#NAME?</v>
      </c>
      <c r="K375" s="184" t="str">
        <f t="array" ref="K375">_xludf.XLOOKUP(G375,'Benchmark Rates Paste'!G:G,'Benchmark Rates Paste'!I:I,"")</f>
        <v>#NAME?</v>
      </c>
      <c r="L375" s="184" t="str">
        <f t="array" ref="L375">_xludf.XLOOKUP(G375,'Benchmark Rates Paste'!K:K,'Benchmark Rates Paste'!L:L,"")</f>
        <v>#NAME?</v>
      </c>
      <c r="M375" s="185" t="str">
        <f t="array" ref="M375">_xludf.XLOOKUP(G375,'Benchmark Rates Paste'!N:N,'Benchmark Rates Paste'!O:O,"")</f>
        <v>#NAME?</v>
      </c>
      <c r="N375" s="186" t="str">
        <f t="shared" si="1"/>
        <v>#NAME?</v>
      </c>
      <c r="O375" s="187" t="str">
        <f t="shared" si="2"/>
        <v>#NAME?</v>
      </c>
      <c r="P375" s="179" t="str">
        <f t="shared" si="3"/>
        <v>#NAME?</v>
      </c>
      <c r="Q375" s="187" t="str">
        <f t="shared" si="4"/>
        <v>#NAME?</v>
      </c>
      <c r="R375" s="187" t="str">
        <f t="shared" si="5"/>
        <v>#NAME?</v>
      </c>
      <c r="S375" s="188" t="str">
        <f t="shared" si="6"/>
        <v>#NAME?</v>
      </c>
    </row>
    <row r="376" ht="15.75" customHeight="1">
      <c r="G376" s="182" t="s">
        <v>727</v>
      </c>
      <c r="H376" s="183">
        <v>429.72</v>
      </c>
      <c r="I376" s="185" t="str">
        <f t="array" ref="I376">_xludf.XLOOKUP(G376,'Benchmark Rates Paste'!A:A,'Benchmark Rates Paste'!B:B, "")</f>
        <v>#NAME?</v>
      </c>
      <c r="J376" s="172" t="str">
        <f t="array" ref="J376">_xludf.XLOOKUP(G376,'Benchmark Rates Paste'!D:D,'Benchmark Rates Paste'!E:E,"")</f>
        <v>#NAME?</v>
      </c>
      <c r="K376" s="184" t="str">
        <f t="array" ref="K376">_xludf.XLOOKUP(G376,'Benchmark Rates Paste'!G:G,'Benchmark Rates Paste'!I:I,"")</f>
        <v>#NAME?</v>
      </c>
      <c r="L376" s="184" t="str">
        <f t="array" ref="L376">_xludf.XLOOKUP(G376,'Benchmark Rates Paste'!K:K,'Benchmark Rates Paste'!L:L,"")</f>
        <v>#NAME?</v>
      </c>
      <c r="M376" s="185" t="str">
        <f t="array" ref="M376">_xludf.XLOOKUP(G376,'Benchmark Rates Paste'!N:N,'Benchmark Rates Paste'!O:O,"")</f>
        <v>#NAME?</v>
      </c>
      <c r="N376" s="186" t="str">
        <f t="shared" si="1"/>
        <v>#NAME?</v>
      </c>
      <c r="O376" s="187" t="str">
        <f t="shared" si="2"/>
        <v>#NAME?</v>
      </c>
      <c r="P376" s="179" t="str">
        <f t="shared" si="3"/>
        <v>#NAME?</v>
      </c>
      <c r="Q376" s="187" t="str">
        <f t="shared" si="4"/>
        <v>#NAME?</v>
      </c>
      <c r="R376" s="187" t="str">
        <f t="shared" si="5"/>
        <v>#NAME?</v>
      </c>
      <c r="S376" s="188" t="str">
        <f t="shared" si="6"/>
        <v>#NAME?</v>
      </c>
    </row>
    <row r="377" ht="15.75" customHeight="1">
      <c r="G377" s="182" t="s">
        <v>729</v>
      </c>
      <c r="H377" s="183">
        <v>470.82</v>
      </c>
      <c r="I377" s="185" t="str">
        <f t="array" ref="I377">_xludf.XLOOKUP(G377,'Benchmark Rates Paste'!A:A,'Benchmark Rates Paste'!B:B, "")</f>
        <v>#NAME?</v>
      </c>
      <c r="J377" s="172" t="str">
        <f t="array" ref="J377">_xludf.XLOOKUP(G377,'Benchmark Rates Paste'!D:D,'Benchmark Rates Paste'!E:E,"")</f>
        <v>#NAME?</v>
      </c>
      <c r="K377" s="184" t="str">
        <f t="array" ref="K377">_xludf.XLOOKUP(G377,'Benchmark Rates Paste'!G:G,'Benchmark Rates Paste'!I:I,"")</f>
        <v>#NAME?</v>
      </c>
      <c r="L377" s="184" t="str">
        <f t="array" ref="L377">_xludf.XLOOKUP(G377,'Benchmark Rates Paste'!K:K,'Benchmark Rates Paste'!L:L,"")</f>
        <v>#NAME?</v>
      </c>
      <c r="M377" s="185" t="str">
        <f t="array" ref="M377">_xludf.XLOOKUP(G377,'Benchmark Rates Paste'!N:N,'Benchmark Rates Paste'!O:O,"")</f>
        <v>#NAME?</v>
      </c>
      <c r="N377" s="186" t="str">
        <f t="shared" si="1"/>
        <v>#NAME?</v>
      </c>
      <c r="O377" s="187" t="str">
        <f t="shared" si="2"/>
        <v>#NAME?</v>
      </c>
      <c r="P377" s="179" t="str">
        <f t="shared" si="3"/>
        <v>#NAME?</v>
      </c>
      <c r="Q377" s="187" t="str">
        <f t="shared" si="4"/>
        <v>#NAME?</v>
      </c>
      <c r="R377" s="187" t="str">
        <f t="shared" si="5"/>
        <v>#NAME?</v>
      </c>
      <c r="S377" s="188" t="str">
        <f t="shared" si="6"/>
        <v>#NAME?</v>
      </c>
    </row>
    <row r="378" ht="15.75" customHeight="1">
      <c r="G378" s="182" t="s">
        <v>731</v>
      </c>
      <c r="H378" s="183">
        <v>267.89</v>
      </c>
      <c r="I378" s="185" t="str">
        <f t="array" ref="I378">_xludf.XLOOKUP(G378,'Benchmark Rates Paste'!A:A,'Benchmark Rates Paste'!B:B, "")</f>
        <v>#NAME?</v>
      </c>
      <c r="J378" s="172" t="str">
        <f t="array" ref="J378">_xludf.XLOOKUP(G378,'Benchmark Rates Paste'!D:D,'Benchmark Rates Paste'!E:E,"")</f>
        <v>#NAME?</v>
      </c>
      <c r="K378" s="184" t="str">
        <f t="array" ref="K378">_xludf.XLOOKUP(G378,'Benchmark Rates Paste'!G:G,'Benchmark Rates Paste'!I:I,"")</f>
        <v>#NAME?</v>
      </c>
      <c r="L378" s="184" t="str">
        <f t="array" ref="L378">_xludf.XLOOKUP(G378,'Benchmark Rates Paste'!K:K,'Benchmark Rates Paste'!L:L,"")</f>
        <v>#NAME?</v>
      </c>
      <c r="M378" s="185" t="str">
        <f t="array" ref="M378">_xludf.XLOOKUP(G378,'Benchmark Rates Paste'!N:N,'Benchmark Rates Paste'!O:O,"")</f>
        <v>#NAME?</v>
      </c>
      <c r="N378" s="186" t="str">
        <f t="shared" si="1"/>
        <v>#NAME?</v>
      </c>
      <c r="O378" s="187" t="str">
        <f t="shared" si="2"/>
        <v>#NAME?</v>
      </c>
      <c r="P378" s="179" t="str">
        <f t="shared" si="3"/>
        <v>#NAME?</v>
      </c>
      <c r="Q378" s="187" t="str">
        <f t="shared" si="4"/>
        <v>#NAME?</v>
      </c>
      <c r="R378" s="187" t="str">
        <f t="shared" si="5"/>
        <v>#NAME?</v>
      </c>
      <c r="S378" s="188" t="str">
        <f t="shared" si="6"/>
        <v>#NAME?</v>
      </c>
    </row>
    <row r="379" ht="15.75" customHeight="1">
      <c r="G379" s="182" t="s">
        <v>733</v>
      </c>
      <c r="H379" s="183">
        <v>350.51</v>
      </c>
      <c r="I379" s="185" t="str">
        <f t="array" ref="I379">_xludf.XLOOKUP(G379,'Benchmark Rates Paste'!A:A,'Benchmark Rates Paste'!B:B, "")</f>
        <v>#NAME?</v>
      </c>
      <c r="J379" s="172" t="str">
        <f t="array" ref="J379">_xludf.XLOOKUP(G379,'Benchmark Rates Paste'!D:D,'Benchmark Rates Paste'!E:E,"")</f>
        <v>#NAME?</v>
      </c>
      <c r="K379" s="184" t="str">
        <f t="array" ref="K379">_xludf.XLOOKUP(G379,'Benchmark Rates Paste'!G:G,'Benchmark Rates Paste'!I:I,"")</f>
        <v>#NAME?</v>
      </c>
      <c r="L379" s="184" t="str">
        <f t="array" ref="L379">_xludf.XLOOKUP(G379,'Benchmark Rates Paste'!K:K,'Benchmark Rates Paste'!L:L,"")</f>
        <v>#NAME?</v>
      </c>
      <c r="M379" s="185" t="str">
        <f t="array" ref="M379">_xludf.XLOOKUP(G379,'Benchmark Rates Paste'!N:N,'Benchmark Rates Paste'!O:O,"")</f>
        <v>#NAME?</v>
      </c>
      <c r="N379" s="186" t="str">
        <f t="shared" si="1"/>
        <v>#NAME?</v>
      </c>
      <c r="O379" s="187" t="str">
        <f t="shared" si="2"/>
        <v>#NAME?</v>
      </c>
      <c r="P379" s="179" t="str">
        <f t="shared" si="3"/>
        <v>#NAME?</v>
      </c>
      <c r="Q379" s="187" t="str">
        <f t="shared" si="4"/>
        <v>#NAME?</v>
      </c>
      <c r="R379" s="187" t="str">
        <f t="shared" si="5"/>
        <v>#NAME?</v>
      </c>
      <c r="S379" s="188" t="str">
        <f t="shared" si="6"/>
        <v>#NAME?</v>
      </c>
    </row>
    <row r="380" ht="15.75" customHeight="1">
      <c r="G380" s="182" t="s">
        <v>370</v>
      </c>
      <c r="H380" s="183">
        <v>650.42</v>
      </c>
      <c r="I380" s="185" t="str">
        <f t="array" ref="I380">_xludf.XLOOKUP(G380,'Benchmark Rates Paste'!A:A,'Benchmark Rates Paste'!B:B, "")</f>
        <v>#NAME?</v>
      </c>
      <c r="J380" s="172" t="str">
        <f t="array" ref="J380">_xludf.XLOOKUP(G380,'Benchmark Rates Paste'!D:D,'Benchmark Rates Paste'!E:E,"")</f>
        <v>#NAME?</v>
      </c>
      <c r="K380" s="184" t="str">
        <f t="array" ref="K380">_xludf.XLOOKUP(G380,'Benchmark Rates Paste'!G:G,'Benchmark Rates Paste'!I:I,"")</f>
        <v>#NAME?</v>
      </c>
      <c r="L380" s="184" t="str">
        <f t="array" ref="L380">_xludf.XLOOKUP(G380,'Benchmark Rates Paste'!K:K,'Benchmark Rates Paste'!L:L,"")</f>
        <v>#NAME?</v>
      </c>
      <c r="M380" s="185" t="str">
        <f t="array" ref="M380">_xludf.XLOOKUP(G380,'Benchmark Rates Paste'!N:N,'Benchmark Rates Paste'!O:O,"")</f>
        <v>#NAME?</v>
      </c>
      <c r="N380" s="186" t="str">
        <f t="shared" si="1"/>
        <v>#NAME?</v>
      </c>
      <c r="O380" s="187" t="str">
        <f t="shared" si="2"/>
        <v>#NAME?</v>
      </c>
      <c r="P380" s="179" t="str">
        <f t="shared" si="3"/>
        <v>#NAME?</v>
      </c>
      <c r="Q380" s="187" t="str">
        <f t="shared" si="4"/>
        <v>#NAME?</v>
      </c>
      <c r="R380" s="187" t="str">
        <f t="shared" si="5"/>
        <v>#NAME?</v>
      </c>
      <c r="S380" s="188" t="str">
        <f t="shared" si="6"/>
        <v>#NAME?</v>
      </c>
    </row>
    <row r="381" ht="15.75" customHeight="1">
      <c r="G381" s="182" t="s">
        <v>735</v>
      </c>
      <c r="H381" s="183">
        <v>636.27</v>
      </c>
      <c r="I381" s="185" t="str">
        <f t="array" ref="I381">_xludf.XLOOKUP(G381,'Benchmark Rates Paste'!A:A,'Benchmark Rates Paste'!B:B, "")</f>
        <v>#NAME?</v>
      </c>
      <c r="J381" s="172" t="str">
        <f t="array" ref="J381">_xludf.XLOOKUP(G381,'Benchmark Rates Paste'!D:D,'Benchmark Rates Paste'!E:E,"")</f>
        <v>#NAME?</v>
      </c>
      <c r="K381" s="184" t="str">
        <f t="array" ref="K381">_xludf.XLOOKUP(G381,'Benchmark Rates Paste'!G:G,'Benchmark Rates Paste'!I:I,"")</f>
        <v>#NAME?</v>
      </c>
      <c r="L381" s="184" t="str">
        <f t="array" ref="L381">_xludf.XLOOKUP(G381,'Benchmark Rates Paste'!K:K,'Benchmark Rates Paste'!L:L,"")</f>
        <v>#NAME?</v>
      </c>
      <c r="M381" s="185" t="str">
        <f t="array" ref="M381">_xludf.XLOOKUP(G381,'Benchmark Rates Paste'!N:N,'Benchmark Rates Paste'!O:O,"")</f>
        <v>#NAME?</v>
      </c>
      <c r="N381" s="186" t="str">
        <f t="shared" si="1"/>
        <v>#NAME?</v>
      </c>
      <c r="O381" s="187" t="str">
        <f t="shared" si="2"/>
        <v>#NAME?</v>
      </c>
      <c r="P381" s="179" t="str">
        <f t="shared" si="3"/>
        <v>#NAME?</v>
      </c>
      <c r="Q381" s="187" t="str">
        <f t="shared" si="4"/>
        <v>#NAME?</v>
      </c>
      <c r="R381" s="187" t="str">
        <f t="shared" si="5"/>
        <v>#NAME?</v>
      </c>
      <c r="S381" s="188" t="str">
        <f t="shared" si="6"/>
        <v>#NAME?</v>
      </c>
    </row>
    <row r="382" ht="15.75" customHeight="1">
      <c r="G382" s="182" t="s">
        <v>185</v>
      </c>
      <c r="H382" s="183">
        <v>413.74</v>
      </c>
      <c r="I382" s="185" t="str">
        <f t="array" ref="I382">_xludf.XLOOKUP(G382,'Benchmark Rates Paste'!A:A,'Benchmark Rates Paste'!B:B, "")</f>
        <v>#NAME?</v>
      </c>
      <c r="J382" s="172" t="str">
        <f t="array" ref="J382">_xludf.XLOOKUP(G382,'Benchmark Rates Paste'!D:D,'Benchmark Rates Paste'!E:E,"")</f>
        <v>#NAME?</v>
      </c>
      <c r="K382" s="184" t="str">
        <f t="array" ref="K382">_xludf.XLOOKUP(G382,'Benchmark Rates Paste'!G:G,'Benchmark Rates Paste'!I:I,"")</f>
        <v>#NAME?</v>
      </c>
      <c r="L382" s="184" t="str">
        <f t="array" ref="L382">_xludf.XLOOKUP(G382,'Benchmark Rates Paste'!K:K,'Benchmark Rates Paste'!L:L,"")</f>
        <v>#NAME?</v>
      </c>
      <c r="M382" s="185" t="str">
        <f t="array" ref="M382">_xludf.XLOOKUP(G382,'Benchmark Rates Paste'!N:N,'Benchmark Rates Paste'!O:O,"")</f>
        <v>#NAME?</v>
      </c>
      <c r="N382" s="186" t="str">
        <f t="shared" si="1"/>
        <v>#NAME?</v>
      </c>
      <c r="O382" s="187" t="str">
        <f t="shared" si="2"/>
        <v>#NAME?</v>
      </c>
      <c r="P382" s="179" t="str">
        <f t="shared" si="3"/>
        <v>#NAME?</v>
      </c>
      <c r="Q382" s="187" t="str">
        <f t="shared" si="4"/>
        <v>#NAME?</v>
      </c>
      <c r="R382" s="187" t="str">
        <f t="shared" si="5"/>
        <v>#NAME?</v>
      </c>
      <c r="S382" s="188" t="str">
        <f t="shared" si="6"/>
        <v>#NAME?</v>
      </c>
    </row>
    <row r="383" ht="15.75" customHeight="1">
      <c r="G383" s="182" t="s">
        <v>371</v>
      </c>
      <c r="H383" s="183">
        <v>554.43</v>
      </c>
      <c r="I383" s="185" t="str">
        <f t="array" ref="I383">_xludf.XLOOKUP(G383,'Benchmark Rates Paste'!A:A,'Benchmark Rates Paste'!B:B, "")</f>
        <v>#NAME?</v>
      </c>
      <c r="J383" s="172" t="str">
        <f t="array" ref="J383">_xludf.XLOOKUP(G383,'Benchmark Rates Paste'!D:D,'Benchmark Rates Paste'!E:E,"")</f>
        <v>#NAME?</v>
      </c>
      <c r="K383" s="184" t="str">
        <f t="array" ref="K383">_xludf.XLOOKUP(G383,'Benchmark Rates Paste'!G:G,'Benchmark Rates Paste'!I:I,"")</f>
        <v>#NAME?</v>
      </c>
      <c r="L383" s="184" t="str">
        <f t="array" ref="L383">_xludf.XLOOKUP(G383,'Benchmark Rates Paste'!K:K,'Benchmark Rates Paste'!L:L,"")</f>
        <v>#NAME?</v>
      </c>
      <c r="M383" s="185" t="str">
        <f t="array" ref="M383">_xludf.XLOOKUP(G383,'Benchmark Rates Paste'!N:N,'Benchmark Rates Paste'!O:O,"")</f>
        <v>#NAME?</v>
      </c>
      <c r="N383" s="186" t="str">
        <f t="shared" si="1"/>
        <v>#NAME?</v>
      </c>
      <c r="O383" s="187" t="str">
        <f t="shared" si="2"/>
        <v>#NAME?</v>
      </c>
      <c r="P383" s="179" t="str">
        <f t="shared" si="3"/>
        <v>#NAME?</v>
      </c>
      <c r="Q383" s="187" t="str">
        <f t="shared" si="4"/>
        <v>#NAME?</v>
      </c>
      <c r="R383" s="187" t="str">
        <f t="shared" si="5"/>
        <v>#NAME?</v>
      </c>
      <c r="S383" s="188" t="str">
        <f t="shared" si="6"/>
        <v>#NAME?</v>
      </c>
    </row>
    <row r="384" ht="15.75" customHeight="1">
      <c r="G384" s="182" t="s">
        <v>107</v>
      </c>
      <c r="H384" s="183">
        <v>390.53</v>
      </c>
      <c r="I384" s="185" t="str">
        <f t="array" ref="I384">_xludf.XLOOKUP(G384,'Benchmark Rates Paste'!A:A,'Benchmark Rates Paste'!B:B, "")</f>
        <v>#NAME?</v>
      </c>
      <c r="J384" s="172" t="str">
        <f t="array" ref="J384">_xludf.XLOOKUP(G384,'Benchmark Rates Paste'!D:D,'Benchmark Rates Paste'!E:E,"")</f>
        <v>#NAME?</v>
      </c>
      <c r="K384" s="184" t="str">
        <f t="array" ref="K384">_xludf.XLOOKUP(G384,'Benchmark Rates Paste'!G:G,'Benchmark Rates Paste'!I:I,"")</f>
        <v>#NAME?</v>
      </c>
      <c r="L384" s="184" t="str">
        <f t="array" ref="L384">_xludf.XLOOKUP(G384,'Benchmark Rates Paste'!K:K,'Benchmark Rates Paste'!L:L,"")</f>
        <v>#NAME?</v>
      </c>
      <c r="M384" s="185" t="str">
        <f t="array" ref="M384">_xludf.XLOOKUP(G384,'Benchmark Rates Paste'!N:N,'Benchmark Rates Paste'!O:O,"")</f>
        <v>#NAME?</v>
      </c>
      <c r="N384" s="186" t="str">
        <f t="shared" si="1"/>
        <v>#NAME?</v>
      </c>
      <c r="O384" s="187" t="str">
        <f t="shared" si="2"/>
        <v>#NAME?</v>
      </c>
      <c r="P384" s="179" t="str">
        <f t="shared" si="3"/>
        <v>#NAME?</v>
      </c>
      <c r="Q384" s="187" t="str">
        <f t="shared" si="4"/>
        <v>#NAME?</v>
      </c>
      <c r="R384" s="187" t="str">
        <f t="shared" si="5"/>
        <v>#NAME?</v>
      </c>
      <c r="S384" s="188" t="str">
        <f t="shared" si="6"/>
        <v>#NAME?</v>
      </c>
    </row>
    <row r="385" ht="15.75" customHeight="1">
      <c r="G385" s="182" t="s">
        <v>372</v>
      </c>
      <c r="H385" s="183">
        <v>407.87</v>
      </c>
      <c r="I385" s="185" t="str">
        <f t="array" ref="I385">_xludf.XLOOKUP(G385,'Benchmark Rates Paste'!A:A,'Benchmark Rates Paste'!B:B, "")</f>
        <v>#NAME?</v>
      </c>
      <c r="J385" s="172" t="str">
        <f t="array" ref="J385">_xludf.XLOOKUP(G385,'Benchmark Rates Paste'!D:D,'Benchmark Rates Paste'!E:E,"")</f>
        <v>#NAME?</v>
      </c>
      <c r="K385" s="184" t="str">
        <f t="array" ref="K385">_xludf.XLOOKUP(G385,'Benchmark Rates Paste'!G:G,'Benchmark Rates Paste'!I:I,"")</f>
        <v>#NAME?</v>
      </c>
      <c r="L385" s="184" t="str">
        <f t="array" ref="L385">_xludf.XLOOKUP(G385,'Benchmark Rates Paste'!K:K,'Benchmark Rates Paste'!L:L,"")</f>
        <v>#NAME?</v>
      </c>
      <c r="M385" s="185" t="str">
        <f t="array" ref="M385">_xludf.XLOOKUP(G385,'Benchmark Rates Paste'!N:N,'Benchmark Rates Paste'!O:O,"")</f>
        <v>#NAME?</v>
      </c>
      <c r="N385" s="186" t="str">
        <f t="shared" si="1"/>
        <v>#NAME?</v>
      </c>
      <c r="O385" s="187" t="str">
        <f t="shared" si="2"/>
        <v>#NAME?</v>
      </c>
      <c r="P385" s="179" t="str">
        <f t="shared" si="3"/>
        <v>#NAME?</v>
      </c>
      <c r="Q385" s="187" t="str">
        <f t="shared" si="4"/>
        <v>#NAME?</v>
      </c>
      <c r="R385" s="187" t="str">
        <f t="shared" si="5"/>
        <v>#NAME?</v>
      </c>
      <c r="S385" s="188" t="str">
        <f t="shared" si="6"/>
        <v>#NAME?</v>
      </c>
    </row>
    <row r="386" ht="15.75" customHeight="1">
      <c r="G386" s="182" t="s">
        <v>373</v>
      </c>
      <c r="H386" s="183">
        <v>227.16</v>
      </c>
      <c r="I386" s="185" t="str">
        <f t="array" ref="I386">_xludf.XLOOKUP(G386,'Benchmark Rates Paste'!A:A,'Benchmark Rates Paste'!B:B, "")</f>
        <v>#NAME?</v>
      </c>
      <c r="J386" s="172" t="str">
        <f t="array" ref="J386">_xludf.XLOOKUP(G386,'Benchmark Rates Paste'!D:D,'Benchmark Rates Paste'!E:E,"")</f>
        <v>#NAME?</v>
      </c>
      <c r="K386" s="184" t="str">
        <f t="array" ref="K386">_xludf.XLOOKUP(G386,'Benchmark Rates Paste'!G:G,'Benchmark Rates Paste'!I:I,"")</f>
        <v>#NAME?</v>
      </c>
      <c r="L386" s="184" t="str">
        <f t="array" ref="L386">_xludf.XLOOKUP(G386,'Benchmark Rates Paste'!K:K,'Benchmark Rates Paste'!L:L,"")</f>
        <v>#NAME?</v>
      </c>
      <c r="M386" s="185" t="str">
        <f t="array" ref="M386">_xludf.XLOOKUP(G386,'Benchmark Rates Paste'!N:N,'Benchmark Rates Paste'!O:O,"")</f>
        <v>#NAME?</v>
      </c>
      <c r="N386" s="186" t="str">
        <f t="shared" si="1"/>
        <v>#NAME?</v>
      </c>
      <c r="O386" s="187" t="str">
        <f t="shared" si="2"/>
        <v>#NAME?</v>
      </c>
      <c r="P386" s="179" t="str">
        <f t="shared" si="3"/>
        <v>#NAME?</v>
      </c>
      <c r="Q386" s="187" t="str">
        <f t="shared" si="4"/>
        <v>#NAME?</v>
      </c>
      <c r="R386" s="187" t="str">
        <f t="shared" si="5"/>
        <v>#NAME?</v>
      </c>
      <c r="S386" s="188" t="str">
        <f t="shared" si="6"/>
        <v>#NAME?</v>
      </c>
    </row>
    <row r="387" ht="15.75" customHeight="1">
      <c r="G387" s="182" t="s">
        <v>186</v>
      </c>
      <c r="H387" s="183">
        <v>338.48</v>
      </c>
      <c r="I387" s="185" t="str">
        <f t="array" ref="I387">_xludf.XLOOKUP(G387,'Benchmark Rates Paste'!A:A,'Benchmark Rates Paste'!B:B, "")</f>
        <v>#NAME?</v>
      </c>
      <c r="J387" s="172" t="str">
        <f t="array" ref="J387">_xludf.XLOOKUP(G387,'Benchmark Rates Paste'!D:D,'Benchmark Rates Paste'!E:E,"")</f>
        <v>#NAME?</v>
      </c>
      <c r="K387" s="184" t="str">
        <f t="array" ref="K387">_xludf.XLOOKUP(G387,'Benchmark Rates Paste'!G:G,'Benchmark Rates Paste'!I:I,"")</f>
        <v>#NAME?</v>
      </c>
      <c r="L387" s="184" t="str">
        <f t="array" ref="L387">_xludf.XLOOKUP(G387,'Benchmark Rates Paste'!K:K,'Benchmark Rates Paste'!L:L,"")</f>
        <v>#NAME?</v>
      </c>
      <c r="M387" s="185" t="str">
        <f t="array" ref="M387">_xludf.XLOOKUP(G387,'Benchmark Rates Paste'!N:N,'Benchmark Rates Paste'!O:O,"")</f>
        <v>#NAME?</v>
      </c>
      <c r="N387" s="186" t="str">
        <f t="shared" si="1"/>
        <v>#NAME?</v>
      </c>
      <c r="O387" s="187" t="str">
        <f t="shared" si="2"/>
        <v>#NAME?</v>
      </c>
      <c r="P387" s="179" t="str">
        <f t="shared" si="3"/>
        <v>#NAME?</v>
      </c>
      <c r="Q387" s="187" t="str">
        <f t="shared" si="4"/>
        <v>#NAME?</v>
      </c>
      <c r="R387" s="187" t="str">
        <f t="shared" si="5"/>
        <v>#NAME?</v>
      </c>
      <c r="S387" s="188" t="str">
        <f t="shared" si="6"/>
        <v>#NAME?</v>
      </c>
    </row>
    <row r="388" ht="15.75" customHeight="1">
      <c r="G388" s="182" t="s">
        <v>737</v>
      </c>
      <c r="H388" s="183">
        <v>285.87</v>
      </c>
      <c r="I388" s="185" t="str">
        <f t="array" ref="I388">_xludf.XLOOKUP(G388,'Benchmark Rates Paste'!A:A,'Benchmark Rates Paste'!B:B, "")</f>
        <v>#NAME?</v>
      </c>
      <c r="J388" s="172" t="str">
        <f t="array" ref="J388">_xludf.XLOOKUP(G388,'Benchmark Rates Paste'!D:D,'Benchmark Rates Paste'!E:E,"")</f>
        <v>#NAME?</v>
      </c>
      <c r="K388" s="184" t="str">
        <f t="array" ref="K388">_xludf.XLOOKUP(G388,'Benchmark Rates Paste'!G:G,'Benchmark Rates Paste'!I:I,"")</f>
        <v>#NAME?</v>
      </c>
      <c r="L388" s="184" t="str">
        <f t="array" ref="L388">_xludf.XLOOKUP(G388,'Benchmark Rates Paste'!K:K,'Benchmark Rates Paste'!L:L,"")</f>
        <v>#NAME?</v>
      </c>
      <c r="M388" s="185" t="str">
        <f t="array" ref="M388">_xludf.XLOOKUP(G388,'Benchmark Rates Paste'!N:N,'Benchmark Rates Paste'!O:O,"")</f>
        <v>#NAME?</v>
      </c>
      <c r="N388" s="186" t="str">
        <f t="shared" si="1"/>
        <v>#NAME?</v>
      </c>
      <c r="O388" s="187" t="str">
        <f t="shared" si="2"/>
        <v>#NAME?</v>
      </c>
      <c r="P388" s="179" t="str">
        <f t="shared" si="3"/>
        <v>#NAME?</v>
      </c>
      <c r="Q388" s="187" t="str">
        <f t="shared" si="4"/>
        <v>#NAME?</v>
      </c>
      <c r="R388" s="187" t="str">
        <f t="shared" si="5"/>
        <v>#NAME?</v>
      </c>
      <c r="S388" s="188" t="str">
        <f t="shared" si="6"/>
        <v>#NAME?</v>
      </c>
    </row>
    <row r="389" ht="15.75" customHeight="1">
      <c r="G389" s="182" t="s">
        <v>108</v>
      </c>
      <c r="H389" s="183">
        <v>171.76</v>
      </c>
      <c r="I389" s="185" t="str">
        <f t="array" ref="I389">_xludf.XLOOKUP(G389,'Benchmark Rates Paste'!A:A,'Benchmark Rates Paste'!B:B, "")</f>
        <v>#NAME?</v>
      </c>
      <c r="J389" s="172" t="str">
        <f t="array" ref="J389">_xludf.XLOOKUP(G389,'Benchmark Rates Paste'!D:D,'Benchmark Rates Paste'!E:E,"")</f>
        <v>#NAME?</v>
      </c>
      <c r="K389" s="184" t="str">
        <f t="array" ref="K389">_xludf.XLOOKUP(G389,'Benchmark Rates Paste'!G:G,'Benchmark Rates Paste'!I:I,"")</f>
        <v>#NAME?</v>
      </c>
      <c r="L389" s="184" t="str">
        <f t="array" ref="L389">_xludf.XLOOKUP(G389,'Benchmark Rates Paste'!K:K,'Benchmark Rates Paste'!L:L,"")</f>
        <v>#NAME?</v>
      </c>
      <c r="M389" s="185" t="str">
        <f t="array" ref="M389">_xludf.XLOOKUP(G389,'Benchmark Rates Paste'!N:N,'Benchmark Rates Paste'!O:O,"")</f>
        <v>#NAME?</v>
      </c>
      <c r="N389" s="186" t="str">
        <f t="shared" si="1"/>
        <v>#NAME?</v>
      </c>
      <c r="O389" s="187" t="str">
        <f t="shared" si="2"/>
        <v>#NAME?</v>
      </c>
      <c r="P389" s="179" t="str">
        <f t="shared" si="3"/>
        <v>#NAME?</v>
      </c>
      <c r="Q389" s="187" t="str">
        <f t="shared" si="4"/>
        <v>#NAME?</v>
      </c>
      <c r="R389" s="187" t="str">
        <f t="shared" si="5"/>
        <v>#NAME?</v>
      </c>
      <c r="S389" s="188" t="str">
        <f t="shared" si="6"/>
        <v>#NAME?</v>
      </c>
    </row>
    <row r="390" ht="15.75" customHeight="1">
      <c r="G390" s="182" t="s">
        <v>374</v>
      </c>
      <c r="H390" s="183">
        <v>405.05</v>
      </c>
      <c r="I390" s="185" t="str">
        <f t="array" ref="I390">_xludf.XLOOKUP(G390,'Benchmark Rates Paste'!A:A,'Benchmark Rates Paste'!B:B, "")</f>
        <v>#NAME?</v>
      </c>
      <c r="J390" s="172" t="str">
        <f t="array" ref="J390">_xludf.XLOOKUP(G390,'Benchmark Rates Paste'!D:D,'Benchmark Rates Paste'!E:E,"")</f>
        <v>#NAME?</v>
      </c>
      <c r="K390" s="184" t="str">
        <f t="array" ref="K390">_xludf.XLOOKUP(G390,'Benchmark Rates Paste'!G:G,'Benchmark Rates Paste'!I:I,"")</f>
        <v>#NAME?</v>
      </c>
      <c r="L390" s="184" t="str">
        <f t="array" ref="L390">_xludf.XLOOKUP(G390,'Benchmark Rates Paste'!K:K,'Benchmark Rates Paste'!L:L,"")</f>
        <v>#NAME?</v>
      </c>
      <c r="M390" s="185" t="str">
        <f t="array" ref="M390">_xludf.XLOOKUP(G390,'Benchmark Rates Paste'!N:N,'Benchmark Rates Paste'!O:O,"")</f>
        <v>#NAME?</v>
      </c>
      <c r="N390" s="186" t="str">
        <f t="shared" si="1"/>
        <v>#NAME?</v>
      </c>
      <c r="O390" s="187" t="str">
        <f t="shared" si="2"/>
        <v>#NAME?</v>
      </c>
      <c r="P390" s="179" t="str">
        <f t="shared" si="3"/>
        <v>#NAME?</v>
      </c>
      <c r="Q390" s="187" t="str">
        <f t="shared" si="4"/>
        <v>#NAME?</v>
      </c>
      <c r="R390" s="187" t="str">
        <f t="shared" si="5"/>
        <v>#NAME?</v>
      </c>
      <c r="S390" s="188" t="str">
        <f t="shared" si="6"/>
        <v>#NAME?</v>
      </c>
    </row>
    <row r="391" ht="15.75" customHeight="1">
      <c r="G391" s="182" t="s">
        <v>109</v>
      </c>
      <c r="H391" s="183">
        <v>180.19</v>
      </c>
      <c r="I391" s="185" t="str">
        <f t="array" ref="I391">_xludf.XLOOKUP(G391,'Benchmark Rates Paste'!A:A,'Benchmark Rates Paste'!B:B, "")</f>
        <v>#NAME?</v>
      </c>
      <c r="J391" s="172" t="str">
        <f t="array" ref="J391">_xludf.XLOOKUP(G391,'Benchmark Rates Paste'!D:D,'Benchmark Rates Paste'!E:E,"")</f>
        <v>#NAME?</v>
      </c>
      <c r="K391" s="184" t="str">
        <f t="array" ref="K391">_xludf.XLOOKUP(G391,'Benchmark Rates Paste'!G:G,'Benchmark Rates Paste'!I:I,"")</f>
        <v>#NAME?</v>
      </c>
      <c r="L391" s="184" t="str">
        <f t="array" ref="L391">_xludf.XLOOKUP(G391,'Benchmark Rates Paste'!K:K,'Benchmark Rates Paste'!L:L,"")</f>
        <v>#NAME?</v>
      </c>
      <c r="M391" s="185" t="str">
        <f t="array" ref="M391">_xludf.XLOOKUP(G391,'Benchmark Rates Paste'!N:N,'Benchmark Rates Paste'!O:O,"")</f>
        <v>#NAME?</v>
      </c>
      <c r="N391" s="186" t="str">
        <f t="shared" si="1"/>
        <v>#NAME?</v>
      </c>
      <c r="O391" s="187" t="str">
        <f t="shared" si="2"/>
        <v>#NAME?</v>
      </c>
      <c r="P391" s="179" t="str">
        <f t="shared" si="3"/>
        <v>#NAME?</v>
      </c>
      <c r="Q391" s="187" t="str">
        <f t="shared" si="4"/>
        <v>#NAME?</v>
      </c>
      <c r="R391" s="187" t="str">
        <f t="shared" si="5"/>
        <v>#NAME?</v>
      </c>
      <c r="S391" s="188" t="str">
        <f t="shared" si="6"/>
        <v>#NAME?</v>
      </c>
    </row>
    <row r="392" ht="15.75" customHeight="1">
      <c r="G392" s="182" t="s">
        <v>375</v>
      </c>
      <c r="H392" s="183">
        <v>1551.71</v>
      </c>
      <c r="I392" s="185" t="str">
        <f t="array" ref="I392">_xludf.XLOOKUP(G392,'Benchmark Rates Paste'!A:A,'Benchmark Rates Paste'!B:B, "")</f>
        <v>#NAME?</v>
      </c>
      <c r="J392" s="172" t="str">
        <f t="array" ref="J392">_xludf.XLOOKUP(G392,'Benchmark Rates Paste'!D:D,'Benchmark Rates Paste'!E:E,"")</f>
        <v>#NAME?</v>
      </c>
      <c r="K392" s="184" t="str">
        <f t="array" ref="K392">_xludf.XLOOKUP(G392,'Benchmark Rates Paste'!G:G,'Benchmark Rates Paste'!I:I,"")</f>
        <v>#NAME?</v>
      </c>
      <c r="L392" s="184" t="str">
        <f t="array" ref="L392">_xludf.XLOOKUP(G392,'Benchmark Rates Paste'!K:K,'Benchmark Rates Paste'!L:L,"")</f>
        <v>#NAME?</v>
      </c>
      <c r="M392" s="185" t="str">
        <f t="array" ref="M392">_xludf.XLOOKUP(G392,'Benchmark Rates Paste'!N:N,'Benchmark Rates Paste'!O:O,"")</f>
        <v>#NAME?</v>
      </c>
      <c r="N392" s="186" t="str">
        <f t="shared" si="1"/>
        <v>#NAME?</v>
      </c>
      <c r="O392" s="187" t="str">
        <f t="shared" si="2"/>
        <v>#NAME?</v>
      </c>
      <c r="P392" s="179" t="str">
        <f t="shared" si="3"/>
        <v>#NAME?</v>
      </c>
      <c r="Q392" s="187" t="str">
        <f t="shared" si="4"/>
        <v>#NAME?</v>
      </c>
      <c r="R392" s="187" t="str">
        <f t="shared" si="5"/>
        <v>#NAME?</v>
      </c>
      <c r="S392" s="188" t="str">
        <f t="shared" si="6"/>
        <v>#NAME?</v>
      </c>
    </row>
    <row r="393" ht="15.75" customHeight="1">
      <c r="G393" s="182" t="s">
        <v>376</v>
      </c>
      <c r="H393" s="183">
        <v>1136.45</v>
      </c>
      <c r="I393" s="185" t="str">
        <f t="array" ref="I393">_xludf.XLOOKUP(G393,'Benchmark Rates Paste'!A:A,'Benchmark Rates Paste'!B:B, "")</f>
        <v>#NAME?</v>
      </c>
      <c r="J393" s="172" t="str">
        <f t="array" ref="J393">_xludf.XLOOKUP(G393,'Benchmark Rates Paste'!D:D,'Benchmark Rates Paste'!E:E,"")</f>
        <v>#NAME?</v>
      </c>
      <c r="K393" s="184" t="str">
        <f t="array" ref="K393">_xludf.XLOOKUP(G393,'Benchmark Rates Paste'!G:G,'Benchmark Rates Paste'!I:I,"")</f>
        <v>#NAME?</v>
      </c>
      <c r="L393" s="184" t="str">
        <f t="array" ref="L393">_xludf.XLOOKUP(G393,'Benchmark Rates Paste'!K:K,'Benchmark Rates Paste'!L:L,"")</f>
        <v>#NAME?</v>
      </c>
      <c r="M393" s="185" t="str">
        <f t="array" ref="M393">_xludf.XLOOKUP(G393,'Benchmark Rates Paste'!N:N,'Benchmark Rates Paste'!O:O,"")</f>
        <v>#NAME?</v>
      </c>
      <c r="N393" s="186" t="str">
        <f t="shared" si="1"/>
        <v>#NAME?</v>
      </c>
      <c r="O393" s="187" t="str">
        <f t="shared" si="2"/>
        <v>#NAME?</v>
      </c>
      <c r="P393" s="179" t="str">
        <f t="shared" si="3"/>
        <v>#NAME?</v>
      </c>
      <c r="Q393" s="187" t="str">
        <f t="shared" si="4"/>
        <v>#NAME?</v>
      </c>
      <c r="R393" s="187" t="str">
        <f t="shared" si="5"/>
        <v>#NAME?</v>
      </c>
      <c r="S393" s="188" t="str">
        <f t="shared" si="6"/>
        <v>#NAME?</v>
      </c>
    </row>
    <row r="394" ht="15.75" customHeight="1">
      <c r="G394" s="182" t="s">
        <v>377</v>
      </c>
      <c r="H394" s="183">
        <v>843.58</v>
      </c>
      <c r="I394" s="185" t="str">
        <f t="array" ref="I394">_xludf.XLOOKUP(G394,'Benchmark Rates Paste'!A:A,'Benchmark Rates Paste'!B:B, "")</f>
        <v>#NAME?</v>
      </c>
      <c r="J394" s="172" t="str">
        <f t="array" ref="J394">_xludf.XLOOKUP(G394,'Benchmark Rates Paste'!D:D,'Benchmark Rates Paste'!E:E,"")</f>
        <v>#NAME?</v>
      </c>
      <c r="K394" s="184" t="str">
        <f t="array" ref="K394">_xludf.XLOOKUP(G394,'Benchmark Rates Paste'!G:G,'Benchmark Rates Paste'!I:I,"")</f>
        <v>#NAME?</v>
      </c>
      <c r="L394" s="184" t="str">
        <f t="array" ref="L394">_xludf.XLOOKUP(G394,'Benchmark Rates Paste'!K:K,'Benchmark Rates Paste'!L:L,"")</f>
        <v>#NAME?</v>
      </c>
      <c r="M394" s="185" t="str">
        <f t="array" ref="M394">_xludf.XLOOKUP(G394,'Benchmark Rates Paste'!N:N,'Benchmark Rates Paste'!O:O,"")</f>
        <v>#NAME?</v>
      </c>
      <c r="N394" s="186" t="str">
        <f t="shared" si="1"/>
        <v>#NAME?</v>
      </c>
      <c r="O394" s="187" t="str">
        <f t="shared" si="2"/>
        <v>#NAME?</v>
      </c>
      <c r="P394" s="179" t="str">
        <f t="shared" si="3"/>
        <v>#NAME?</v>
      </c>
      <c r="Q394" s="187" t="str">
        <f t="shared" si="4"/>
        <v>#NAME?</v>
      </c>
      <c r="R394" s="187" t="str">
        <f t="shared" si="5"/>
        <v>#NAME?</v>
      </c>
      <c r="S394" s="188" t="str">
        <f t="shared" si="6"/>
        <v>#NAME?</v>
      </c>
    </row>
    <row r="395" ht="15.75" customHeight="1">
      <c r="G395" s="182" t="s">
        <v>110</v>
      </c>
      <c r="H395" s="183">
        <v>594.18</v>
      </c>
      <c r="I395" s="185" t="str">
        <f t="array" ref="I395">_xludf.XLOOKUP(G395,'Benchmark Rates Paste'!A:A,'Benchmark Rates Paste'!B:B, "")</f>
        <v>#NAME?</v>
      </c>
      <c r="J395" s="172" t="str">
        <f t="array" ref="J395">_xludf.XLOOKUP(G395,'Benchmark Rates Paste'!D:D,'Benchmark Rates Paste'!E:E,"")</f>
        <v>#NAME?</v>
      </c>
      <c r="K395" s="184" t="str">
        <f t="array" ref="K395">_xludf.XLOOKUP(G395,'Benchmark Rates Paste'!G:G,'Benchmark Rates Paste'!I:I,"")</f>
        <v>#NAME?</v>
      </c>
      <c r="L395" s="184" t="str">
        <f t="array" ref="L395">_xludf.XLOOKUP(G395,'Benchmark Rates Paste'!K:K,'Benchmark Rates Paste'!L:L,"")</f>
        <v>#NAME?</v>
      </c>
      <c r="M395" s="185" t="str">
        <f t="array" ref="M395">_xludf.XLOOKUP(G395,'Benchmark Rates Paste'!N:N,'Benchmark Rates Paste'!O:O,"")</f>
        <v>#NAME?</v>
      </c>
      <c r="N395" s="186" t="str">
        <f t="shared" si="1"/>
        <v>#NAME?</v>
      </c>
      <c r="O395" s="187" t="str">
        <f t="shared" si="2"/>
        <v>#NAME?</v>
      </c>
      <c r="P395" s="179" t="str">
        <f t="shared" si="3"/>
        <v>#NAME?</v>
      </c>
      <c r="Q395" s="187" t="str">
        <f t="shared" si="4"/>
        <v>#NAME?</v>
      </c>
      <c r="R395" s="187" t="str">
        <f t="shared" si="5"/>
        <v>#NAME?</v>
      </c>
      <c r="S395" s="188" t="str">
        <f t="shared" si="6"/>
        <v>#NAME?</v>
      </c>
    </row>
    <row r="396" ht="15.75" customHeight="1">
      <c r="G396" s="182" t="s">
        <v>378</v>
      </c>
      <c r="H396" s="183">
        <v>469.77</v>
      </c>
      <c r="I396" s="185" t="str">
        <f t="array" ref="I396">_xludf.XLOOKUP(G396,'Benchmark Rates Paste'!A:A,'Benchmark Rates Paste'!B:B, "")</f>
        <v>#NAME?</v>
      </c>
      <c r="J396" s="172" t="str">
        <f t="array" ref="J396">_xludf.XLOOKUP(G396,'Benchmark Rates Paste'!D:D,'Benchmark Rates Paste'!E:E,"")</f>
        <v>#NAME?</v>
      </c>
      <c r="K396" s="184" t="str">
        <f t="array" ref="K396">_xludf.XLOOKUP(G396,'Benchmark Rates Paste'!G:G,'Benchmark Rates Paste'!I:I,"")</f>
        <v>#NAME?</v>
      </c>
      <c r="L396" s="184" t="str">
        <f t="array" ref="L396">_xludf.XLOOKUP(G396,'Benchmark Rates Paste'!K:K,'Benchmark Rates Paste'!L:L,"")</f>
        <v>#NAME?</v>
      </c>
      <c r="M396" s="185" t="str">
        <f t="array" ref="M396">_xludf.XLOOKUP(G396,'Benchmark Rates Paste'!N:N,'Benchmark Rates Paste'!O:O,"")</f>
        <v>#NAME?</v>
      </c>
      <c r="N396" s="186" t="str">
        <f t="shared" si="1"/>
        <v>#NAME?</v>
      </c>
      <c r="O396" s="187" t="str">
        <f t="shared" si="2"/>
        <v>#NAME?</v>
      </c>
      <c r="P396" s="179" t="str">
        <f t="shared" si="3"/>
        <v>#NAME?</v>
      </c>
      <c r="Q396" s="187" t="str">
        <f t="shared" si="4"/>
        <v>#NAME?</v>
      </c>
      <c r="R396" s="187" t="str">
        <f t="shared" si="5"/>
        <v>#NAME?</v>
      </c>
      <c r="S396" s="188" t="str">
        <f t="shared" si="6"/>
        <v>#NAME?</v>
      </c>
    </row>
    <row r="397" ht="15.75" customHeight="1">
      <c r="G397" s="182" t="s">
        <v>379</v>
      </c>
      <c r="H397" s="183">
        <v>486.38</v>
      </c>
      <c r="I397" s="185" t="str">
        <f t="array" ref="I397">_xludf.XLOOKUP(G397,'Benchmark Rates Paste'!A:A,'Benchmark Rates Paste'!B:B, "")</f>
        <v>#NAME?</v>
      </c>
      <c r="J397" s="172" t="str">
        <f t="array" ref="J397">_xludf.XLOOKUP(G397,'Benchmark Rates Paste'!D:D,'Benchmark Rates Paste'!E:E,"")</f>
        <v>#NAME?</v>
      </c>
      <c r="K397" s="184" t="str">
        <f t="array" ref="K397">_xludf.XLOOKUP(G397,'Benchmark Rates Paste'!G:G,'Benchmark Rates Paste'!I:I,"")</f>
        <v>#NAME?</v>
      </c>
      <c r="L397" s="184" t="str">
        <f t="array" ref="L397">_xludf.XLOOKUP(G397,'Benchmark Rates Paste'!K:K,'Benchmark Rates Paste'!L:L,"")</f>
        <v>#NAME?</v>
      </c>
      <c r="M397" s="185" t="str">
        <f t="array" ref="M397">_xludf.XLOOKUP(G397,'Benchmark Rates Paste'!N:N,'Benchmark Rates Paste'!O:O,"")</f>
        <v>#NAME?</v>
      </c>
      <c r="N397" s="186" t="str">
        <f t="shared" si="1"/>
        <v>#NAME?</v>
      </c>
      <c r="O397" s="187" t="str">
        <f t="shared" si="2"/>
        <v>#NAME?</v>
      </c>
      <c r="P397" s="179" t="str">
        <f t="shared" si="3"/>
        <v>#NAME?</v>
      </c>
      <c r="Q397" s="187" t="str">
        <f t="shared" si="4"/>
        <v>#NAME?</v>
      </c>
      <c r="R397" s="187" t="str">
        <f t="shared" si="5"/>
        <v>#NAME?</v>
      </c>
      <c r="S397" s="188" t="str">
        <f t="shared" si="6"/>
        <v>#NAME?</v>
      </c>
    </row>
    <row r="398" ht="15.75" customHeight="1">
      <c r="G398" s="182" t="s">
        <v>380</v>
      </c>
      <c r="H398" s="183">
        <v>543.1</v>
      </c>
      <c r="I398" s="185" t="str">
        <f t="array" ref="I398">_xludf.XLOOKUP(G398,'Benchmark Rates Paste'!A:A,'Benchmark Rates Paste'!B:B, "")</f>
        <v>#NAME?</v>
      </c>
      <c r="J398" s="172" t="str">
        <f t="array" ref="J398">_xludf.XLOOKUP(G398,'Benchmark Rates Paste'!D:D,'Benchmark Rates Paste'!E:E,"")</f>
        <v>#NAME?</v>
      </c>
      <c r="K398" s="184" t="str">
        <f t="array" ref="K398">_xludf.XLOOKUP(G398,'Benchmark Rates Paste'!G:G,'Benchmark Rates Paste'!I:I,"")</f>
        <v>#NAME?</v>
      </c>
      <c r="L398" s="184" t="str">
        <f t="array" ref="L398">_xludf.XLOOKUP(G398,'Benchmark Rates Paste'!K:K,'Benchmark Rates Paste'!L:L,"")</f>
        <v>#NAME?</v>
      </c>
      <c r="M398" s="185" t="str">
        <f t="array" ref="M398">_xludf.XLOOKUP(G398,'Benchmark Rates Paste'!N:N,'Benchmark Rates Paste'!O:O,"")</f>
        <v>#NAME?</v>
      </c>
      <c r="N398" s="186" t="str">
        <f t="shared" si="1"/>
        <v>#NAME?</v>
      </c>
      <c r="O398" s="187" t="str">
        <f t="shared" si="2"/>
        <v>#NAME?</v>
      </c>
      <c r="P398" s="179" t="str">
        <f t="shared" si="3"/>
        <v>#NAME?</v>
      </c>
      <c r="Q398" s="187" t="str">
        <f t="shared" si="4"/>
        <v>#NAME?</v>
      </c>
      <c r="R398" s="187" t="str">
        <f t="shared" si="5"/>
        <v>#NAME?</v>
      </c>
      <c r="S398" s="188" t="str">
        <f t="shared" si="6"/>
        <v>#NAME?</v>
      </c>
    </row>
    <row r="399" ht="15.75" customHeight="1">
      <c r="G399" s="182" t="s">
        <v>381</v>
      </c>
      <c r="H399" s="183">
        <v>397.76</v>
      </c>
      <c r="I399" s="185" t="str">
        <f t="array" ref="I399">_xludf.XLOOKUP(G399,'Benchmark Rates Paste'!A:A,'Benchmark Rates Paste'!B:B, "")</f>
        <v>#NAME?</v>
      </c>
      <c r="J399" s="172" t="str">
        <f t="array" ref="J399">_xludf.XLOOKUP(G399,'Benchmark Rates Paste'!D:D,'Benchmark Rates Paste'!E:E,"")</f>
        <v>#NAME?</v>
      </c>
      <c r="K399" s="184" t="str">
        <f t="array" ref="K399">_xludf.XLOOKUP(G399,'Benchmark Rates Paste'!G:G,'Benchmark Rates Paste'!I:I,"")</f>
        <v>#NAME?</v>
      </c>
      <c r="L399" s="184" t="str">
        <f t="array" ref="L399">_xludf.XLOOKUP(G399,'Benchmark Rates Paste'!K:K,'Benchmark Rates Paste'!L:L,"")</f>
        <v>#NAME?</v>
      </c>
      <c r="M399" s="185" t="str">
        <f t="array" ref="M399">_xludf.XLOOKUP(G399,'Benchmark Rates Paste'!N:N,'Benchmark Rates Paste'!O:O,"")</f>
        <v>#NAME?</v>
      </c>
      <c r="N399" s="186" t="str">
        <f t="shared" si="1"/>
        <v>#NAME?</v>
      </c>
      <c r="O399" s="187" t="str">
        <f t="shared" si="2"/>
        <v>#NAME?</v>
      </c>
      <c r="P399" s="179" t="str">
        <f t="shared" si="3"/>
        <v>#NAME?</v>
      </c>
      <c r="Q399" s="187" t="str">
        <f t="shared" si="4"/>
        <v>#NAME?</v>
      </c>
      <c r="R399" s="187" t="str">
        <f t="shared" si="5"/>
        <v>#NAME?</v>
      </c>
      <c r="S399" s="188" t="str">
        <f t="shared" si="6"/>
        <v>#NAME?</v>
      </c>
    </row>
    <row r="400" ht="15.75" customHeight="1">
      <c r="G400" s="182" t="s">
        <v>382</v>
      </c>
      <c r="H400" s="183">
        <v>295.25</v>
      </c>
      <c r="I400" s="185" t="str">
        <f t="array" ref="I400">_xludf.XLOOKUP(G400,'Benchmark Rates Paste'!A:A,'Benchmark Rates Paste'!B:B, "")</f>
        <v>#NAME?</v>
      </c>
      <c r="J400" s="172" t="str">
        <f t="array" ref="J400">_xludf.XLOOKUP(G400,'Benchmark Rates Paste'!D:D,'Benchmark Rates Paste'!E:E,"")</f>
        <v>#NAME?</v>
      </c>
      <c r="K400" s="184" t="str">
        <f t="array" ref="K400">_xludf.XLOOKUP(G400,'Benchmark Rates Paste'!G:G,'Benchmark Rates Paste'!I:I,"")</f>
        <v>#NAME?</v>
      </c>
      <c r="L400" s="184" t="str">
        <f t="array" ref="L400">_xludf.XLOOKUP(G400,'Benchmark Rates Paste'!K:K,'Benchmark Rates Paste'!L:L,"")</f>
        <v>#NAME?</v>
      </c>
      <c r="M400" s="185" t="str">
        <f t="array" ref="M400">_xludf.XLOOKUP(G400,'Benchmark Rates Paste'!N:N,'Benchmark Rates Paste'!O:O,"")</f>
        <v>#NAME?</v>
      </c>
      <c r="N400" s="186" t="str">
        <f t="shared" si="1"/>
        <v>#NAME?</v>
      </c>
      <c r="O400" s="187" t="str">
        <f t="shared" si="2"/>
        <v>#NAME?</v>
      </c>
      <c r="P400" s="179" t="str">
        <f t="shared" si="3"/>
        <v>#NAME?</v>
      </c>
      <c r="Q400" s="187" t="str">
        <f t="shared" si="4"/>
        <v>#NAME?</v>
      </c>
      <c r="R400" s="187" t="str">
        <f t="shared" si="5"/>
        <v>#NAME?</v>
      </c>
      <c r="S400" s="188" t="str">
        <f t="shared" si="6"/>
        <v>#NAME?</v>
      </c>
    </row>
    <row r="401" ht="15.75" customHeight="1">
      <c r="G401" s="182" t="s">
        <v>739</v>
      </c>
      <c r="H401" s="183">
        <v>274.93</v>
      </c>
      <c r="I401" s="185" t="str">
        <f t="array" ref="I401">_xludf.XLOOKUP(G401,'Benchmark Rates Paste'!A:A,'Benchmark Rates Paste'!B:B, "")</f>
        <v>#NAME?</v>
      </c>
      <c r="J401" s="172" t="str">
        <f t="array" ref="J401">_xludf.XLOOKUP(G401,'Benchmark Rates Paste'!D:D,'Benchmark Rates Paste'!E:E,"")</f>
        <v>#NAME?</v>
      </c>
      <c r="K401" s="184" t="str">
        <f t="array" ref="K401">_xludf.XLOOKUP(G401,'Benchmark Rates Paste'!G:G,'Benchmark Rates Paste'!I:I,"")</f>
        <v>#NAME?</v>
      </c>
      <c r="L401" s="184" t="str">
        <f t="array" ref="L401">_xludf.XLOOKUP(G401,'Benchmark Rates Paste'!K:K,'Benchmark Rates Paste'!L:L,"")</f>
        <v>#NAME?</v>
      </c>
      <c r="M401" s="185" t="str">
        <f t="array" ref="M401">_xludf.XLOOKUP(G401,'Benchmark Rates Paste'!N:N,'Benchmark Rates Paste'!O:O,"")</f>
        <v>#NAME?</v>
      </c>
      <c r="N401" s="186" t="str">
        <f t="shared" si="1"/>
        <v>#NAME?</v>
      </c>
      <c r="O401" s="187" t="str">
        <f t="shared" si="2"/>
        <v>#NAME?</v>
      </c>
      <c r="P401" s="179" t="str">
        <f t="shared" si="3"/>
        <v>#NAME?</v>
      </c>
      <c r="Q401" s="187" t="str">
        <f t="shared" si="4"/>
        <v>#NAME?</v>
      </c>
      <c r="R401" s="187" t="str">
        <f t="shared" si="5"/>
        <v>#NAME?</v>
      </c>
      <c r="S401" s="188" t="str">
        <f t="shared" si="6"/>
        <v>#NAME?</v>
      </c>
    </row>
    <row r="402" ht="15.75" customHeight="1">
      <c r="G402" s="182" t="s">
        <v>187</v>
      </c>
      <c r="H402" s="183">
        <v>274.93</v>
      </c>
      <c r="I402" s="185" t="str">
        <f t="array" ref="I402">_xludf.XLOOKUP(G402,'Benchmark Rates Paste'!A:A,'Benchmark Rates Paste'!B:B, "")</f>
        <v>#NAME?</v>
      </c>
      <c r="J402" s="172" t="str">
        <f t="array" ref="J402">_xludf.XLOOKUP(G402,'Benchmark Rates Paste'!D:D,'Benchmark Rates Paste'!E:E,"")</f>
        <v>#NAME?</v>
      </c>
      <c r="K402" s="184" t="str">
        <f t="array" ref="K402">_xludf.XLOOKUP(G402,'Benchmark Rates Paste'!G:G,'Benchmark Rates Paste'!I:I,"")</f>
        <v>#NAME?</v>
      </c>
      <c r="L402" s="184" t="str">
        <f t="array" ref="L402">_xludf.XLOOKUP(G402,'Benchmark Rates Paste'!K:K,'Benchmark Rates Paste'!L:L,"")</f>
        <v>#NAME?</v>
      </c>
      <c r="M402" s="185" t="str">
        <f t="array" ref="M402">_xludf.XLOOKUP(G402,'Benchmark Rates Paste'!N:N,'Benchmark Rates Paste'!O:O,"")</f>
        <v>#NAME?</v>
      </c>
      <c r="N402" s="186" t="str">
        <f t="shared" si="1"/>
        <v>#NAME?</v>
      </c>
      <c r="O402" s="187" t="str">
        <f t="shared" si="2"/>
        <v>#NAME?</v>
      </c>
      <c r="P402" s="179" t="str">
        <f t="shared" si="3"/>
        <v>#NAME?</v>
      </c>
      <c r="Q402" s="187" t="str">
        <f t="shared" si="4"/>
        <v>#NAME?</v>
      </c>
      <c r="R402" s="187" t="str">
        <f t="shared" si="5"/>
        <v>#NAME?</v>
      </c>
      <c r="S402" s="188" t="str">
        <f t="shared" si="6"/>
        <v>#NAME?</v>
      </c>
    </row>
    <row r="403" ht="15.75" customHeight="1">
      <c r="G403" s="182" t="s">
        <v>111</v>
      </c>
      <c r="H403" s="183">
        <v>389.53</v>
      </c>
      <c r="I403" s="185" t="str">
        <f t="array" ref="I403">_xludf.XLOOKUP(G403,'Benchmark Rates Paste'!A:A,'Benchmark Rates Paste'!B:B, "")</f>
        <v>#NAME?</v>
      </c>
      <c r="J403" s="172" t="str">
        <f t="array" ref="J403">_xludf.XLOOKUP(G403,'Benchmark Rates Paste'!D:D,'Benchmark Rates Paste'!E:E,"")</f>
        <v>#NAME?</v>
      </c>
      <c r="K403" s="184" t="str">
        <f t="array" ref="K403">_xludf.XLOOKUP(G403,'Benchmark Rates Paste'!G:G,'Benchmark Rates Paste'!I:I,"")</f>
        <v>#NAME?</v>
      </c>
      <c r="L403" s="184" t="str">
        <f t="array" ref="L403">_xludf.XLOOKUP(G403,'Benchmark Rates Paste'!K:K,'Benchmark Rates Paste'!L:L,"")</f>
        <v>#NAME?</v>
      </c>
      <c r="M403" s="185" t="str">
        <f t="array" ref="M403">_xludf.XLOOKUP(G403,'Benchmark Rates Paste'!N:N,'Benchmark Rates Paste'!O:O,"")</f>
        <v>#NAME?</v>
      </c>
      <c r="N403" s="186" t="str">
        <f t="shared" si="1"/>
        <v>#NAME?</v>
      </c>
      <c r="O403" s="187" t="str">
        <f t="shared" si="2"/>
        <v>#NAME?</v>
      </c>
      <c r="P403" s="179" t="str">
        <f t="shared" si="3"/>
        <v>#NAME?</v>
      </c>
      <c r="Q403" s="187" t="str">
        <f t="shared" si="4"/>
        <v>#NAME?</v>
      </c>
      <c r="R403" s="187" t="str">
        <f t="shared" si="5"/>
        <v>#NAME?</v>
      </c>
      <c r="S403" s="188" t="str">
        <f t="shared" si="6"/>
        <v>#NAME?</v>
      </c>
    </row>
    <row r="404" ht="15.75" customHeight="1">
      <c r="G404" s="182" t="s">
        <v>188</v>
      </c>
      <c r="H404" s="183">
        <v>389.53</v>
      </c>
      <c r="I404" s="185" t="str">
        <f t="array" ref="I404">_xludf.XLOOKUP(G404,'Benchmark Rates Paste'!A:A,'Benchmark Rates Paste'!B:B, "")</f>
        <v>#NAME?</v>
      </c>
      <c r="J404" s="172" t="str">
        <f t="array" ref="J404">_xludf.XLOOKUP(G404,'Benchmark Rates Paste'!D:D,'Benchmark Rates Paste'!E:E,"")</f>
        <v>#NAME?</v>
      </c>
      <c r="K404" s="184" t="str">
        <f t="array" ref="K404">_xludf.XLOOKUP(G404,'Benchmark Rates Paste'!G:G,'Benchmark Rates Paste'!I:I,"")</f>
        <v>#NAME?</v>
      </c>
      <c r="L404" s="184" t="str">
        <f t="array" ref="L404">_xludf.XLOOKUP(G404,'Benchmark Rates Paste'!K:K,'Benchmark Rates Paste'!L:L,"")</f>
        <v>#NAME?</v>
      </c>
      <c r="M404" s="185" t="str">
        <f t="array" ref="M404">_xludf.XLOOKUP(G404,'Benchmark Rates Paste'!N:N,'Benchmark Rates Paste'!O:O,"")</f>
        <v>#NAME?</v>
      </c>
      <c r="N404" s="186" t="str">
        <f t="shared" si="1"/>
        <v>#NAME?</v>
      </c>
      <c r="O404" s="187" t="str">
        <f t="shared" si="2"/>
        <v>#NAME?</v>
      </c>
      <c r="P404" s="179" t="str">
        <f t="shared" si="3"/>
        <v>#NAME?</v>
      </c>
      <c r="Q404" s="187" t="str">
        <f t="shared" si="4"/>
        <v>#NAME?</v>
      </c>
      <c r="R404" s="187" t="str">
        <f t="shared" si="5"/>
        <v>#NAME?</v>
      </c>
      <c r="S404" s="188" t="str">
        <f t="shared" si="6"/>
        <v>#NAME?</v>
      </c>
    </row>
    <row r="405" ht="15.75" customHeight="1">
      <c r="G405" s="182" t="s">
        <v>383</v>
      </c>
      <c r="H405" s="183">
        <v>787.0</v>
      </c>
      <c r="I405" s="185" t="str">
        <f t="array" ref="I405">_xludf.XLOOKUP(G405,'Benchmark Rates Paste'!A:A,'Benchmark Rates Paste'!B:B, "")</f>
        <v>#NAME?</v>
      </c>
      <c r="J405" s="172" t="str">
        <f t="array" ref="J405">_xludf.XLOOKUP(G405,'Benchmark Rates Paste'!D:D,'Benchmark Rates Paste'!E:E,"")</f>
        <v>#NAME?</v>
      </c>
      <c r="K405" s="184" t="str">
        <f t="array" ref="K405">_xludf.XLOOKUP(G405,'Benchmark Rates Paste'!G:G,'Benchmark Rates Paste'!I:I,"")</f>
        <v>#NAME?</v>
      </c>
      <c r="L405" s="184" t="str">
        <f t="array" ref="L405">_xludf.XLOOKUP(G405,'Benchmark Rates Paste'!K:K,'Benchmark Rates Paste'!L:L,"")</f>
        <v>#NAME?</v>
      </c>
      <c r="M405" s="185" t="str">
        <f t="array" ref="M405">_xludf.XLOOKUP(G405,'Benchmark Rates Paste'!N:N,'Benchmark Rates Paste'!O:O,"")</f>
        <v>#NAME?</v>
      </c>
      <c r="N405" s="186" t="str">
        <f t="shared" si="1"/>
        <v>#NAME?</v>
      </c>
      <c r="O405" s="187" t="str">
        <f t="shared" si="2"/>
        <v>#NAME?</v>
      </c>
      <c r="P405" s="179" t="str">
        <f t="shared" si="3"/>
        <v>#NAME?</v>
      </c>
      <c r="Q405" s="187" t="str">
        <f t="shared" si="4"/>
        <v>#NAME?</v>
      </c>
      <c r="R405" s="187" t="str">
        <f t="shared" si="5"/>
        <v>#NAME?</v>
      </c>
      <c r="S405" s="188" t="str">
        <f t="shared" si="6"/>
        <v>#NAME?</v>
      </c>
    </row>
    <row r="406" ht="15.75" customHeight="1">
      <c r="G406" s="182" t="s">
        <v>384</v>
      </c>
      <c r="H406" s="183">
        <v>1602.63</v>
      </c>
      <c r="I406" s="185" t="str">
        <f t="array" ref="I406">_xludf.XLOOKUP(G406,'Benchmark Rates Paste'!A:A,'Benchmark Rates Paste'!B:B, "")</f>
        <v>#NAME?</v>
      </c>
      <c r="J406" s="172" t="str">
        <f t="array" ref="J406">_xludf.XLOOKUP(G406,'Benchmark Rates Paste'!D:D,'Benchmark Rates Paste'!E:E,"")</f>
        <v>#NAME?</v>
      </c>
      <c r="K406" s="184" t="str">
        <f t="array" ref="K406">_xludf.XLOOKUP(G406,'Benchmark Rates Paste'!G:G,'Benchmark Rates Paste'!I:I,"")</f>
        <v>#NAME?</v>
      </c>
      <c r="L406" s="184" t="str">
        <f t="array" ref="L406">_xludf.XLOOKUP(G406,'Benchmark Rates Paste'!K:K,'Benchmark Rates Paste'!L:L,"")</f>
        <v>#NAME?</v>
      </c>
      <c r="M406" s="185" t="str">
        <f t="array" ref="M406">_xludf.XLOOKUP(G406,'Benchmark Rates Paste'!N:N,'Benchmark Rates Paste'!O:O,"")</f>
        <v>#NAME?</v>
      </c>
      <c r="N406" s="186" t="str">
        <f t="shared" si="1"/>
        <v>#NAME?</v>
      </c>
      <c r="O406" s="187" t="str">
        <f t="shared" si="2"/>
        <v>#NAME?</v>
      </c>
      <c r="P406" s="179" t="str">
        <f t="shared" si="3"/>
        <v>#NAME?</v>
      </c>
      <c r="Q406" s="187" t="str">
        <f t="shared" si="4"/>
        <v>#NAME?</v>
      </c>
      <c r="R406" s="187" t="str">
        <f t="shared" si="5"/>
        <v>#NAME?</v>
      </c>
      <c r="S406" s="188" t="str">
        <f t="shared" si="6"/>
        <v>#NAME?</v>
      </c>
    </row>
    <row r="407" ht="15.75" customHeight="1">
      <c r="G407" s="182" t="s">
        <v>112</v>
      </c>
      <c r="H407" s="183">
        <v>305.91</v>
      </c>
      <c r="I407" s="185" t="str">
        <f t="array" ref="I407">_xludf.XLOOKUP(G407,'Benchmark Rates Paste'!A:A,'Benchmark Rates Paste'!B:B, "")</f>
        <v>#NAME?</v>
      </c>
      <c r="J407" s="172" t="str">
        <f t="array" ref="J407">_xludf.XLOOKUP(G407,'Benchmark Rates Paste'!D:D,'Benchmark Rates Paste'!E:E,"")</f>
        <v>#NAME?</v>
      </c>
      <c r="K407" s="184" t="str">
        <f t="array" ref="K407">_xludf.XLOOKUP(G407,'Benchmark Rates Paste'!G:G,'Benchmark Rates Paste'!I:I,"")</f>
        <v>#NAME?</v>
      </c>
      <c r="L407" s="184" t="str">
        <f t="array" ref="L407">_xludf.XLOOKUP(G407,'Benchmark Rates Paste'!K:K,'Benchmark Rates Paste'!L:L,"")</f>
        <v>#NAME?</v>
      </c>
      <c r="M407" s="185" t="str">
        <f t="array" ref="M407">_xludf.XLOOKUP(G407,'Benchmark Rates Paste'!N:N,'Benchmark Rates Paste'!O:O,"")</f>
        <v>#NAME?</v>
      </c>
      <c r="N407" s="186" t="str">
        <f t="shared" si="1"/>
        <v>#NAME?</v>
      </c>
      <c r="O407" s="187" t="str">
        <f t="shared" si="2"/>
        <v>#NAME?</v>
      </c>
      <c r="P407" s="179" t="str">
        <f t="shared" si="3"/>
        <v>#NAME?</v>
      </c>
      <c r="Q407" s="187" t="str">
        <f t="shared" si="4"/>
        <v>#NAME?</v>
      </c>
      <c r="R407" s="187" t="str">
        <f t="shared" si="5"/>
        <v>#NAME?</v>
      </c>
      <c r="S407" s="188" t="str">
        <f t="shared" si="6"/>
        <v>#NAME?</v>
      </c>
    </row>
    <row r="408" ht="15.75" customHeight="1">
      <c r="G408" s="182" t="s">
        <v>385</v>
      </c>
      <c r="H408" s="183">
        <v>363.53</v>
      </c>
      <c r="I408" s="185" t="str">
        <f t="array" ref="I408">_xludf.XLOOKUP(G408,'Benchmark Rates Paste'!A:A,'Benchmark Rates Paste'!B:B, "")</f>
        <v>#NAME?</v>
      </c>
      <c r="J408" s="172" t="str">
        <f t="array" ref="J408">_xludf.XLOOKUP(G408,'Benchmark Rates Paste'!D:D,'Benchmark Rates Paste'!E:E,"")</f>
        <v>#NAME?</v>
      </c>
      <c r="K408" s="184" t="str">
        <f t="array" ref="K408">_xludf.XLOOKUP(G408,'Benchmark Rates Paste'!G:G,'Benchmark Rates Paste'!I:I,"")</f>
        <v>#NAME?</v>
      </c>
      <c r="L408" s="184" t="str">
        <f t="array" ref="L408">_xludf.XLOOKUP(G408,'Benchmark Rates Paste'!K:K,'Benchmark Rates Paste'!L:L,"")</f>
        <v>#NAME?</v>
      </c>
      <c r="M408" s="185" t="str">
        <f t="array" ref="M408">_xludf.XLOOKUP(G408,'Benchmark Rates Paste'!N:N,'Benchmark Rates Paste'!O:O,"")</f>
        <v>#NAME?</v>
      </c>
      <c r="N408" s="186" t="str">
        <f t="shared" si="1"/>
        <v>#NAME?</v>
      </c>
      <c r="O408" s="187" t="str">
        <f t="shared" si="2"/>
        <v>#NAME?</v>
      </c>
      <c r="P408" s="179" t="str">
        <f t="shared" si="3"/>
        <v>#NAME?</v>
      </c>
      <c r="Q408" s="187" t="str">
        <f t="shared" si="4"/>
        <v>#NAME?</v>
      </c>
      <c r="R408" s="187" t="str">
        <f t="shared" si="5"/>
        <v>#NAME?</v>
      </c>
      <c r="S408" s="188" t="str">
        <f t="shared" si="6"/>
        <v>#NAME?</v>
      </c>
    </row>
    <row r="409" ht="15.75" customHeight="1">
      <c r="G409" s="182" t="s">
        <v>386</v>
      </c>
      <c r="H409" s="183">
        <v>1129.55</v>
      </c>
      <c r="I409" s="185" t="str">
        <f t="array" ref="I409">_xludf.XLOOKUP(G409,'Benchmark Rates Paste'!A:A,'Benchmark Rates Paste'!B:B, "")</f>
        <v>#NAME?</v>
      </c>
      <c r="J409" s="172" t="str">
        <f t="array" ref="J409">_xludf.XLOOKUP(G409,'Benchmark Rates Paste'!D:D,'Benchmark Rates Paste'!E:E,"")</f>
        <v>#NAME?</v>
      </c>
      <c r="K409" s="184" t="str">
        <f t="array" ref="K409">_xludf.XLOOKUP(G409,'Benchmark Rates Paste'!G:G,'Benchmark Rates Paste'!I:I,"")</f>
        <v>#NAME?</v>
      </c>
      <c r="L409" s="184" t="str">
        <f t="array" ref="L409">_xludf.XLOOKUP(G409,'Benchmark Rates Paste'!K:K,'Benchmark Rates Paste'!L:L,"")</f>
        <v>#NAME?</v>
      </c>
      <c r="M409" s="185" t="str">
        <f t="array" ref="M409">_xludf.XLOOKUP(G409,'Benchmark Rates Paste'!N:N,'Benchmark Rates Paste'!O:O,"")</f>
        <v>#NAME?</v>
      </c>
      <c r="N409" s="186" t="str">
        <f t="shared" si="1"/>
        <v>#NAME?</v>
      </c>
      <c r="O409" s="187" t="str">
        <f t="shared" si="2"/>
        <v>#NAME?</v>
      </c>
      <c r="P409" s="179" t="str">
        <f t="shared" si="3"/>
        <v>#NAME?</v>
      </c>
      <c r="Q409" s="187" t="str">
        <f t="shared" si="4"/>
        <v>#NAME?</v>
      </c>
      <c r="R409" s="187" t="str">
        <f t="shared" si="5"/>
        <v>#NAME?</v>
      </c>
      <c r="S409" s="188" t="str">
        <f t="shared" si="6"/>
        <v>#NAME?</v>
      </c>
    </row>
    <row r="410" ht="15.75" customHeight="1">
      <c r="G410" s="182" t="s">
        <v>387</v>
      </c>
      <c r="H410" s="183">
        <v>507.22</v>
      </c>
      <c r="I410" s="185" t="str">
        <f t="array" ref="I410">_xludf.XLOOKUP(G410,'Benchmark Rates Paste'!A:A,'Benchmark Rates Paste'!B:B, "")</f>
        <v>#NAME?</v>
      </c>
      <c r="J410" s="172" t="str">
        <f t="array" ref="J410">_xludf.XLOOKUP(G410,'Benchmark Rates Paste'!D:D,'Benchmark Rates Paste'!E:E,"")</f>
        <v>#NAME?</v>
      </c>
      <c r="K410" s="184" t="str">
        <f t="array" ref="K410">_xludf.XLOOKUP(G410,'Benchmark Rates Paste'!G:G,'Benchmark Rates Paste'!I:I,"")</f>
        <v>#NAME?</v>
      </c>
      <c r="L410" s="184" t="str">
        <f t="array" ref="L410">_xludf.XLOOKUP(G410,'Benchmark Rates Paste'!K:K,'Benchmark Rates Paste'!L:L,"")</f>
        <v>#NAME?</v>
      </c>
      <c r="M410" s="185" t="str">
        <f t="array" ref="M410">_xludf.XLOOKUP(G410,'Benchmark Rates Paste'!N:N,'Benchmark Rates Paste'!O:O,"")</f>
        <v>#NAME?</v>
      </c>
      <c r="N410" s="186" t="str">
        <f t="shared" si="1"/>
        <v>#NAME?</v>
      </c>
      <c r="O410" s="187" t="str">
        <f t="shared" si="2"/>
        <v>#NAME?</v>
      </c>
      <c r="P410" s="179" t="str">
        <f t="shared" si="3"/>
        <v>#NAME?</v>
      </c>
      <c r="Q410" s="187" t="str">
        <f t="shared" si="4"/>
        <v>#NAME?</v>
      </c>
      <c r="R410" s="187" t="str">
        <f t="shared" si="5"/>
        <v>#NAME?</v>
      </c>
      <c r="S410" s="188" t="str">
        <f t="shared" si="6"/>
        <v>#NAME?</v>
      </c>
    </row>
    <row r="411" ht="15.75" customHeight="1">
      <c r="G411" s="182" t="s">
        <v>388</v>
      </c>
      <c r="H411" s="183">
        <v>760.84</v>
      </c>
      <c r="I411" s="185" t="str">
        <f t="array" ref="I411">_xludf.XLOOKUP(G411,'Benchmark Rates Paste'!A:A,'Benchmark Rates Paste'!B:B, "")</f>
        <v>#NAME?</v>
      </c>
      <c r="J411" s="172" t="str">
        <f t="array" ref="J411">_xludf.XLOOKUP(G411,'Benchmark Rates Paste'!D:D,'Benchmark Rates Paste'!E:E,"")</f>
        <v>#NAME?</v>
      </c>
      <c r="K411" s="184" t="str">
        <f t="array" ref="K411">_xludf.XLOOKUP(G411,'Benchmark Rates Paste'!G:G,'Benchmark Rates Paste'!I:I,"")</f>
        <v>#NAME?</v>
      </c>
      <c r="L411" s="184" t="str">
        <f t="array" ref="L411">_xludf.XLOOKUP(G411,'Benchmark Rates Paste'!K:K,'Benchmark Rates Paste'!L:L,"")</f>
        <v>#NAME?</v>
      </c>
      <c r="M411" s="185" t="str">
        <f t="array" ref="M411">_xludf.XLOOKUP(G411,'Benchmark Rates Paste'!N:N,'Benchmark Rates Paste'!O:O,"")</f>
        <v>#NAME?</v>
      </c>
      <c r="N411" s="186" t="str">
        <f t="shared" si="1"/>
        <v>#NAME?</v>
      </c>
      <c r="O411" s="187" t="str">
        <f t="shared" si="2"/>
        <v>#NAME?</v>
      </c>
      <c r="P411" s="179" t="str">
        <f t="shared" si="3"/>
        <v>#NAME?</v>
      </c>
      <c r="Q411" s="187" t="str">
        <f t="shared" si="4"/>
        <v>#NAME?</v>
      </c>
      <c r="R411" s="187" t="str">
        <f t="shared" si="5"/>
        <v>#NAME?</v>
      </c>
      <c r="S411" s="188" t="str">
        <f t="shared" si="6"/>
        <v>#NAME?</v>
      </c>
    </row>
    <row r="412" ht="15.75" customHeight="1">
      <c r="G412" s="182" t="s">
        <v>389</v>
      </c>
      <c r="H412" s="183">
        <v>933.14</v>
      </c>
      <c r="I412" s="185" t="str">
        <f t="array" ref="I412">_xludf.XLOOKUP(G412,'Benchmark Rates Paste'!A:A,'Benchmark Rates Paste'!B:B, "")</f>
        <v>#NAME?</v>
      </c>
      <c r="J412" s="172" t="str">
        <f t="array" ref="J412">_xludf.XLOOKUP(G412,'Benchmark Rates Paste'!D:D,'Benchmark Rates Paste'!E:E,"")</f>
        <v>#NAME?</v>
      </c>
      <c r="K412" s="184" t="str">
        <f t="array" ref="K412">_xludf.XLOOKUP(G412,'Benchmark Rates Paste'!G:G,'Benchmark Rates Paste'!I:I,"")</f>
        <v>#NAME?</v>
      </c>
      <c r="L412" s="184" t="str">
        <f t="array" ref="L412">_xludf.XLOOKUP(G412,'Benchmark Rates Paste'!K:K,'Benchmark Rates Paste'!L:L,"")</f>
        <v>#NAME?</v>
      </c>
      <c r="M412" s="185" t="str">
        <f t="array" ref="M412">_xludf.XLOOKUP(G412,'Benchmark Rates Paste'!N:N,'Benchmark Rates Paste'!O:O,"")</f>
        <v>#NAME?</v>
      </c>
      <c r="N412" s="186" t="str">
        <f t="shared" si="1"/>
        <v>#NAME?</v>
      </c>
      <c r="O412" s="187" t="str">
        <f t="shared" si="2"/>
        <v>#NAME?</v>
      </c>
      <c r="P412" s="179" t="str">
        <f t="shared" si="3"/>
        <v>#NAME?</v>
      </c>
      <c r="Q412" s="187" t="str">
        <f t="shared" si="4"/>
        <v>#NAME?</v>
      </c>
      <c r="R412" s="187" t="str">
        <f t="shared" si="5"/>
        <v>#NAME?</v>
      </c>
      <c r="S412" s="188" t="str">
        <f t="shared" si="6"/>
        <v>#NAME?</v>
      </c>
    </row>
    <row r="413" ht="15.75" customHeight="1">
      <c r="G413" s="182" t="s">
        <v>113</v>
      </c>
      <c r="H413" s="183">
        <v>620.16</v>
      </c>
      <c r="I413" s="185" t="str">
        <f t="array" ref="I413">_xludf.XLOOKUP(G413,'Benchmark Rates Paste'!A:A,'Benchmark Rates Paste'!B:B, "")</f>
        <v>#NAME?</v>
      </c>
      <c r="J413" s="172" t="str">
        <f t="array" ref="J413">_xludf.XLOOKUP(G413,'Benchmark Rates Paste'!D:D,'Benchmark Rates Paste'!E:E,"")</f>
        <v>#NAME?</v>
      </c>
      <c r="K413" s="184" t="str">
        <f t="array" ref="K413">_xludf.XLOOKUP(G413,'Benchmark Rates Paste'!G:G,'Benchmark Rates Paste'!I:I,"")</f>
        <v>#NAME?</v>
      </c>
      <c r="L413" s="184" t="str">
        <f t="array" ref="L413">_xludf.XLOOKUP(G413,'Benchmark Rates Paste'!K:K,'Benchmark Rates Paste'!L:L,"")</f>
        <v>#NAME?</v>
      </c>
      <c r="M413" s="185" t="str">
        <f t="array" ref="M413">_xludf.XLOOKUP(G413,'Benchmark Rates Paste'!N:N,'Benchmark Rates Paste'!O:O,"")</f>
        <v>#NAME?</v>
      </c>
      <c r="N413" s="186" t="str">
        <f t="shared" si="1"/>
        <v>#NAME?</v>
      </c>
      <c r="O413" s="187" t="str">
        <f t="shared" si="2"/>
        <v>#NAME?</v>
      </c>
      <c r="P413" s="179" t="str">
        <f t="shared" si="3"/>
        <v>#NAME?</v>
      </c>
      <c r="Q413" s="187" t="str">
        <f t="shared" si="4"/>
        <v>#NAME?</v>
      </c>
      <c r="R413" s="187" t="str">
        <f t="shared" si="5"/>
        <v>#NAME?</v>
      </c>
      <c r="S413" s="188" t="str">
        <f t="shared" si="6"/>
        <v>#NAME?</v>
      </c>
    </row>
    <row r="414" ht="15.75" customHeight="1">
      <c r="G414" s="182" t="s">
        <v>390</v>
      </c>
      <c r="H414" s="183">
        <v>486.92</v>
      </c>
      <c r="I414" s="185" t="str">
        <f t="array" ref="I414">_xludf.XLOOKUP(G414,'Benchmark Rates Paste'!A:A,'Benchmark Rates Paste'!B:B, "")</f>
        <v>#NAME?</v>
      </c>
      <c r="J414" s="172" t="str">
        <f t="array" ref="J414">_xludf.XLOOKUP(G414,'Benchmark Rates Paste'!D:D,'Benchmark Rates Paste'!E:E,"")</f>
        <v>#NAME?</v>
      </c>
      <c r="K414" s="184" t="str">
        <f t="array" ref="K414">_xludf.XLOOKUP(G414,'Benchmark Rates Paste'!G:G,'Benchmark Rates Paste'!I:I,"")</f>
        <v>#NAME?</v>
      </c>
      <c r="L414" s="184" t="str">
        <f t="array" ref="L414">_xludf.XLOOKUP(G414,'Benchmark Rates Paste'!K:K,'Benchmark Rates Paste'!L:L,"")</f>
        <v>#NAME?</v>
      </c>
      <c r="M414" s="185" t="str">
        <f t="array" ref="M414">_xludf.XLOOKUP(G414,'Benchmark Rates Paste'!N:N,'Benchmark Rates Paste'!O:O,"")</f>
        <v>#NAME?</v>
      </c>
      <c r="N414" s="186" t="str">
        <f t="shared" si="1"/>
        <v>#NAME?</v>
      </c>
      <c r="O414" s="187" t="str">
        <f t="shared" si="2"/>
        <v>#NAME?</v>
      </c>
      <c r="P414" s="179" t="str">
        <f t="shared" si="3"/>
        <v>#NAME?</v>
      </c>
      <c r="Q414" s="187" t="str">
        <f t="shared" si="4"/>
        <v>#NAME?</v>
      </c>
      <c r="R414" s="187" t="str">
        <f t="shared" si="5"/>
        <v>#NAME?</v>
      </c>
      <c r="S414" s="188" t="str">
        <f t="shared" si="6"/>
        <v>#NAME?</v>
      </c>
    </row>
    <row r="415" ht="15.75" customHeight="1">
      <c r="G415" s="182" t="s">
        <v>741</v>
      </c>
      <c r="H415" s="183">
        <v>491.39</v>
      </c>
      <c r="I415" s="185" t="str">
        <f t="array" ref="I415">_xludf.XLOOKUP(G415,'Benchmark Rates Paste'!A:A,'Benchmark Rates Paste'!B:B, "")</f>
        <v>#NAME?</v>
      </c>
      <c r="J415" s="172" t="str">
        <f t="array" ref="J415">_xludf.XLOOKUP(G415,'Benchmark Rates Paste'!D:D,'Benchmark Rates Paste'!E:E,"")</f>
        <v>#NAME?</v>
      </c>
      <c r="K415" s="184" t="str">
        <f t="array" ref="K415">_xludf.XLOOKUP(G415,'Benchmark Rates Paste'!G:G,'Benchmark Rates Paste'!I:I,"")</f>
        <v>#NAME?</v>
      </c>
      <c r="L415" s="184" t="str">
        <f t="array" ref="L415">_xludf.XLOOKUP(G415,'Benchmark Rates Paste'!K:K,'Benchmark Rates Paste'!L:L,"")</f>
        <v>#NAME?</v>
      </c>
      <c r="M415" s="185" t="str">
        <f t="array" ref="M415">_xludf.XLOOKUP(G415,'Benchmark Rates Paste'!N:N,'Benchmark Rates Paste'!O:O,"")</f>
        <v>#NAME?</v>
      </c>
      <c r="N415" s="186" t="str">
        <f t="shared" si="1"/>
        <v>#NAME?</v>
      </c>
      <c r="O415" s="187" t="str">
        <f t="shared" si="2"/>
        <v>#NAME?</v>
      </c>
      <c r="P415" s="179" t="str">
        <f t="shared" si="3"/>
        <v>#NAME?</v>
      </c>
      <c r="Q415" s="187" t="str">
        <f t="shared" si="4"/>
        <v>#NAME?</v>
      </c>
      <c r="R415" s="187" t="str">
        <f t="shared" si="5"/>
        <v>#NAME?</v>
      </c>
      <c r="S415" s="188" t="str">
        <f t="shared" si="6"/>
        <v>#NAME?</v>
      </c>
    </row>
    <row r="416" ht="15.75" customHeight="1">
      <c r="G416" s="182" t="s">
        <v>391</v>
      </c>
      <c r="H416" s="183">
        <v>416.7</v>
      </c>
      <c r="I416" s="185" t="str">
        <f t="array" ref="I416">_xludf.XLOOKUP(G416,'Benchmark Rates Paste'!A:A,'Benchmark Rates Paste'!B:B, "")</f>
        <v>#NAME?</v>
      </c>
      <c r="J416" s="172" t="str">
        <f t="array" ref="J416">_xludf.XLOOKUP(G416,'Benchmark Rates Paste'!D:D,'Benchmark Rates Paste'!E:E,"")</f>
        <v>#NAME?</v>
      </c>
      <c r="K416" s="184" t="str">
        <f t="array" ref="K416">_xludf.XLOOKUP(G416,'Benchmark Rates Paste'!G:G,'Benchmark Rates Paste'!I:I,"")</f>
        <v>#NAME?</v>
      </c>
      <c r="L416" s="184" t="str">
        <f t="array" ref="L416">_xludf.XLOOKUP(G416,'Benchmark Rates Paste'!K:K,'Benchmark Rates Paste'!L:L,"")</f>
        <v>#NAME?</v>
      </c>
      <c r="M416" s="185" t="str">
        <f t="array" ref="M416">_xludf.XLOOKUP(G416,'Benchmark Rates Paste'!N:N,'Benchmark Rates Paste'!O:O,"")</f>
        <v>#NAME?</v>
      </c>
      <c r="N416" s="186" t="str">
        <f t="shared" si="1"/>
        <v>#NAME?</v>
      </c>
      <c r="O416" s="187" t="str">
        <f t="shared" si="2"/>
        <v>#NAME?</v>
      </c>
      <c r="P416" s="179" t="str">
        <f t="shared" si="3"/>
        <v>#NAME?</v>
      </c>
      <c r="Q416" s="187" t="str">
        <f t="shared" si="4"/>
        <v>#NAME?</v>
      </c>
      <c r="R416" s="187" t="str">
        <f t="shared" si="5"/>
        <v>#NAME?</v>
      </c>
      <c r="S416" s="188" t="str">
        <f t="shared" si="6"/>
        <v>#NAME?</v>
      </c>
    </row>
    <row r="417" ht="15.75" customHeight="1">
      <c r="G417" s="182" t="s">
        <v>392</v>
      </c>
      <c r="H417" s="183">
        <v>424.18</v>
      </c>
      <c r="I417" s="185" t="str">
        <f t="array" ref="I417">_xludf.XLOOKUP(G417,'Benchmark Rates Paste'!A:A,'Benchmark Rates Paste'!B:B, "")</f>
        <v>#NAME?</v>
      </c>
      <c r="J417" s="172" t="str">
        <f t="array" ref="J417">_xludf.XLOOKUP(G417,'Benchmark Rates Paste'!D:D,'Benchmark Rates Paste'!E:E,"")</f>
        <v>#NAME?</v>
      </c>
      <c r="K417" s="184" t="str">
        <f t="array" ref="K417">_xludf.XLOOKUP(G417,'Benchmark Rates Paste'!G:G,'Benchmark Rates Paste'!I:I,"")</f>
        <v>#NAME?</v>
      </c>
      <c r="L417" s="184" t="str">
        <f t="array" ref="L417">_xludf.XLOOKUP(G417,'Benchmark Rates Paste'!K:K,'Benchmark Rates Paste'!L:L,"")</f>
        <v>#NAME?</v>
      </c>
      <c r="M417" s="185" t="str">
        <f t="array" ref="M417">_xludf.XLOOKUP(G417,'Benchmark Rates Paste'!N:N,'Benchmark Rates Paste'!O:O,"")</f>
        <v>#NAME?</v>
      </c>
      <c r="N417" s="186" t="str">
        <f t="shared" si="1"/>
        <v>#NAME?</v>
      </c>
      <c r="O417" s="187" t="str">
        <f t="shared" si="2"/>
        <v>#NAME?</v>
      </c>
      <c r="P417" s="179" t="str">
        <f t="shared" si="3"/>
        <v>#NAME?</v>
      </c>
      <c r="Q417" s="187" t="str">
        <f t="shared" si="4"/>
        <v>#NAME?</v>
      </c>
      <c r="R417" s="187" t="str">
        <f t="shared" si="5"/>
        <v>#NAME?</v>
      </c>
      <c r="S417" s="188" t="str">
        <f t="shared" si="6"/>
        <v>#NAME?</v>
      </c>
    </row>
    <row r="418" ht="15.75" customHeight="1">
      <c r="G418" s="182" t="s">
        <v>393</v>
      </c>
      <c r="H418" s="183">
        <v>601.16</v>
      </c>
      <c r="I418" s="185" t="str">
        <f t="array" ref="I418">_xludf.XLOOKUP(G418,'Benchmark Rates Paste'!A:A,'Benchmark Rates Paste'!B:B, "")</f>
        <v>#NAME?</v>
      </c>
      <c r="J418" s="172" t="str">
        <f t="array" ref="J418">_xludf.XLOOKUP(G418,'Benchmark Rates Paste'!D:D,'Benchmark Rates Paste'!E:E,"")</f>
        <v>#NAME?</v>
      </c>
      <c r="K418" s="184" t="str">
        <f t="array" ref="K418">_xludf.XLOOKUP(G418,'Benchmark Rates Paste'!G:G,'Benchmark Rates Paste'!I:I,"")</f>
        <v>#NAME?</v>
      </c>
      <c r="L418" s="184" t="str">
        <f t="array" ref="L418">_xludf.XLOOKUP(G418,'Benchmark Rates Paste'!K:K,'Benchmark Rates Paste'!L:L,"")</f>
        <v>#NAME?</v>
      </c>
      <c r="M418" s="185" t="str">
        <f t="array" ref="M418">_xludf.XLOOKUP(G418,'Benchmark Rates Paste'!N:N,'Benchmark Rates Paste'!O:O,"")</f>
        <v>#NAME?</v>
      </c>
      <c r="N418" s="186" t="str">
        <f t="shared" si="1"/>
        <v>#NAME?</v>
      </c>
      <c r="O418" s="187" t="str">
        <f t="shared" si="2"/>
        <v>#NAME?</v>
      </c>
      <c r="P418" s="179" t="str">
        <f t="shared" si="3"/>
        <v>#NAME?</v>
      </c>
      <c r="Q418" s="187" t="str">
        <f t="shared" si="4"/>
        <v>#NAME?</v>
      </c>
      <c r="R418" s="187" t="str">
        <f t="shared" si="5"/>
        <v>#NAME?</v>
      </c>
      <c r="S418" s="188" t="str">
        <f t="shared" si="6"/>
        <v>#NAME?</v>
      </c>
    </row>
    <row r="419" ht="15.75" customHeight="1">
      <c r="G419" s="182" t="s">
        <v>394</v>
      </c>
      <c r="H419" s="183">
        <v>244.51</v>
      </c>
      <c r="I419" s="185" t="str">
        <f t="array" ref="I419">_xludf.XLOOKUP(G419,'Benchmark Rates Paste'!A:A,'Benchmark Rates Paste'!B:B, "")</f>
        <v>#NAME?</v>
      </c>
      <c r="J419" s="172" t="str">
        <f t="array" ref="J419">_xludf.XLOOKUP(G419,'Benchmark Rates Paste'!D:D,'Benchmark Rates Paste'!E:E,"")</f>
        <v>#NAME?</v>
      </c>
      <c r="K419" s="184" t="str">
        <f t="array" ref="K419">_xludf.XLOOKUP(G419,'Benchmark Rates Paste'!G:G,'Benchmark Rates Paste'!I:I,"")</f>
        <v>#NAME?</v>
      </c>
      <c r="L419" s="184" t="str">
        <f t="array" ref="L419">_xludf.XLOOKUP(G419,'Benchmark Rates Paste'!K:K,'Benchmark Rates Paste'!L:L,"")</f>
        <v>#NAME?</v>
      </c>
      <c r="M419" s="185" t="str">
        <f t="array" ref="M419">_xludf.XLOOKUP(G419,'Benchmark Rates Paste'!N:N,'Benchmark Rates Paste'!O:O,"")</f>
        <v>#NAME?</v>
      </c>
      <c r="N419" s="186" t="str">
        <f t="shared" si="1"/>
        <v>#NAME?</v>
      </c>
      <c r="O419" s="187" t="str">
        <f t="shared" si="2"/>
        <v>#NAME?</v>
      </c>
      <c r="P419" s="179" t="str">
        <f t="shared" si="3"/>
        <v>#NAME?</v>
      </c>
      <c r="Q419" s="187" t="str">
        <f t="shared" si="4"/>
        <v>#NAME?</v>
      </c>
      <c r="R419" s="187" t="str">
        <f t="shared" si="5"/>
        <v>#NAME?</v>
      </c>
      <c r="S419" s="188" t="str">
        <f t="shared" si="6"/>
        <v>#NAME?</v>
      </c>
    </row>
    <row r="420" ht="15.75" customHeight="1">
      <c r="G420" s="199" t="s">
        <v>189</v>
      </c>
      <c r="H420" s="200">
        <v>523.65</v>
      </c>
      <c r="I420" s="185" t="str">
        <f t="array" ref="I420">_xludf.XLOOKUP(G420,'Benchmark Rates Paste'!A:A,'Benchmark Rates Paste'!B:B, "")</f>
        <v>#NAME?</v>
      </c>
      <c r="J420" s="172" t="str">
        <f t="array" ref="J420">_xludf.XLOOKUP(G420,'Benchmark Rates Paste'!D:D,'Benchmark Rates Paste'!E:E,"")</f>
        <v>#NAME?</v>
      </c>
      <c r="K420" s="184" t="str">
        <f t="array" ref="K420">_xludf.XLOOKUP(G420,'Benchmark Rates Paste'!G:G,'Benchmark Rates Paste'!I:I,"")</f>
        <v>#NAME?</v>
      </c>
      <c r="L420" s="184" t="str">
        <f t="array" ref="L420">_xludf.XLOOKUP(G420,'Benchmark Rates Paste'!K:K,'Benchmark Rates Paste'!L:L,"")</f>
        <v>#NAME?</v>
      </c>
      <c r="M420" s="185" t="str">
        <f t="array" ref="M420">_xludf.XLOOKUP(G420,'Benchmark Rates Paste'!N:N,'Benchmark Rates Paste'!O:O,"")</f>
        <v>#NAME?</v>
      </c>
      <c r="N420" s="186" t="str">
        <f t="shared" si="1"/>
        <v>#NAME?</v>
      </c>
      <c r="O420" s="187" t="str">
        <f t="shared" si="2"/>
        <v>#NAME?</v>
      </c>
      <c r="P420" s="179" t="str">
        <f t="shared" si="3"/>
        <v>#NAME?</v>
      </c>
      <c r="Q420" s="187" t="str">
        <f t="shared" si="4"/>
        <v>#NAME?</v>
      </c>
      <c r="R420" s="187" t="str">
        <f t="shared" si="5"/>
        <v>#NAME?</v>
      </c>
      <c r="S420" s="188" t="str">
        <f t="shared" si="6"/>
        <v>#NAME?</v>
      </c>
    </row>
    <row r="421" ht="15.75" customHeight="1">
      <c r="G421" s="199" t="s">
        <v>190</v>
      </c>
      <c r="H421" s="200">
        <v>618.93</v>
      </c>
      <c r="I421" s="185" t="str">
        <f t="array" ref="I421">_xludf.XLOOKUP(G421,'Benchmark Rates Paste'!A:A,'Benchmark Rates Paste'!B:B, "")</f>
        <v>#NAME?</v>
      </c>
      <c r="J421" s="172" t="str">
        <f t="array" ref="J421">_xludf.XLOOKUP(G421,'Benchmark Rates Paste'!D:D,'Benchmark Rates Paste'!E:E,"")</f>
        <v>#NAME?</v>
      </c>
      <c r="K421" s="184" t="str">
        <f t="array" ref="K421">_xludf.XLOOKUP(G421,'Benchmark Rates Paste'!G:G,'Benchmark Rates Paste'!I:I,"")</f>
        <v>#NAME?</v>
      </c>
      <c r="L421" s="184" t="str">
        <f t="array" ref="L421">_xludf.XLOOKUP(G421,'Benchmark Rates Paste'!K:K,'Benchmark Rates Paste'!L:L,"")</f>
        <v>#NAME?</v>
      </c>
      <c r="M421" s="185" t="str">
        <f t="array" ref="M421">_xludf.XLOOKUP(G421,'Benchmark Rates Paste'!N:N,'Benchmark Rates Paste'!O:O,"")</f>
        <v>#NAME?</v>
      </c>
      <c r="N421" s="186" t="str">
        <f t="shared" si="1"/>
        <v>#NAME?</v>
      </c>
      <c r="O421" s="187" t="str">
        <f t="shared" si="2"/>
        <v>#NAME?</v>
      </c>
      <c r="P421" s="179" t="str">
        <f t="shared" si="3"/>
        <v>#NAME?</v>
      </c>
      <c r="Q421" s="187" t="str">
        <f t="shared" si="4"/>
        <v>#NAME?</v>
      </c>
      <c r="R421" s="187" t="str">
        <f t="shared" si="5"/>
        <v>#NAME?</v>
      </c>
      <c r="S421" s="188" t="str">
        <f t="shared" si="6"/>
        <v>#NAME?</v>
      </c>
    </row>
    <row r="422" ht="15.75" customHeight="1">
      <c r="G422" s="199" t="s">
        <v>191</v>
      </c>
      <c r="H422" s="200">
        <v>603.25</v>
      </c>
      <c r="I422" s="185" t="str">
        <f t="array" ref="I422">_xludf.XLOOKUP(G422,'Benchmark Rates Paste'!A:A,'Benchmark Rates Paste'!B:B, "")</f>
        <v>#NAME?</v>
      </c>
      <c r="J422" s="172" t="str">
        <f t="array" ref="J422">_xludf.XLOOKUP(G422,'Benchmark Rates Paste'!D:D,'Benchmark Rates Paste'!E:E,"")</f>
        <v>#NAME?</v>
      </c>
      <c r="K422" s="184" t="str">
        <f t="array" ref="K422">_xludf.XLOOKUP(G422,'Benchmark Rates Paste'!G:G,'Benchmark Rates Paste'!I:I,"")</f>
        <v>#NAME?</v>
      </c>
      <c r="L422" s="184" t="str">
        <f t="array" ref="L422">_xludf.XLOOKUP(G422,'Benchmark Rates Paste'!K:K,'Benchmark Rates Paste'!L:L,"")</f>
        <v>#NAME?</v>
      </c>
      <c r="M422" s="185" t="str">
        <f t="array" ref="M422">_xludf.XLOOKUP(G422,'Benchmark Rates Paste'!N:N,'Benchmark Rates Paste'!O:O,"")</f>
        <v>#NAME?</v>
      </c>
      <c r="N422" s="186" t="str">
        <f t="shared" si="1"/>
        <v>#NAME?</v>
      </c>
      <c r="O422" s="187" t="str">
        <f t="shared" si="2"/>
        <v>#NAME?</v>
      </c>
      <c r="P422" s="179" t="str">
        <f t="shared" si="3"/>
        <v>#NAME?</v>
      </c>
      <c r="Q422" s="187" t="str">
        <f t="shared" si="4"/>
        <v>#NAME?</v>
      </c>
      <c r="R422" s="187" t="str">
        <f t="shared" si="5"/>
        <v>#NAME?</v>
      </c>
      <c r="S422" s="188" t="str">
        <f t="shared" si="6"/>
        <v>#NAME?</v>
      </c>
    </row>
    <row r="423" ht="15.75" customHeight="1">
      <c r="G423" s="199" t="s">
        <v>395</v>
      </c>
      <c r="H423" s="200">
        <v>557.18</v>
      </c>
      <c r="I423" s="185" t="str">
        <f t="array" ref="I423">_xludf.XLOOKUP(G423,'Benchmark Rates Paste'!A:A,'Benchmark Rates Paste'!B:B, "")</f>
        <v>#NAME?</v>
      </c>
      <c r="J423" s="172" t="str">
        <f t="array" ref="J423">_xludf.XLOOKUP(G423,'Benchmark Rates Paste'!D:D,'Benchmark Rates Paste'!E:E,"")</f>
        <v>#NAME?</v>
      </c>
      <c r="K423" s="184" t="str">
        <f t="array" ref="K423">_xludf.XLOOKUP(G423,'Benchmark Rates Paste'!G:G,'Benchmark Rates Paste'!I:I,"")</f>
        <v>#NAME?</v>
      </c>
      <c r="L423" s="184" t="str">
        <f t="array" ref="L423">_xludf.XLOOKUP(G423,'Benchmark Rates Paste'!K:K,'Benchmark Rates Paste'!L:L,"")</f>
        <v>#NAME?</v>
      </c>
      <c r="M423" s="185" t="str">
        <f t="array" ref="M423">_xludf.XLOOKUP(G423,'Benchmark Rates Paste'!N:N,'Benchmark Rates Paste'!O:O,"")</f>
        <v>#NAME?</v>
      </c>
      <c r="N423" s="186" t="str">
        <f t="shared" si="1"/>
        <v>#NAME?</v>
      </c>
      <c r="O423" s="187" t="str">
        <f t="shared" si="2"/>
        <v>#NAME?</v>
      </c>
      <c r="P423" s="179" t="str">
        <f t="shared" si="3"/>
        <v>#NAME?</v>
      </c>
      <c r="Q423" s="187" t="str">
        <f t="shared" si="4"/>
        <v>#NAME?</v>
      </c>
      <c r="R423" s="187" t="str">
        <f t="shared" si="5"/>
        <v>#NAME?</v>
      </c>
      <c r="S423" s="188" t="str">
        <f t="shared" si="6"/>
        <v>#NAME?</v>
      </c>
    </row>
    <row r="424" ht="15.75" customHeight="1">
      <c r="G424" s="199" t="s">
        <v>396</v>
      </c>
      <c r="H424" s="200">
        <v>7017.0</v>
      </c>
      <c r="I424" s="185" t="str">
        <f t="array" ref="I424">_xludf.XLOOKUP(G424,'Benchmark Rates Paste'!A:A,'Benchmark Rates Paste'!B:B, "")</f>
        <v>#NAME?</v>
      </c>
      <c r="J424" s="172" t="str">
        <f t="array" ref="J424">_xludf.XLOOKUP(G424,'Benchmark Rates Paste'!D:D,'Benchmark Rates Paste'!E:E,"")</f>
        <v>#NAME?</v>
      </c>
      <c r="K424" s="184" t="str">
        <f t="array" ref="K424">_xludf.XLOOKUP(G424,'Benchmark Rates Paste'!G:G,'Benchmark Rates Paste'!I:I,"")</f>
        <v>#NAME?</v>
      </c>
      <c r="L424" s="184" t="str">
        <f t="array" ref="L424">_xludf.XLOOKUP(G424,'Benchmark Rates Paste'!K:K,'Benchmark Rates Paste'!L:L,"")</f>
        <v>#NAME?</v>
      </c>
      <c r="M424" s="185" t="str">
        <f t="array" ref="M424">_xludf.XLOOKUP(G424,'Benchmark Rates Paste'!N:N,'Benchmark Rates Paste'!O:O,"")</f>
        <v>#NAME?</v>
      </c>
      <c r="N424" s="186" t="str">
        <f t="shared" si="1"/>
        <v>#NAME?</v>
      </c>
      <c r="O424" s="187" t="str">
        <f t="shared" si="2"/>
        <v>#NAME?</v>
      </c>
      <c r="P424" s="179" t="str">
        <f t="shared" si="3"/>
        <v>#NAME?</v>
      </c>
      <c r="Q424" s="187" t="str">
        <f t="shared" si="4"/>
        <v>#NAME?</v>
      </c>
      <c r="R424" s="187" t="str">
        <f t="shared" si="5"/>
        <v>#NAME?</v>
      </c>
      <c r="S424" s="188" t="str">
        <f t="shared" si="6"/>
        <v>#NAME?</v>
      </c>
    </row>
    <row r="425" ht="15.75" customHeight="1">
      <c r="G425" s="199" t="s">
        <v>397</v>
      </c>
      <c r="H425" s="200">
        <v>911.19</v>
      </c>
      <c r="I425" s="185" t="str">
        <f t="array" ref="I425">_xludf.XLOOKUP(G425,'Benchmark Rates Paste'!A:A,'Benchmark Rates Paste'!B:B, "")</f>
        <v>#NAME?</v>
      </c>
      <c r="J425" s="172" t="str">
        <f t="array" ref="J425">_xludf.XLOOKUP(G425,'Benchmark Rates Paste'!D:D,'Benchmark Rates Paste'!E:E,"")</f>
        <v>#NAME?</v>
      </c>
      <c r="K425" s="184" t="str">
        <f t="array" ref="K425">_xludf.XLOOKUP(G425,'Benchmark Rates Paste'!G:G,'Benchmark Rates Paste'!I:I,"")</f>
        <v>#NAME?</v>
      </c>
      <c r="L425" s="184" t="str">
        <f t="array" ref="L425">_xludf.XLOOKUP(G425,'Benchmark Rates Paste'!K:K,'Benchmark Rates Paste'!L:L,"")</f>
        <v>#NAME?</v>
      </c>
      <c r="M425" s="185" t="str">
        <f t="array" ref="M425">_xludf.XLOOKUP(G425,'Benchmark Rates Paste'!N:N,'Benchmark Rates Paste'!O:O,"")</f>
        <v>#NAME?</v>
      </c>
      <c r="N425" s="186" t="str">
        <f t="shared" si="1"/>
        <v>#NAME?</v>
      </c>
      <c r="O425" s="187" t="str">
        <f t="shared" si="2"/>
        <v>#NAME?</v>
      </c>
      <c r="P425" s="179" t="str">
        <f t="shared" si="3"/>
        <v>#NAME?</v>
      </c>
      <c r="Q425" s="187" t="str">
        <f t="shared" si="4"/>
        <v>#NAME?</v>
      </c>
      <c r="R425" s="187" t="str">
        <f t="shared" si="5"/>
        <v>#NAME?</v>
      </c>
      <c r="S425" s="188" t="str">
        <f t="shared" si="6"/>
        <v>#NAME?</v>
      </c>
    </row>
    <row r="426" ht="15.75" customHeight="1">
      <c r="G426" s="199" t="s">
        <v>114</v>
      </c>
      <c r="H426" s="200">
        <v>190.6</v>
      </c>
      <c r="I426" s="185" t="str">
        <f t="array" ref="I426">_xludf.XLOOKUP(G426,'Benchmark Rates Paste'!A:A,'Benchmark Rates Paste'!B:B, "")</f>
        <v>#NAME?</v>
      </c>
      <c r="J426" s="172" t="str">
        <f t="array" ref="J426">_xludf.XLOOKUP(G426,'Benchmark Rates Paste'!D:D,'Benchmark Rates Paste'!E:E,"")</f>
        <v>#NAME?</v>
      </c>
      <c r="K426" s="184" t="str">
        <f t="array" ref="K426">_xludf.XLOOKUP(G426,'Benchmark Rates Paste'!G:G,'Benchmark Rates Paste'!I:I,"")</f>
        <v>#NAME?</v>
      </c>
      <c r="L426" s="184" t="str">
        <f t="array" ref="L426">_xludf.XLOOKUP(G426,'Benchmark Rates Paste'!K:K,'Benchmark Rates Paste'!L:L,"")</f>
        <v>#NAME?</v>
      </c>
      <c r="M426" s="185" t="str">
        <f t="array" ref="M426">_xludf.XLOOKUP(G426,'Benchmark Rates Paste'!N:N,'Benchmark Rates Paste'!O:O,"")</f>
        <v>#NAME?</v>
      </c>
      <c r="N426" s="186" t="str">
        <f t="shared" si="1"/>
        <v>#NAME?</v>
      </c>
      <c r="O426" s="187" t="str">
        <f t="shared" si="2"/>
        <v>#NAME?</v>
      </c>
      <c r="P426" s="179" t="str">
        <f t="shared" si="3"/>
        <v>#NAME?</v>
      </c>
      <c r="Q426" s="187" t="str">
        <f t="shared" si="4"/>
        <v>#NAME?</v>
      </c>
      <c r="R426" s="187" t="str">
        <f t="shared" si="5"/>
        <v>#NAME?</v>
      </c>
      <c r="S426" s="188" t="str">
        <f t="shared" si="6"/>
        <v>#NAME?</v>
      </c>
    </row>
    <row r="427" ht="15.75" customHeight="1">
      <c r="G427" s="199" t="s">
        <v>398</v>
      </c>
      <c r="H427" s="200">
        <v>551.85</v>
      </c>
      <c r="I427" s="185" t="str">
        <f t="array" ref="I427">_xludf.XLOOKUP(G427,'Benchmark Rates Paste'!A:A,'Benchmark Rates Paste'!B:B, "")</f>
        <v>#NAME?</v>
      </c>
      <c r="J427" s="172" t="str">
        <f t="array" ref="J427">_xludf.XLOOKUP(G427,'Benchmark Rates Paste'!D:D,'Benchmark Rates Paste'!E:E,"")</f>
        <v>#NAME?</v>
      </c>
      <c r="K427" s="184" t="str">
        <f t="array" ref="K427">_xludf.XLOOKUP(G427,'Benchmark Rates Paste'!G:G,'Benchmark Rates Paste'!I:I,"")</f>
        <v>#NAME?</v>
      </c>
      <c r="L427" s="184" t="str">
        <f t="array" ref="L427">_xludf.XLOOKUP(G427,'Benchmark Rates Paste'!K:K,'Benchmark Rates Paste'!L:L,"")</f>
        <v>#NAME?</v>
      </c>
      <c r="M427" s="185" t="str">
        <f t="array" ref="M427">_xludf.XLOOKUP(G427,'Benchmark Rates Paste'!N:N,'Benchmark Rates Paste'!O:O,"")</f>
        <v>#NAME?</v>
      </c>
      <c r="N427" s="186" t="str">
        <f t="shared" si="1"/>
        <v>#NAME?</v>
      </c>
      <c r="O427" s="187" t="str">
        <f t="shared" si="2"/>
        <v>#NAME?</v>
      </c>
      <c r="P427" s="179" t="str">
        <f t="shared" si="3"/>
        <v>#NAME?</v>
      </c>
      <c r="Q427" s="187" t="str">
        <f t="shared" si="4"/>
        <v>#NAME?</v>
      </c>
      <c r="R427" s="187" t="str">
        <f t="shared" si="5"/>
        <v>#NAME?</v>
      </c>
      <c r="S427" s="188" t="str">
        <f t="shared" si="6"/>
        <v>#NAME?</v>
      </c>
    </row>
    <row r="428" ht="15.75" customHeight="1">
      <c r="G428" s="199" t="s">
        <v>399</v>
      </c>
      <c r="H428" s="200">
        <v>325.7</v>
      </c>
      <c r="I428" s="185" t="str">
        <f t="array" ref="I428">_xludf.XLOOKUP(G428,'Benchmark Rates Paste'!A:A,'Benchmark Rates Paste'!B:B, "")</f>
        <v>#NAME?</v>
      </c>
      <c r="J428" s="172" t="str">
        <f t="array" ref="J428">_xludf.XLOOKUP(G428,'Benchmark Rates Paste'!D:D,'Benchmark Rates Paste'!E:E,"")</f>
        <v>#NAME?</v>
      </c>
      <c r="K428" s="184" t="str">
        <f t="array" ref="K428">_xludf.XLOOKUP(G428,'Benchmark Rates Paste'!G:G,'Benchmark Rates Paste'!I:I,"")</f>
        <v>#NAME?</v>
      </c>
      <c r="L428" s="184" t="str">
        <f t="array" ref="L428">_xludf.XLOOKUP(G428,'Benchmark Rates Paste'!K:K,'Benchmark Rates Paste'!L:L,"")</f>
        <v>#NAME?</v>
      </c>
      <c r="M428" s="185" t="str">
        <f t="array" ref="M428">_xludf.XLOOKUP(G428,'Benchmark Rates Paste'!N:N,'Benchmark Rates Paste'!O:O,"")</f>
        <v>#NAME?</v>
      </c>
      <c r="N428" s="186" t="str">
        <f t="shared" si="1"/>
        <v>#NAME?</v>
      </c>
      <c r="O428" s="187" t="str">
        <f t="shared" si="2"/>
        <v>#NAME?</v>
      </c>
      <c r="P428" s="179" t="str">
        <f t="shared" si="3"/>
        <v>#NAME?</v>
      </c>
      <c r="Q428" s="187" t="str">
        <f t="shared" si="4"/>
        <v>#NAME?</v>
      </c>
      <c r="R428" s="187" t="str">
        <f t="shared" si="5"/>
        <v>#NAME?</v>
      </c>
      <c r="S428" s="188" t="str">
        <f t="shared" si="6"/>
        <v>#NAME?</v>
      </c>
    </row>
    <row r="429" ht="15.75" customHeight="1">
      <c r="G429" s="199" t="s">
        <v>400</v>
      </c>
      <c r="H429" s="200">
        <v>461.9</v>
      </c>
      <c r="I429" s="185" t="str">
        <f t="array" ref="I429">_xludf.XLOOKUP(G429,'Benchmark Rates Paste'!A:A,'Benchmark Rates Paste'!B:B, "")</f>
        <v>#NAME?</v>
      </c>
      <c r="J429" s="172" t="str">
        <f t="array" ref="J429">_xludf.XLOOKUP(G429,'Benchmark Rates Paste'!D:D,'Benchmark Rates Paste'!E:E,"")</f>
        <v>#NAME?</v>
      </c>
      <c r="K429" s="184" t="str">
        <f t="array" ref="K429">_xludf.XLOOKUP(G429,'Benchmark Rates Paste'!G:G,'Benchmark Rates Paste'!I:I,"")</f>
        <v>#NAME?</v>
      </c>
      <c r="L429" s="184" t="str">
        <f t="array" ref="L429">_xludf.XLOOKUP(G429,'Benchmark Rates Paste'!K:K,'Benchmark Rates Paste'!L:L,"")</f>
        <v>#NAME?</v>
      </c>
      <c r="M429" s="185" t="str">
        <f t="array" ref="M429">_xludf.XLOOKUP(G429,'Benchmark Rates Paste'!N:N,'Benchmark Rates Paste'!O:O,"")</f>
        <v>#NAME?</v>
      </c>
      <c r="N429" s="186" t="str">
        <f t="shared" si="1"/>
        <v>#NAME?</v>
      </c>
      <c r="O429" s="187" t="str">
        <f t="shared" si="2"/>
        <v>#NAME?</v>
      </c>
      <c r="P429" s="179" t="str">
        <f t="shared" si="3"/>
        <v>#NAME?</v>
      </c>
      <c r="Q429" s="187" t="str">
        <f t="shared" si="4"/>
        <v>#NAME?</v>
      </c>
      <c r="R429" s="187" t="str">
        <f t="shared" si="5"/>
        <v>#NAME?</v>
      </c>
      <c r="S429" s="188" t="str">
        <f t="shared" si="6"/>
        <v>#NAME?</v>
      </c>
    </row>
    <row r="430" ht="15.75" customHeight="1">
      <c r="G430" s="199" t="s">
        <v>401</v>
      </c>
      <c r="H430" s="200">
        <v>294.3</v>
      </c>
      <c r="I430" s="185" t="str">
        <f t="array" ref="I430">_xludf.XLOOKUP(G430,'Benchmark Rates Paste'!A:A,'Benchmark Rates Paste'!B:B, "")</f>
        <v>#NAME?</v>
      </c>
      <c r="J430" s="172" t="str">
        <f t="array" ref="J430">_xludf.XLOOKUP(G430,'Benchmark Rates Paste'!D:D,'Benchmark Rates Paste'!E:E,"")</f>
        <v>#NAME?</v>
      </c>
      <c r="K430" s="184" t="str">
        <f t="array" ref="K430">_xludf.XLOOKUP(G430,'Benchmark Rates Paste'!G:G,'Benchmark Rates Paste'!I:I,"")</f>
        <v>#NAME?</v>
      </c>
      <c r="L430" s="184" t="str">
        <f t="array" ref="L430">_xludf.XLOOKUP(G430,'Benchmark Rates Paste'!K:K,'Benchmark Rates Paste'!L:L,"")</f>
        <v>#NAME?</v>
      </c>
      <c r="M430" s="185" t="str">
        <f t="array" ref="M430">_xludf.XLOOKUP(G430,'Benchmark Rates Paste'!N:N,'Benchmark Rates Paste'!O:O,"")</f>
        <v>#NAME?</v>
      </c>
      <c r="N430" s="186" t="str">
        <f t="shared" si="1"/>
        <v>#NAME?</v>
      </c>
      <c r="O430" s="187" t="str">
        <f t="shared" si="2"/>
        <v>#NAME?</v>
      </c>
      <c r="P430" s="179" t="str">
        <f t="shared" si="3"/>
        <v>#NAME?</v>
      </c>
      <c r="Q430" s="187" t="str">
        <f t="shared" si="4"/>
        <v>#NAME?</v>
      </c>
      <c r="R430" s="187" t="str">
        <f t="shared" si="5"/>
        <v>#NAME?</v>
      </c>
      <c r="S430" s="188" t="str">
        <f t="shared" si="6"/>
        <v>#NAME?</v>
      </c>
    </row>
    <row r="431" ht="15.75" customHeight="1">
      <c r="G431" s="199" t="s">
        <v>402</v>
      </c>
      <c r="H431" s="200">
        <v>607.39</v>
      </c>
      <c r="I431" s="185" t="str">
        <f t="array" ref="I431">_xludf.XLOOKUP(G431,'Benchmark Rates Paste'!A:A,'Benchmark Rates Paste'!B:B, "")</f>
        <v>#NAME?</v>
      </c>
      <c r="J431" s="172" t="str">
        <f t="array" ref="J431">_xludf.XLOOKUP(G431,'Benchmark Rates Paste'!D:D,'Benchmark Rates Paste'!E:E,"")</f>
        <v>#NAME?</v>
      </c>
      <c r="K431" s="184" t="str">
        <f t="array" ref="K431">_xludf.XLOOKUP(G431,'Benchmark Rates Paste'!G:G,'Benchmark Rates Paste'!I:I,"")</f>
        <v>#NAME?</v>
      </c>
      <c r="L431" s="184" t="str">
        <f t="array" ref="L431">_xludf.XLOOKUP(G431,'Benchmark Rates Paste'!K:K,'Benchmark Rates Paste'!L:L,"")</f>
        <v>#NAME?</v>
      </c>
      <c r="M431" s="185" t="str">
        <f t="array" ref="M431">_xludf.XLOOKUP(G431,'Benchmark Rates Paste'!N:N,'Benchmark Rates Paste'!O:O,"")</f>
        <v>#NAME?</v>
      </c>
      <c r="N431" s="186" t="str">
        <f t="shared" si="1"/>
        <v>#NAME?</v>
      </c>
      <c r="O431" s="187" t="str">
        <f t="shared" si="2"/>
        <v>#NAME?</v>
      </c>
      <c r="P431" s="179" t="str">
        <f t="shared" si="3"/>
        <v>#NAME?</v>
      </c>
      <c r="Q431" s="187" t="str">
        <f t="shared" si="4"/>
        <v>#NAME?</v>
      </c>
      <c r="R431" s="187" t="str">
        <f t="shared" si="5"/>
        <v>#NAME?</v>
      </c>
      <c r="S431" s="188" t="str">
        <f t="shared" si="6"/>
        <v>#NAME?</v>
      </c>
    </row>
    <row r="432" ht="15.75" customHeight="1">
      <c r="G432" s="199" t="s">
        <v>403</v>
      </c>
      <c r="H432" s="200">
        <v>432.55</v>
      </c>
      <c r="I432" s="185" t="str">
        <f t="array" ref="I432">_xludf.XLOOKUP(G432,'Benchmark Rates Paste'!A:A,'Benchmark Rates Paste'!B:B, "")</f>
        <v>#NAME?</v>
      </c>
      <c r="J432" s="172" t="str">
        <f t="array" ref="J432">_xludf.XLOOKUP(G432,'Benchmark Rates Paste'!D:D,'Benchmark Rates Paste'!E:E,"")</f>
        <v>#NAME?</v>
      </c>
      <c r="K432" s="184" t="str">
        <f t="array" ref="K432">_xludf.XLOOKUP(G432,'Benchmark Rates Paste'!G:G,'Benchmark Rates Paste'!I:I,"")</f>
        <v>#NAME?</v>
      </c>
      <c r="L432" s="184" t="str">
        <f t="array" ref="L432">_xludf.XLOOKUP(G432,'Benchmark Rates Paste'!K:K,'Benchmark Rates Paste'!L:L,"")</f>
        <v>#NAME?</v>
      </c>
      <c r="M432" s="185" t="str">
        <f t="array" ref="M432">_xludf.XLOOKUP(G432,'Benchmark Rates Paste'!N:N,'Benchmark Rates Paste'!O:O,"")</f>
        <v>#NAME?</v>
      </c>
      <c r="N432" s="186" t="str">
        <f t="shared" si="1"/>
        <v>#NAME?</v>
      </c>
      <c r="O432" s="187" t="str">
        <f t="shared" si="2"/>
        <v>#NAME?</v>
      </c>
      <c r="P432" s="179" t="str">
        <f t="shared" si="3"/>
        <v>#NAME?</v>
      </c>
      <c r="Q432" s="187" t="str">
        <f t="shared" si="4"/>
        <v>#NAME?</v>
      </c>
      <c r="R432" s="187" t="str">
        <f t="shared" si="5"/>
        <v>#NAME?</v>
      </c>
      <c r="S432" s="188" t="str">
        <f t="shared" si="6"/>
        <v>#NAME?</v>
      </c>
    </row>
    <row r="433" ht="15.75" customHeight="1">
      <c r="G433" s="199" t="s">
        <v>404</v>
      </c>
      <c r="H433" s="200">
        <v>948.86</v>
      </c>
      <c r="I433" s="185" t="str">
        <f t="array" ref="I433">_xludf.XLOOKUP(G433,'Benchmark Rates Paste'!A:A,'Benchmark Rates Paste'!B:B, "")</f>
        <v>#NAME?</v>
      </c>
      <c r="J433" s="172" t="str">
        <f t="array" ref="J433">_xludf.XLOOKUP(G433,'Benchmark Rates Paste'!D:D,'Benchmark Rates Paste'!E:E,"")</f>
        <v>#NAME?</v>
      </c>
      <c r="K433" s="184" t="str">
        <f t="array" ref="K433">_xludf.XLOOKUP(G433,'Benchmark Rates Paste'!G:G,'Benchmark Rates Paste'!I:I,"")</f>
        <v>#NAME?</v>
      </c>
      <c r="L433" s="184" t="str">
        <f t="array" ref="L433">_xludf.XLOOKUP(G433,'Benchmark Rates Paste'!K:K,'Benchmark Rates Paste'!L:L,"")</f>
        <v>#NAME?</v>
      </c>
      <c r="M433" s="185" t="str">
        <f t="array" ref="M433">_xludf.XLOOKUP(G433,'Benchmark Rates Paste'!N:N,'Benchmark Rates Paste'!O:O,"")</f>
        <v>#NAME?</v>
      </c>
      <c r="N433" s="186" t="str">
        <f t="shared" si="1"/>
        <v>#NAME?</v>
      </c>
      <c r="O433" s="187" t="str">
        <f t="shared" si="2"/>
        <v>#NAME?</v>
      </c>
      <c r="P433" s="179" t="str">
        <f t="shared" si="3"/>
        <v>#NAME?</v>
      </c>
      <c r="Q433" s="187" t="str">
        <f t="shared" si="4"/>
        <v>#NAME?</v>
      </c>
      <c r="R433" s="187" t="str">
        <f t="shared" si="5"/>
        <v>#NAME?</v>
      </c>
      <c r="S433" s="188" t="str">
        <f t="shared" si="6"/>
        <v>#NAME?</v>
      </c>
    </row>
    <row r="434" ht="15.75" customHeight="1">
      <c r="G434" s="199" t="s">
        <v>405</v>
      </c>
      <c r="H434" s="200">
        <v>3567.15</v>
      </c>
      <c r="I434" s="185" t="str">
        <f t="array" ref="I434">_xludf.XLOOKUP(G434,'Benchmark Rates Paste'!A:A,'Benchmark Rates Paste'!B:B, "")</f>
        <v>#NAME?</v>
      </c>
      <c r="J434" s="172" t="str">
        <f t="array" ref="J434">_xludf.XLOOKUP(G434,'Benchmark Rates Paste'!D:D,'Benchmark Rates Paste'!E:E,"")</f>
        <v>#NAME?</v>
      </c>
      <c r="K434" s="184" t="str">
        <f t="array" ref="K434">_xludf.XLOOKUP(G434,'Benchmark Rates Paste'!G:G,'Benchmark Rates Paste'!I:I,"")</f>
        <v>#NAME?</v>
      </c>
      <c r="L434" s="184" t="str">
        <f t="array" ref="L434">_xludf.XLOOKUP(G434,'Benchmark Rates Paste'!K:K,'Benchmark Rates Paste'!L:L,"")</f>
        <v>#NAME?</v>
      </c>
      <c r="M434" s="185" t="str">
        <f t="array" ref="M434">_xludf.XLOOKUP(G434,'Benchmark Rates Paste'!N:N,'Benchmark Rates Paste'!O:O,"")</f>
        <v>#NAME?</v>
      </c>
      <c r="N434" s="186" t="str">
        <f t="shared" si="1"/>
        <v>#NAME?</v>
      </c>
      <c r="O434" s="187" t="str">
        <f t="shared" si="2"/>
        <v>#NAME?</v>
      </c>
      <c r="P434" s="179" t="str">
        <f t="shared" si="3"/>
        <v>#NAME?</v>
      </c>
      <c r="Q434" s="187" t="str">
        <f t="shared" si="4"/>
        <v>#NAME?</v>
      </c>
      <c r="R434" s="187" t="str">
        <f t="shared" si="5"/>
        <v>#NAME?</v>
      </c>
      <c r="S434" s="188" t="str">
        <f t="shared" si="6"/>
        <v>#NAME?</v>
      </c>
    </row>
    <row r="435" ht="15.75" customHeight="1">
      <c r="G435" s="199" t="s">
        <v>406</v>
      </c>
      <c r="H435" s="200">
        <v>2823.56</v>
      </c>
      <c r="I435" s="185" t="str">
        <f t="array" ref="I435">_xludf.XLOOKUP(G435,'Benchmark Rates Paste'!A:A,'Benchmark Rates Paste'!B:B, "")</f>
        <v>#NAME?</v>
      </c>
      <c r="J435" s="172" t="str">
        <f t="array" ref="J435">_xludf.XLOOKUP(G435,'Benchmark Rates Paste'!D:D,'Benchmark Rates Paste'!E:E,"")</f>
        <v>#NAME?</v>
      </c>
      <c r="K435" s="184" t="str">
        <f t="array" ref="K435">_xludf.XLOOKUP(G435,'Benchmark Rates Paste'!G:G,'Benchmark Rates Paste'!I:I,"")</f>
        <v>#NAME?</v>
      </c>
      <c r="L435" s="184" t="str">
        <f t="array" ref="L435">_xludf.XLOOKUP(G435,'Benchmark Rates Paste'!K:K,'Benchmark Rates Paste'!L:L,"")</f>
        <v>#NAME?</v>
      </c>
      <c r="M435" s="185" t="str">
        <f t="array" ref="M435">_xludf.XLOOKUP(G435,'Benchmark Rates Paste'!N:N,'Benchmark Rates Paste'!O:O,"")</f>
        <v>#NAME?</v>
      </c>
      <c r="N435" s="186" t="str">
        <f t="shared" si="1"/>
        <v>#NAME?</v>
      </c>
      <c r="O435" s="187" t="str">
        <f t="shared" si="2"/>
        <v>#NAME?</v>
      </c>
      <c r="P435" s="179" t="str">
        <f t="shared" si="3"/>
        <v>#NAME?</v>
      </c>
      <c r="Q435" s="187" t="str">
        <f t="shared" si="4"/>
        <v>#NAME?</v>
      </c>
      <c r="R435" s="187" t="str">
        <f t="shared" si="5"/>
        <v>#NAME?</v>
      </c>
      <c r="S435" s="188" t="str">
        <f t="shared" si="6"/>
        <v>#NAME?</v>
      </c>
    </row>
    <row r="436" ht="15.75" customHeight="1">
      <c r="G436" s="199" t="s">
        <v>407</v>
      </c>
      <c r="H436" s="200">
        <v>3570.27</v>
      </c>
      <c r="I436" s="185" t="str">
        <f t="array" ref="I436">_xludf.XLOOKUP(G436,'Benchmark Rates Paste'!A:A,'Benchmark Rates Paste'!B:B, "")</f>
        <v>#NAME?</v>
      </c>
      <c r="J436" s="172" t="str">
        <f t="array" ref="J436">_xludf.XLOOKUP(G436,'Benchmark Rates Paste'!D:D,'Benchmark Rates Paste'!E:E,"")</f>
        <v>#NAME?</v>
      </c>
      <c r="K436" s="184" t="str">
        <f t="array" ref="K436">_xludf.XLOOKUP(G436,'Benchmark Rates Paste'!G:G,'Benchmark Rates Paste'!I:I,"")</f>
        <v>#NAME?</v>
      </c>
      <c r="L436" s="184" t="str">
        <f t="array" ref="L436">_xludf.XLOOKUP(G436,'Benchmark Rates Paste'!K:K,'Benchmark Rates Paste'!L:L,"")</f>
        <v>#NAME?</v>
      </c>
      <c r="M436" s="185" t="str">
        <f t="array" ref="M436">_xludf.XLOOKUP(G436,'Benchmark Rates Paste'!N:N,'Benchmark Rates Paste'!O:O,"")</f>
        <v>#NAME?</v>
      </c>
      <c r="N436" s="186" t="str">
        <f t="shared" si="1"/>
        <v>#NAME?</v>
      </c>
      <c r="O436" s="187" t="str">
        <f t="shared" si="2"/>
        <v>#NAME?</v>
      </c>
      <c r="P436" s="179" t="str">
        <f t="shared" si="3"/>
        <v>#NAME?</v>
      </c>
      <c r="Q436" s="187" t="str">
        <f t="shared" si="4"/>
        <v>#NAME?</v>
      </c>
      <c r="R436" s="187" t="str">
        <f t="shared" si="5"/>
        <v>#NAME?</v>
      </c>
      <c r="S436" s="188" t="str">
        <f t="shared" si="6"/>
        <v>#NAME?</v>
      </c>
    </row>
    <row r="437" ht="15.75" customHeight="1">
      <c r="G437" s="199" t="s">
        <v>192</v>
      </c>
      <c r="H437" s="200">
        <v>4022.17</v>
      </c>
      <c r="I437" s="185" t="str">
        <f t="array" ref="I437">_xludf.XLOOKUP(G437,'Benchmark Rates Paste'!A:A,'Benchmark Rates Paste'!B:B, "")</f>
        <v>#NAME?</v>
      </c>
      <c r="J437" s="172" t="str">
        <f t="array" ref="J437">_xludf.XLOOKUP(G437,'Benchmark Rates Paste'!D:D,'Benchmark Rates Paste'!E:E,"")</f>
        <v>#NAME?</v>
      </c>
      <c r="K437" s="184" t="str">
        <f t="array" ref="K437">_xludf.XLOOKUP(G437,'Benchmark Rates Paste'!G:G,'Benchmark Rates Paste'!I:I,"")</f>
        <v>#NAME?</v>
      </c>
      <c r="L437" s="184" t="str">
        <f t="array" ref="L437">_xludf.XLOOKUP(G437,'Benchmark Rates Paste'!K:K,'Benchmark Rates Paste'!L:L,"")</f>
        <v>#NAME?</v>
      </c>
      <c r="M437" s="185" t="str">
        <f t="array" ref="M437">_xludf.XLOOKUP(G437,'Benchmark Rates Paste'!N:N,'Benchmark Rates Paste'!O:O,"")</f>
        <v>#NAME?</v>
      </c>
      <c r="N437" s="186" t="str">
        <f t="shared" si="1"/>
        <v>#NAME?</v>
      </c>
      <c r="O437" s="187" t="str">
        <f t="shared" si="2"/>
        <v>#NAME?</v>
      </c>
      <c r="P437" s="179" t="str">
        <f t="shared" si="3"/>
        <v>#NAME?</v>
      </c>
      <c r="Q437" s="187" t="str">
        <f t="shared" si="4"/>
        <v>#NAME?</v>
      </c>
      <c r="R437" s="187" t="str">
        <f t="shared" si="5"/>
        <v>#NAME?</v>
      </c>
      <c r="S437" s="188" t="str">
        <f t="shared" si="6"/>
        <v>#NAME?</v>
      </c>
    </row>
    <row r="438" ht="15.75" customHeight="1">
      <c r="G438" s="199" t="s">
        <v>408</v>
      </c>
      <c r="H438" s="200">
        <v>3065.64</v>
      </c>
      <c r="I438" s="185" t="str">
        <f t="array" ref="I438">_xludf.XLOOKUP(G438,'Benchmark Rates Paste'!A:A,'Benchmark Rates Paste'!B:B, "")</f>
        <v>#NAME?</v>
      </c>
      <c r="J438" s="172" t="str">
        <f t="array" ref="J438">_xludf.XLOOKUP(G438,'Benchmark Rates Paste'!D:D,'Benchmark Rates Paste'!E:E,"")</f>
        <v>#NAME?</v>
      </c>
      <c r="K438" s="184" t="str">
        <f t="array" ref="K438">_xludf.XLOOKUP(G438,'Benchmark Rates Paste'!G:G,'Benchmark Rates Paste'!I:I,"")</f>
        <v>#NAME?</v>
      </c>
      <c r="L438" s="184" t="str">
        <f t="array" ref="L438">_xludf.XLOOKUP(G438,'Benchmark Rates Paste'!K:K,'Benchmark Rates Paste'!L:L,"")</f>
        <v>#NAME?</v>
      </c>
      <c r="M438" s="185" t="str">
        <f t="array" ref="M438">_xludf.XLOOKUP(G438,'Benchmark Rates Paste'!N:N,'Benchmark Rates Paste'!O:O,"")</f>
        <v>#NAME?</v>
      </c>
      <c r="N438" s="186" t="str">
        <f t="shared" si="1"/>
        <v>#NAME?</v>
      </c>
      <c r="O438" s="187" t="str">
        <f t="shared" si="2"/>
        <v>#NAME?</v>
      </c>
      <c r="P438" s="179" t="str">
        <f t="shared" si="3"/>
        <v>#NAME?</v>
      </c>
      <c r="Q438" s="187" t="str">
        <f t="shared" si="4"/>
        <v>#NAME?</v>
      </c>
      <c r="R438" s="187" t="str">
        <f t="shared" si="5"/>
        <v>#NAME?</v>
      </c>
      <c r="S438" s="188" t="str">
        <f t="shared" si="6"/>
        <v>#NAME?</v>
      </c>
    </row>
    <row r="439" ht="15.75" customHeight="1">
      <c r="G439" s="199" t="s">
        <v>409</v>
      </c>
      <c r="H439" s="200">
        <v>2641.31</v>
      </c>
      <c r="I439" s="185" t="str">
        <f t="array" ref="I439">_xludf.XLOOKUP(G439,'Benchmark Rates Paste'!A:A,'Benchmark Rates Paste'!B:B, "")</f>
        <v>#NAME?</v>
      </c>
      <c r="J439" s="172" t="str">
        <f t="array" ref="J439">_xludf.XLOOKUP(G439,'Benchmark Rates Paste'!D:D,'Benchmark Rates Paste'!E:E,"")</f>
        <v>#NAME?</v>
      </c>
      <c r="K439" s="184" t="str">
        <f t="array" ref="K439">_xludf.XLOOKUP(G439,'Benchmark Rates Paste'!G:G,'Benchmark Rates Paste'!I:I,"")</f>
        <v>#NAME?</v>
      </c>
      <c r="L439" s="184" t="str">
        <f t="array" ref="L439">_xludf.XLOOKUP(G439,'Benchmark Rates Paste'!K:K,'Benchmark Rates Paste'!L:L,"")</f>
        <v>#NAME?</v>
      </c>
      <c r="M439" s="185" t="str">
        <f t="array" ref="M439">_xludf.XLOOKUP(G439,'Benchmark Rates Paste'!N:N,'Benchmark Rates Paste'!O:O,"")</f>
        <v>#NAME?</v>
      </c>
      <c r="N439" s="186" t="str">
        <f t="shared" si="1"/>
        <v>#NAME?</v>
      </c>
      <c r="O439" s="187" t="str">
        <f t="shared" si="2"/>
        <v>#NAME?</v>
      </c>
      <c r="P439" s="179" t="str">
        <f t="shared" si="3"/>
        <v>#NAME?</v>
      </c>
      <c r="Q439" s="187" t="str">
        <f t="shared" si="4"/>
        <v>#NAME?</v>
      </c>
      <c r="R439" s="187" t="str">
        <f t="shared" si="5"/>
        <v>#NAME?</v>
      </c>
      <c r="S439" s="188" t="str">
        <f t="shared" si="6"/>
        <v>#NAME?</v>
      </c>
    </row>
    <row r="440" ht="15.75" customHeight="1">
      <c r="G440" s="199" t="s">
        <v>410</v>
      </c>
      <c r="H440" s="200">
        <v>1130.04</v>
      </c>
      <c r="I440" s="185" t="str">
        <f t="array" ref="I440">_xludf.XLOOKUP(G440,'Benchmark Rates Paste'!A:A,'Benchmark Rates Paste'!B:B, "")</f>
        <v>#NAME?</v>
      </c>
      <c r="J440" s="172" t="str">
        <f t="array" ref="J440">_xludf.XLOOKUP(G440,'Benchmark Rates Paste'!D:D,'Benchmark Rates Paste'!E:E,"")</f>
        <v>#NAME?</v>
      </c>
      <c r="K440" s="184" t="str">
        <f t="array" ref="K440">_xludf.XLOOKUP(G440,'Benchmark Rates Paste'!G:G,'Benchmark Rates Paste'!I:I,"")</f>
        <v>#NAME?</v>
      </c>
      <c r="L440" s="184" t="str">
        <f t="array" ref="L440">_xludf.XLOOKUP(G440,'Benchmark Rates Paste'!K:K,'Benchmark Rates Paste'!L:L,"")</f>
        <v>#NAME?</v>
      </c>
      <c r="M440" s="185" t="str">
        <f t="array" ref="M440">_xludf.XLOOKUP(G440,'Benchmark Rates Paste'!N:N,'Benchmark Rates Paste'!O:O,"")</f>
        <v>#NAME?</v>
      </c>
      <c r="N440" s="186" t="str">
        <f t="shared" si="1"/>
        <v>#NAME?</v>
      </c>
      <c r="O440" s="187" t="str">
        <f t="shared" si="2"/>
        <v>#NAME?</v>
      </c>
      <c r="P440" s="179" t="str">
        <f t="shared" si="3"/>
        <v>#NAME?</v>
      </c>
      <c r="Q440" s="187" t="str">
        <f t="shared" si="4"/>
        <v>#NAME?</v>
      </c>
      <c r="R440" s="187" t="str">
        <f t="shared" si="5"/>
        <v>#NAME?</v>
      </c>
      <c r="S440" s="188" t="str">
        <f t="shared" si="6"/>
        <v>#NAME?</v>
      </c>
    </row>
    <row r="441" ht="15.75" customHeight="1">
      <c r="G441" s="199" t="s">
        <v>411</v>
      </c>
      <c r="H441" s="200">
        <v>1498.44</v>
      </c>
      <c r="I441" s="185" t="str">
        <f t="array" ref="I441">_xludf.XLOOKUP(G441,'Benchmark Rates Paste'!A:A,'Benchmark Rates Paste'!B:B, "")</f>
        <v>#NAME?</v>
      </c>
      <c r="J441" s="172" t="str">
        <f t="array" ref="J441">_xludf.XLOOKUP(G441,'Benchmark Rates Paste'!D:D,'Benchmark Rates Paste'!E:E,"")</f>
        <v>#NAME?</v>
      </c>
      <c r="K441" s="184" t="str">
        <f t="array" ref="K441">_xludf.XLOOKUP(G441,'Benchmark Rates Paste'!G:G,'Benchmark Rates Paste'!I:I,"")</f>
        <v>#NAME?</v>
      </c>
      <c r="L441" s="184" t="str">
        <f t="array" ref="L441">_xludf.XLOOKUP(G441,'Benchmark Rates Paste'!K:K,'Benchmark Rates Paste'!L:L,"")</f>
        <v>#NAME?</v>
      </c>
      <c r="M441" s="185" t="str">
        <f t="array" ref="M441">_xludf.XLOOKUP(G441,'Benchmark Rates Paste'!N:N,'Benchmark Rates Paste'!O:O,"")</f>
        <v>#NAME?</v>
      </c>
      <c r="N441" s="186" t="str">
        <f t="shared" si="1"/>
        <v>#NAME?</v>
      </c>
      <c r="O441" s="187" t="str">
        <f t="shared" si="2"/>
        <v>#NAME?</v>
      </c>
      <c r="P441" s="179" t="str">
        <f t="shared" si="3"/>
        <v>#NAME?</v>
      </c>
      <c r="Q441" s="187" t="str">
        <f t="shared" si="4"/>
        <v>#NAME?</v>
      </c>
      <c r="R441" s="187" t="str">
        <f t="shared" si="5"/>
        <v>#NAME?</v>
      </c>
      <c r="S441" s="188" t="str">
        <f t="shared" si="6"/>
        <v>#NAME?</v>
      </c>
    </row>
    <row r="442" ht="15.75" customHeight="1">
      <c r="G442" s="199" t="s">
        <v>412</v>
      </c>
      <c r="H442" s="200">
        <v>5349.71</v>
      </c>
      <c r="I442" s="185" t="str">
        <f t="array" ref="I442">_xludf.XLOOKUP(G442,'Benchmark Rates Paste'!A:A,'Benchmark Rates Paste'!B:B, "")</f>
        <v>#NAME?</v>
      </c>
      <c r="J442" s="172" t="str">
        <f t="array" ref="J442">_xludf.XLOOKUP(G442,'Benchmark Rates Paste'!D:D,'Benchmark Rates Paste'!E:E,"")</f>
        <v>#NAME?</v>
      </c>
      <c r="K442" s="184" t="str">
        <f t="array" ref="K442">_xludf.XLOOKUP(G442,'Benchmark Rates Paste'!G:G,'Benchmark Rates Paste'!I:I,"")</f>
        <v>#NAME?</v>
      </c>
      <c r="L442" s="184" t="str">
        <f t="array" ref="L442">_xludf.XLOOKUP(G442,'Benchmark Rates Paste'!K:K,'Benchmark Rates Paste'!L:L,"")</f>
        <v>#NAME?</v>
      </c>
      <c r="M442" s="185" t="str">
        <f t="array" ref="M442">_xludf.XLOOKUP(G442,'Benchmark Rates Paste'!N:N,'Benchmark Rates Paste'!O:O,"")</f>
        <v>#NAME?</v>
      </c>
      <c r="N442" s="186" t="str">
        <f t="shared" si="1"/>
        <v>#NAME?</v>
      </c>
      <c r="O442" s="187" t="str">
        <f t="shared" si="2"/>
        <v>#NAME?</v>
      </c>
      <c r="P442" s="179" t="str">
        <f t="shared" si="3"/>
        <v>#NAME?</v>
      </c>
      <c r="Q442" s="187" t="str">
        <f t="shared" si="4"/>
        <v>#NAME?</v>
      </c>
      <c r="R442" s="187" t="str">
        <f t="shared" si="5"/>
        <v>#NAME?</v>
      </c>
      <c r="S442" s="188" t="str">
        <f t="shared" si="6"/>
        <v>#NAME?</v>
      </c>
    </row>
    <row r="443" ht="15.75" customHeight="1">
      <c r="G443" s="199" t="s">
        <v>413</v>
      </c>
      <c r="H443" s="200">
        <v>3719.0</v>
      </c>
      <c r="I443" s="185" t="str">
        <f t="array" ref="I443">_xludf.XLOOKUP(G443,'Benchmark Rates Paste'!A:A,'Benchmark Rates Paste'!B:B, "")</f>
        <v>#NAME?</v>
      </c>
      <c r="J443" s="172" t="str">
        <f t="array" ref="J443">_xludf.XLOOKUP(G443,'Benchmark Rates Paste'!D:D,'Benchmark Rates Paste'!E:E,"")</f>
        <v>#NAME?</v>
      </c>
      <c r="K443" s="184" t="str">
        <f t="array" ref="K443">_xludf.XLOOKUP(G443,'Benchmark Rates Paste'!G:G,'Benchmark Rates Paste'!I:I,"")</f>
        <v>#NAME?</v>
      </c>
      <c r="L443" s="184" t="str">
        <f t="array" ref="L443">_xludf.XLOOKUP(G443,'Benchmark Rates Paste'!K:K,'Benchmark Rates Paste'!L:L,"")</f>
        <v>#NAME?</v>
      </c>
      <c r="M443" s="185" t="str">
        <f t="array" ref="M443">_xludf.XLOOKUP(G443,'Benchmark Rates Paste'!N:N,'Benchmark Rates Paste'!O:O,"")</f>
        <v>#NAME?</v>
      </c>
      <c r="N443" s="186" t="str">
        <f t="shared" si="1"/>
        <v>#NAME?</v>
      </c>
      <c r="O443" s="187" t="str">
        <f t="shared" si="2"/>
        <v>#NAME?</v>
      </c>
      <c r="P443" s="179" t="str">
        <f t="shared" si="3"/>
        <v>#NAME?</v>
      </c>
      <c r="Q443" s="187" t="str">
        <f t="shared" si="4"/>
        <v>#NAME?</v>
      </c>
      <c r="R443" s="187" t="str">
        <f t="shared" si="5"/>
        <v>#NAME?</v>
      </c>
      <c r="S443" s="188" t="str">
        <f t="shared" si="6"/>
        <v>#NAME?</v>
      </c>
    </row>
    <row r="444" ht="15.75" customHeight="1">
      <c r="G444" s="199" t="s">
        <v>414</v>
      </c>
      <c r="H444" s="200">
        <v>2779.58</v>
      </c>
      <c r="I444" s="185" t="str">
        <f t="array" ref="I444">_xludf.XLOOKUP(G444,'Benchmark Rates Paste'!A:A,'Benchmark Rates Paste'!B:B, "")</f>
        <v>#NAME?</v>
      </c>
      <c r="J444" s="172" t="str">
        <f t="array" ref="J444">_xludf.XLOOKUP(G444,'Benchmark Rates Paste'!D:D,'Benchmark Rates Paste'!E:E,"")</f>
        <v>#NAME?</v>
      </c>
      <c r="K444" s="184" t="str">
        <f t="array" ref="K444">_xludf.XLOOKUP(G444,'Benchmark Rates Paste'!G:G,'Benchmark Rates Paste'!I:I,"")</f>
        <v>#NAME?</v>
      </c>
      <c r="L444" s="184" t="str">
        <f t="array" ref="L444">_xludf.XLOOKUP(G444,'Benchmark Rates Paste'!K:K,'Benchmark Rates Paste'!L:L,"")</f>
        <v>#NAME?</v>
      </c>
      <c r="M444" s="185" t="str">
        <f t="array" ref="M444">_xludf.XLOOKUP(G444,'Benchmark Rates Paste'!N:N,'Benchmark Rates Paste'!O:O,"")</f>
        <v>#NAME?</v>
      </c>
      <c r="N444" s="186" t="str">
        <f t="shared" si="1"/>
        <v>#NAME?</v>
      </c>
      <c r="O444" s="187" t="str">
        <f t="shared" si="2"/>
        <v>#NAME?</v>
      </c>
      <c r="P444" s="179" t="str">
        <f t="shared" si="3"/>
        <v>#NAME?</v>
      </c>
      <c r="Q444" s="187" t="str">
        <f t="shared" si="4"/>
        <v>#NAME?</v>
      </c>
      <c r="R444" s="187" t="str">
        <f t="shared" si="5"/>
        <v>#NAME?</v>
      </c>
      <c r="S444" s="188" t="str">
        <f t="shared" si="6"/>
        <v>#NAME?</v>
      </c>
    </row>
    <row r="445" ht="15.75" customHeight="1">
      <c r="G445" s="199" t="s">
        <v>415</v>
      </c>
      <c r="H445" s="200">
        <v>3940.01</v>
      </c>
      <c r="I445" s="185" t="str">
        <f t="array" ref="I445">_xludf.XLOOKUP(G445,'Benchmark Rates Paste'!A:A,'Benchmark Rates Paste'!B:B, "")</f>
        <v>#NAME?</v>
      </c>
      <c r="J445" s="172" t="str">
        <f t="array" ref="J445">_xludf.XLOOKUP(G445,'Benchmark Rates Paste'!D:D,'Benchmark Rates Paste'!E:E,"")</f>
        <v>#NAME?</v>
      </c>
      <c r="K445" s="184" t="str">
        <f t="array" ref="K445">_xludf.XLOOKUP(G445,'Benchmark Rates Paste'!G:G,'Benchmark Rates Paste'!I:I,"")</f>
        <v>#NAME?</v>
      </c>
      <c r="L445" s="184" t="str">
        <f t="array" ref="L445">_xludf.XLOOKUP(G445,'Benchmark Rates Paste'!K:K,'Benchmark Rates Paste'!L:L,"")</f>
        <v>#NAME?</v>
      </c>
      <c r="M445" s="185" t="str">
        <f t="array" ref="M445">_xludf.XLOOKUP(G445,'Benchmark Rates Paste'!N:N,'Benchmark Rates Paste'!O:O,"")</f>
        <v>#NAME?</v>
      </c>
      <c r="N445" s="186" t="str">
        <f t="shared" si="1"/>
        <v>#NAME?</v>
      </c>
      <c r="O445" s="187" t="str">
        <f t="shared" si="2"/>
        <v>#NAME?</v>
      </c>
      <c r="P445" s="179" t="str">
        <f t="shared" si="3"/>
        <v>#NAME?</v>
      </c>
      <c r="Q445" s="187" t="str">
        <f t="shared" si="4"/>
        <v>#NAME?</v>
      </c>
      <c r="R445" s="187" t="str">
        <f t="shared" si="5"/>
        <v>#NAME?</v>
      </c>
      <c r="S445" s="188" t="str">
        <f t="shared" si="6"/>
        <v>#NAME?</v>
      </c>
    </row>
    <row r="446" ht="15.75" customHeight="1">
      <c r="G446" s="199" t="s">
        <v>193</v>
      </c>
      <c r="H446" s="200">
        <v>4460.53</v>
      </c>
      <c r="I446" s="185" t="str">
        <f t="array" ref="I446">_xludf.XLOOKUP(G446,'Benchmark Rates Paste'!A:A,'Benchmark Rates Paste'!B:B, "")</f>
        <v>#NAME?</v>
      </c>
      <c r="J446" s="172" t="str">
        <f t="array" ref="J446">_xludf.XLOOKUP(G446,'Benchmark Rates Paste'!D:D,'Benchmark Rates Paste'!E:E,"")</f>
        <v>#NAME?</v>
      </c>
      <c r="K446" s="184" t="str">
        <f t="array" ref="K446">_xludf.XLOOKUP(G446,'Benchmark Rates Paste'!G:G,'Benchmark Rates Paste'!I:I,"")</f>
        <v>#NAME?</v>
      </c>
      <c r="L446" s="184" t="str">
        <f t="array" ref="L446">_xludf.XLOOKUP(G446,'Benchmark Rates Paste'!K:K,'Benchmark Rates Paste'!L:L,"")</f>
        <v>#NAME?</v>
      </c>
      <c r="M446" s="185" t="str">
        <f t="array" ref="M446">_xludf.XLOOKUP(G446,'Benchmark Rates Paste'!N:N,'Benchmark Rates Paste'!O:O,"")</f>
        <v>#NAME?</v>
      </c>
      <c r="N446" s="186" t="str">
        <f t="shared" si="1"/>
        <v>#NAME?</v>
      </c>
      <c r="O446" s="187" t="str">
        <f t="shared" si="2"/>
        <v>#NAME?</v>
      </c>
      <c r="P446" s="179" t="str">
        <f t="shared" si="3"/>
        <v>#NAME?</v>
      </c>
      <c r="Q446" s="187" t="str">
        <f t="shared" si="4"/>
        <v>#NAME?</v>
      </c>
      <c r="R446" s="187" t="str">
        <f t="shared" si="5"/>
        <v>#NAME?</v>
      </c>
      <c r="S446" s="188" t="str">
        <f t="shared" si="6"/>
        <v>#NAME?</v>
      </c>
    </row>
    <row r="447" ht="15.75" customHeight="1">
      <c r="G447" s="199" t="s">
        <v>416</v>
      </c>
      <c r="H447" s="200">
        <v>3391.2</v>
      </c>
      <c r="I447" s="185" t="str">
        <f t="array" ref="I447">_xludf.XLOOKUP(G447,'Benchmark Rates Paste'!A:A,'Benchmark Rates Paste'!B:B, "")</f>
        <v>#NAME?</v>
      </c>
      <c r="J447" s="172" t="str">
        <f t="array" ref="J447">_xludf.XLOOKUP(G447,'Benchmark Rates Paste'!D:D,'Benchmark Rates Paste'!E:E,"")</f>
        <v>#NAME?</v>
      </c>
      <c r="K447" s="184" t="str">
        <f t="array" ref="K447">_xludf.XLOOKUP(G447,'Benchmark Rates Paste'!G:G,'Benchmark Rates Paste'!I:I,"")</f>
        <v>#NAME?</v>
      </c>
      <c r="L447" s="184" t="str">
        <f t="array" ref="L447">_xludf.XLOOKUP(G447,'Benchmark Rates Paste'!K:K,'Benchmark Rates Paste'!L:L,"")</f>
        <v>#NAME?</v>
      </c>
      <c r="M447" s="185" t="str">
        <f t="array" ref="M447">_xludf.XLOOKUP(G447,'Benchmark Rates Paste'!N:N,'Benchmark Rates Paste'!O:O,"")</f>
        <v>#NAME?</v>
      </c>
      <c r="N447" s="186" t="str">
        <f t="shared" si="1"/>
        <v>#NAME?</v>
      </c>
      <c r="O447" s="187" t="str">
        <f t="shared" si="2"/>
        <v>#NAME?</v>
      </c>
      <c r="P447" s="179" t="str">
        <f t="shared" si="3"/>
        <v>#NAME?</v>
      </c>
      <c r="Q447" s="187" t="str">
        <f t="shared" si="4"/>
        <v>#NAME?</v>
      </c>
      <c r="R447" s="187" t="str">
        <f t="shared" si="5"/>
        <v>#NAME?</v>
      </c>
      <c r="S447" s="188" t="str">
        <f t="shared" si="6"/>
        <v>#NAME?</v>
      </c>
    </row>
    <row r="448" ht="15.75" customHeight="1">
      <c r="G448" s="199" t="s">
        <v>417</v>
      </c>
      <c r="H448" s="200">
        <v>3930.6</v>
      </c>
      <c r="I448" s="185" t="str">
        <f t="array" ref="I448">_xludf.XLOOKUP(G448,'Benchmark Rates Paste'!A:A,'Benchmark Rates Paste'!B:B, "")</f>
        <v>#NAME?</v>
      </c>
      <c r="J448" s="172" t="str">
        <f t="array" ref="J448">_xludf.XLOOKUP(G448,'Benchmark Rates Paste'!D:D,'Benchmark Rates Paste'!E:E,"")</f>
        <v>#NAME?</v>
      </c>
      <c r="K448" s="184" t="str">
        <f t="array" ref="K448">_xludf.XLOOKUP(G448,'Benchmark Rates Paste'!G:G,'Benchmark Rates Paste'!I:I,"")</f>
        <v>#NAME?</v>
      </c>
      <c r="L448" s="184" t="str">
        <f t="array" ref="L448">_xludf.XLOOKUP(G448,'Benchmark Rates Paste'!K:K,'Benchmark Rates Paste'!L:L,"")</f>
        <v>#NAME?</v>
      </c>
      <c r="M448" s="185" t="str">
        <f t="array" ref="M448">_xludf.XLOOKUP(G448,'Benchmark Rates Paste'!N:N,'Benchmark Rates Paste'!O:O,"")</f>
        <v>#NAME?</v>
      </c>
      <c r="N448" s="186" t="str">
        <f t="shared" si="1"/>
        <v>#NAME?</v>
      </c>
      <c r="O448" s="187" t="str">
        <f t="shared" si="2"/>
        <v>#NAME?</v>
      </c>
      <c r="P448" s="179" t="str">
        <f t="shared" si="3"/>
        <v>#NAME?</v>
      </c>
      <c r="Q448" s="187" t="str">
        <f t="shared" si="4"/>
        <v>#NAME?</v>
      </c>
      <c r="R448" s="187" t="str">
        <f t="shared" si="5"/>
        <v>#NAME?</v>
      </c>
      <c r="S448" s="188" t="str">
        <f t="shared" si="6"/>
        <v>#NAME?</v>
      </c>
    </row>
    <row r="449" ht="15.75" customHeight="1">
      <c r="G449" s="199" t="s">
        <v>418</v>
      </c>
      <c r="H449" s="200">
        <v>2216.1</v>
      </c>
      <c r="I449" s="185" t="str">
        <f t="array" ref="I449">_xludf.XLOOKUP(G449,'Benchmark Rates Paste'!A:A,'Benchmark Rates Paste'!B:B, "")</f>
        <v>#NAME?</v>
      </c>
      <c r="J449" s="172" t="str">
        <f t="array" ref="J449">_xludf.XLOOKUP(G449,'Benchmark Rates Paste'!D:D,'Benchmark Rates Paste'!E:E,"")</f>
        <v>#NAME?</v>
      </c>
      <c r="K449" s="184" t="str">
        <f t="array" ref="K449">_xludf.XLOOKUP(G449,'Benchmark Rates Paste'!G:G,'Benchmark Rates Paste'!I:I,"")</f>
        <v>#NAME?</v>
      </c>
      <c r="L449" s="184" t="str">
        <f t="array" ref="L449">_xludf.XLOOKUP(G449,'Benchmark Rates Paste'!K:K,'Benchmark Rates Paste'!L:L,"")</f>
        <v>#NAME?</v>
      </c>
      <c r="M449" s="185" t="str">
        <f t="array" ref="M449">_xludf.XLOOKUP(G449,'Benchmark Rates Paste'!N:N,'Benchmark Rates Paste'!O:O,"")</f>
        <v>#NAME?</v>
      </c>
      <c r="N449" s="186" t="str">
        <f t="shared" si="1"/>
        <v>#NAME?</v>
      </c>
      <c r="O449" s="187" t="str">
        <f t="shared" si="2"/>
        <v>#NAME?</v>
      </c>
      <c r="P449" s="179" t="str">
        <f t="shared" si="3"/>
        <v>#NAME?</v>
      </c>
      <c r="Q449" s="187" t="str">
        <f t="shared" si="4"/>
        <v>#NAME?</v>
      </c>
      <c r="R449" s="187" t="str">
        <f t="shared" si="5"/>
        <v>#NAME?</v>
      </c>
      <c r="S449" s="188" t="str">
        <f t="shared" si="6"/>
        <v>#NAME?</v>
      </c>
    </row>
    <row r="450" ht="15.75" customHeight="1">
      <c r="G450" s="199" t="s">
        <v>419</v>
      </c>
      <c r="H450" s="200">
        <v>2122.84</v>
      </c>
      <c r="I450" s="185" t="str">
        <f t="array" ref="I450">_xludf.XLOOKUP(G450,'Benchmark Rates Paste'!A:A,'Benchmark Rates Paste'!B:B, "")</f>
        <v>#NAME?</v>
      </c>
      <c r="J450" s="172" t="str">
        <f t="array" ref="J450">_xludf.XLOOKUP(G450,'Benchmark Rates Paste'!D:D,'Benchmark Rates Paste'!E:E,"")</f>
        <v>#NAME?</v>
      </c>
      <c r="K450" s="184" t="str">
        <f t="array" ref="K450">_xludf.XLOOKUP(G450,'Benchmark Rates Paste'!G:G,'Benchmark Rates Paste'!I:I,"")</f>
        <v>#NAME?</v>
      </c>
      <c r="L450" s="184" t="str">
        <f t="array" ref="L450">_xludf.XLOOKUP(G450,'Benchmark Rates Paste'!K:K,'Benchmark Rates Paste'!L:L,"")</f>
        <v>#NAME?</v>
      </c>
      <c r="M450" s="185" t="str">
        <f t="array" ref="M450">_xludf.XLOOKUP(G450,'Benchmark Rates Paste'!N:N,'Benchmark Rates Paste'!O:O,"")</f>
        <v>#NAME?</v>
      </c>
      <c r="N450" s="186" t="str">
        <f t="shared" si="1"/>
        <v>#NAME?</v>
      </c>
      <c r="O450" s="187" t="str">
        <f t="shared" si="2"/>
        <v>#NAME?</v>
      </c>
      <c r="P450" s="179" t="str">
        <f t="shared" si="3"/>
        <v>#NAME?</v>
      </c>
      <c r="Q450" s="187" t="str">
        <f t="shared" si="4"/>
        <v>#NAME?</v>
      </c>
      <c r="R450" s="187" t="str">
        <f t="shared" si="5"/>
        <v>#NAME?</v>
      </c>
      <c r="S450" s="188" t="str">
        <f t="shared" si="6"/>
        <v>#NAME?</v>
      </c>
    </row>
    <row r="451" ht="15.75" customHeight="1">
      <c r="G451" s="199" t="s">
        <v>420</v>
      </c>
      <c r="H451" s="200">
        <v>6626.37</v>
      </c>
      <c r="I451" s="185" t="str">
        <f t="array" ref="I451">_xludf.XLOOKUP(G451,'Benchmark Rates Paste'!A:A,'Benchmark Rates Paste'!B:B, "")</f>
        <v>#NAME?</v>
      </c>
      <c r="J451" s="172" t="str">
        <f t="array" ref="J451">_xludf.XLOOKUP(G451,'Benchmark Rates Paste'!D:D,'Benchmark Rates Paste'!E:E,"")</f>
        <v>#NAME?</v>
      </c>
      <c r="K451" s="184" t="str">
        <f t="array" ref="K451">_xludf.XLOOKUP(G451,'Benchmark Rates Paste'!G:G,'Benchmark Rates Paste'!I:I,"")</f>
        <v>#NAME?</v>
      </c>
      <c r="L451" s="184" t="str">
        <f t="array" ref="L451">_xludf.XLOOKUP(G451,'Benchmark Rates Paste'!K:K,'Benchmark Rates Paste'!L:L,"")</f>
        <v>#NAME?</v>
      </c>
      <c r="M451" s="185" t="str">
        <f t="array" ref="M451">_xludf.XLOOKUP(G451,'Benchmark Rates Paste'!N:N,'Benchmark Rates Paste'!O:O,"")</f>
        <v>#NAME?</v>
      </c>
      <c r="N451" s="186" t="str">
        <f t="shared" si="1"/>
        <v>#NAME?</v>
      </c>
      <c r="O451" s="187" t="str">
        <f t="shared" si="2"/>
        <v>#NAME?</v>
      </c>
      <c r="P451" s="179" t="str">
        <f t="shared" si="3"/>
        <v>#NAME?</v>
      </c>
      <c r="Q451" s="187" t="str">
        <f t="shared" si="4"/>
        <v>#NAME?</v>
      </c>
      <c r="R451" s="187" t="str">
        <f t="shared" si="5"/>
        <v>#NAME?</v>
      </c>
      <c r="S451" s="188" t="str">
        <f t="shared" si="6"/>
        <v>#NAME?</v>
      </c>
    </row>
    <row r="452" ht="15.75" customHeight="1">
      <c r="G452" s="199" t="s">
        <v>421</v>
      </c>
      <c r="H452" s="200">
        <v>3493.85</v>
      </c>
      <c r="I452" s="185" t="str">
        <f t="array" ref="I452">_xludf.XLOOKUP(G452,'Benchmark Rates Paste'!A:A,'Benchmark Rates Paste'!B:B, "")</f>
        <v>#NAME?</v>
      </c>
      <c r="J452" s="172" t="str">
        <f t="array" ref="J452">_xludf.XLOOKUP(G452,'Benchmark Rates Paste'!D:D,'Benchmark Rates Paste'!E:E,"")</f>
        <v>#NAME?</v>
      </c>
      <c r="K452" s="184" t="str">
        <f t="array" ref="K452">_xludf.XLOOKUP(G452,'Benchmark Rates Paste'!G:G,'Benchmark Rates Paste'!I:I,"")</f>
        <v>#NAME?</v>
      </c>
      <c r="L452" s="184" t="str">
        <f t="array" ref="L452">_xludf.XLOOKUP(G452,'Benchmark Rates Paste'!K:K,'Benchmark Rates Paste'!L:L,"")</f>
        <v>#NAME?</v>
      </c>
      <c r="M452" s="185" t="str">
        <f t="array" ref="M452">_xludf.XLOOKUP(G452,'Benchmark Rates Paste'!N:N,'Benchmark Rates Paste'!O:O,"")</f>
        <v>#NAME?</v>
      </c>
      <c r="N452" s="186" t="str">
        <f t="shared" si="1"/>
        <v>#NAME?</v>
      </c>
      <c r="O452" s="187" t="str">
        <f t="shared" si="2"/>
        <v>#NAME?</v>
      </c>
      <c r="P452" s="179" t="str">
        <f t="shared" si="3"/>
        <v>#NAME?</v>
      </c>
      <c r="Q452" s="187" t="str">
        <f t="shared" si="4"/>
        <v>#NAME?</v>
      </c>
      <c r="R452" s="187" t="str">
        <f t="shared" si="5"/>
        <v>#NAME?</v>
      </c>
      <c r="S452" s="188" t="str">
        <f t="shared" si="6"/>
        <v>#NAME?</v>
      </c>
    </row>
    <row r="453" ht="15.75" customHeight="1">
      <c r="G453" s="199" t="s">
        <v>422</v>
      </c>
      <c r="H453" s="200">
        <v>471.31</v>
      </c>
      <c r="I453" s="185" t="str">
        <f t="array" ref="I453">_xludf.XLOOKUP(G453,'Benchmark Rates Paste'!A:A,'Benchmark Rates Paste'!B:B, "")</f>
        <v>#NAME?</v>
      </c>
      <c r="J453" s="172" t="str">
        <f t="array" ref="J453">_xludf.XLOOKUP(G453,'Benchmark Rates Paste'!D:D,'Benchmark Rates Paste'!E:E,"")</f>
        <v>#NAME?</v>
      </c>
      <c r="K453" s="184" t="str">
        <f t="array" ref="K453">_xludf.XLOOKUP(G453,'Benchmark Rates Paste'!G:G,'Benchmark Rates Paste'!I:I,"")</f>
        <v>#NAME?</v>
      </c>
      <c r="L453" s="184" t="str">
        <f t="array" ref="L453">_xludf.XLOOKUP(G453,'Benchmark Rates Paste'!K:K,'Benchmark Rates Paste'!L:L,"")</f>
        <v>#NAME?</v>
      </c>
      <c r="M453" s="185" t="str">
        <f t="array" ref="M453">_xludf.XLOOKUP(G453,'Benchmark Rates Paste'!N:N,'Benchmark Rates Paste'!O:O,"")</f>
        <v>#NAME?</v>
      </c>
      <c r="N453" s="186" t="str">
        <f t="shared" si="1"/>
        <v>#NAME?</v>
      </c>
      <c r="O453" s="187" t="str">
        <f t="shared" si="2"/>
        <v>#NAME?</v>
      </c>
      <c r="P453" s="179" t="str">
        <f t="shared" si="3"/>
        <v>#NAME?</v>
      </c>
      <c r="Q453" s="187" t="str">
        <f t="shared" si="4"/>
        <v>#NAME?</v>
      </c>
      <c r="R453" s="187" t="str">
        <f t="shared" si="5"/>
        <v>#NAME?</v>
      </c>
      <c r="S453" s="188" t="str">
        <f t="shared" si="6"/>
        <v>#NAME?</v>
      </c>
    </row>
    <row r="454" ht="15.75" customHeight="1">
      <c r="G454" s="199" t="s">
        <v>423</v>
      </c>
      <c r="H454" s="200">
        <v>627.32</v>
      </c>
      <c r="I454" s="185" t="str">
        <f t="array" ref="I454">_xludf.XLOOKUP(G454,'Benchmark Rates Paste'!A:A,'Benchmark Rates Paste'!B:B, "")</f>
        <v>#NAME?</v>
      </c>
      <c r="J454" s="172" t="str">
        <f t="array" ref="J454">_xludf.XLOOKUP(G454,'Benchmark Rates Paste'!D:D,'Benchmark Rates Paste'!E:E,"")</f>
        <v>#NAME?</v>
      </c>
      <c r="K454" s="184" t="str">
        <f t="array" ref="K454">_xludf.XLOOKUP(G454,'Benchmark Rates Paste'!G:G,'Benchmark Rates Paste'!I:I,"")</f>
        <v>#NAME?</v>
      </c>
      <c r="L454" s="184" t="str">
        <f t="array" ref="L454">_xludf.XLOOKUP(G454,'Benchmark Rates Paste'!K:K,'Benchmark Rates Paste'!L:L,"")</f>
        <v>#NAME?</v>
      </c>
      <c r="M454" s="185" t="str">
        <f t="array" ref="M454">_xludf.XLOOKUP(G454,'Benchmark Rates Paste'!N:N,'Benchmark Rates Paste'!O:O,"")</f>
        <v>#NAME?</v>
      </c>
      <c r="N454" s="186" t="str">
        <f t="shared" si="1"/>
        <v>#NAME?</v>
      </c>
      <c r="O454" s="187" t="str">
        <f t="shared" si="2"/>
        <v>#NAME?</v>
      </c>
      <c r="P454" s="179" t="str">
        <f t="shared" si="3"/>
        <v>#NAME?</v>
      </c>
      <c r="Q454" s="187" t="str">
        <f t="shared" si="4"/>
        <v>#NAME?</v>
      </c>
      <c r="R454" s="187" t="str">
        <f t="shared" si="5"/>
        <v>#NAME?</v>
      </c>
      <c r="S454" s="188" t="str">
        <f t="shared" si="6"/>
        <v>#NAME?</v>
      </c>
    </row>
    <row r="455" ht="15.75" customHeight="1">
      <c r="G455" s="199" t="s">
        <v>424</v>
      </c>
      <c r="H455" s="200">
        <v>4398.73</v>
      </c>
      <c r="I455" s="185" t="str">
        <f t="array" ref="I455">_xludf.XLOOKUP(G455,'Benchmark Rates Paste'!A:A,'Benchmark Rates Paste'!B:B, "")</f>
        <v>#NAME?</v>
      </c>
      <c r="J455" s="172" t="str">
        <f t="array" ref="J455">_xludf.XLOOKUP(G455,'Benchmark Rates Paste'!D:D,'Benchmark Rates Paste'!E:E,"")</f>
        <v>#NAME?</v>
      </c>
      <c r="K455" s="184" t="str">
        <f t="array" ref="K455">_xludf.XLOOKUP(G455,'Benchmark Rates Paste'!G:G,'Benchmark Rates Paste'!I:I,"")</f>
        <v>#NAME?</v>
      </c>
      <c r="L455" s="184" t="str">
        <f t="array" ref="L455">_xludf.XLOOKUP(G455,'Benchmark Rates Paste'!K:K,'Benchmark Rates Paste'!L:L,"")</f>
        <v>#NAME?</v>
      </c>
      <c r="M455" s="185" t="str">
        <f t="array" ref="M455">_xludf.XLOOKUP(G455,'Benchmark Rates Paste'!N:N,'Benchmark Rates Paste'!O:O,"")</f>
        <v>#NAME?</v>
      </c>
      <c r="N455" s="186" t="str">
        <f t="shared" si="1"/>
        <v>#NAME?</v>
      </c>
      <c r="O455" s="187" t="str">
        <f t="shared" si="2"/>
        <v>#NAME?</v>
      </c>
      <c r="P455" s="179" t="str">
        <f t="shared" si="3"/>
        <v>#NAME?</v>
      </c>
      <c r="Q455" s="187" t="str">
        <f t="shared" si="4"/>
        <v>#NAME?</v>
      </c>
      <c r="R455" s="187" t="str">
        <f t="shared" si="5"/>
        <v>#NAME?</v>
      </c>
      <c r="S455" s="188" t="str">
        <f t="shared" si="6"/>
        <v>#NAME?</v>
      </c>
    </row>
    <row r="456" ht="15.75" customHeight="1">
      <c r="G456" s="199" t="s">
        <v>425</v>
      </c>
      <c r="H456" s="200">
        <v>4310.45</v>
      </c>
      <c r="I456" s="185" t="str">
        <f t="array" ref="I456">_xludf.XLOOKUP(G456,'Benchmark Rates Paste'!A:A,'Benchmark Rates Paste'!B:B, "")</f>
        <v>#NAME?</v>
      </c>
      <c r="J456" s="172" t="str">
        <f t="array" ref="J456">_xludf.XLOOKUP(G456,'Benchmark Rates Paste'!D:D,'Benchmark Rates Paste'!E:E,"")</f>
        <v>#NAME?</v>
      </c>
      <c r="K456" s="184" t="str">
        <f t="array" ref="K456">_xludf.XLOOKUP(G456,'Benchmark Rates Paste'!G:G,'Benchmark Rates Paste'!I:I,"")</f>
        <v>#NAME?</v>
      </c>
      <c r="L456" s="184" t="str">
        <f t="array" ref="L456">_xludf.XLOOKUP(G456,'Benchmark Rates Paste'!K:K,'Benchmark Rates Paste'!L:L,"")</f>
        <v>#NAME?</v>
      </c>
      <c r="M456" s="185" t="str">
        <f t="array" ref="M456">_xludf.XLOOKUP(G456,'Benchmark Rates Paste'!N:N,'Benchmark Rates Paste'!O:O,"")</f>
        <v>#NAME?</v>
      </c>
      <c r="N456" s="186" t="str">
        <f t="shared" si="1"/>
        <v>#NAME?</v>
      </c>
      <c r="O456" s="187" t="str">
        <f t="shared" si="2"/>
        <v>#NAME?</v>
      </c>
      <c r="P456" s="179" t="str">
        <f t="shared" si="3"/>
        <v>#NAME?</v>
      </c>
      <c r="Q456" s="187" t="str">
        <f t="shared" si="4"/>
        <v>#NAME?</v>
      </c>
      <c r="R456" s="187" t="str">
        <f t="shared" si="5"/>
        <v>#NAME?</v>
      </c>
      <c r="S456" s="188" t="str">
        <f t="shared" si="6"/>
        <v>#NAME?</v>
      </c>
    </row>
    <row r="457" ht="15.75" customHeight="1">
      <c r="G457" s="199" t="s">
        <v>426</v>
      </c>
      <c r="H457" s="200">
        <v>4641.68</v>
      </c>
      <c r="I457" s="185" t="str">
        <f t="array" ref="I457">_xludf.XLOOKUP(G457,'Benchmark Rates Paste'!A:A,'Benchmark Rates Paste'!B:B, "")</f>
        <v>#NAME?</v>
      </c>
      <c r="J457" s="172" t="str">
        <f t="array" ref="J457">_xludf.XLOOKUP(G457,'Benchmark Rates Paste'!D:D,'Benchmark Rates Paste'!E:E,"")</f>
        <v>#NAME?</v>
      </c>
      <c r="K457" s="184" t="str">
        <f t="array" ref="K457">_xludf.XLOOKUP(G457,'Benchmark Rates Paste'!G:G,'Benchmark Rates Paste'!I:I,"")</f>
        <v>#NAME?</v>
      </c>
      <c r="L457" s="184" t="str">
        <f t="array" ref="L457">_xludf.XLOOKUP(G457,'Benchmark Rates Paste'!K:K,'Benchmark Rates Paste'!L:L,"")</f>
        <v>#NAME?</v>
      </c>
      <c r="M457" s="185" t="str">
        <f t="array" ref="M457">_xludf.XLOOKUP(G457,'Benchmark Rates Paste'!N:N,'Benchmark Rates Paste'!O:O,"")</f>
        <v>#NAME?</v>
      </c>
      <c r="N457" s="186" t="str">
        <f t="shared" si="1"/>
        <v>#NAME?</v>
      </c>
      <c r="O457" s="187" t="str">
        <f t="shared" si="2"/>
        <v>#NAME?</v>
      </c>
      <c r="P457" s="179" t="str">
        <f t="shared" si="3"/>
        <v>#NAME?</v>
      </c>
      <c r="Q457" s="187" t="str">
        <f t="shared" si="4"/>
        <v>#NAME?</v>
      </c>
      <c r="R457" s="187" t="str">
        <f t="shared" si="5"/>
        <v>#NAME?</v>
      </c>
      <c r="S457" s="188" t="str">
        <f t="shared" si="6"/>
        <v>#NAME?</v>
      </c>
    </row>
    <row r="458" ht="15.75" customHeight="1">
      <c r="G458" s="199" t="s">
        <v>427</v>
      </c>
      <c r="H458" s="200">
        <v>4310.45</v>
      </c>
      <c r="I458" s="185" t="str">
        <f t="array" ref="I458">_xludf.XLOOKUP(G458,'Benchmark Rates Paste'!A:A,'Benchmark Rates Paste'!B:B, "")</f>
        <v>#NAME?</v>
      </c>
      <c r="J458" s="172" t="str">
        <f t="array" ref="J458">_xludf.XLOOKUP(G458,'Benchmark Rates Paste'!D:D,'Benchmark Rates Paste'!E:E,"")</f>
        <v>#NAME?</v>
      </c>
      <c r="K458" s="184" t="str">
        <f t="array" ref="K458">_xludf.XLOOKUP(G458,'Benchmark Rates Paste'!G:G,'Benchmark Rates Paste'!I:I,"")</f>
        <v>#NAME?</v>
      </c>
      <c r="L458" s="184" t="str">
        <f t="array" ref="L458">_xludf.XLOOKUP(G458,'Benchmark Rates Paste'!K:K,'Benchmark Rates Paste'!L:L,"")</f>
        <v>#NAME?</v>
      </c>
      <c r="M458" s="185" t="str">
        <f t="array" ref="M458">_xludf.XLOOKUP(G458,'Benchmark Rates Paste'!N:N,'Benchmark Rates Paste'!O:O,"")</f>
        <v>#NAME?</v>
      </c>
      <c r="N458" s="186" t="str">
        <f t="shared" si="1"/>
        <v>#NAME?</v>
      </c>
      <c r="O458" s="187" t="str">
        <f t="shared" si="2"/>
        <v>#NAME?</v>
      </c>
      <c r="P458" s="179" t="str">
        <f t="shared" si="3"/>
        <v>#NAME?</v>
      </c>
      <c r="Q458" s="187" t="str">
        <f t="shared" si="4"/>
        <v>#NAME?</v>
      </c>
      <c r="R458" s="187" t="str">
        <f t="shared" si="5"/>
        <v>#NAME?</v>
      </c>
      <c r="S458" s="188" t="str">
        <f t="shared" si="6"/>
        <v>#NAME?</v>
      </c>
    </row>
    <row r="459" ht="15.75" customHeight="1">
      <c r="G459" s="199" t="s">
        <v>428</v>
      </c>
      <c r="H459" s="200">
        <v>2898.96</v>
      </c>
      <c r="I459" s="185" t="str">
        <f t="array" ref="I459">_xludf.XLOOKUP(G459,'Benchmark Rates Paste'!A:A,'Benchmark Rates Paste'!B:B, "")</f>
        <v>#NAME?</v>
      </c>
      <c r="J459" s="172" t="str">
        <f t="array" ref="J459">_xludf.XLOOKUP(G459,'Benchmark Rates Paste'!D:D,'Benchmark Rates Paste'!E:E,"")</f>
        <v>#NAME?</v>
      </c>
      <c r="K459" s="184" t="str">
        <f t="array" ref="K459">_xludf.XLOOKUP(G459,'Benchmark Rates Paste'!G:G,'Benchmark Rates Paste'!I:I,"")</f>
        <v>#NAME?</v>
      </c>
      <c r="L459" s="184" t="str">
        <f t="array" ref="L459">_xludf.XLOOKUP(G459,'Benchmark Rates Paste'!K:K,'Benchmark Rates Paste'!L:L,"")</f>
        <v>#NAME?</v>
      </c>
      <c r="M459" s="185" t="str">
        <f t="array" ref="M459">_xludf.XLOOKUP(G459,'Benchmark Rates Paste'!N:N,'Benchmark Rates Paste'!O:O,"")</f>
        <v>#NAME?</v>
      </c>
      <c r="N459" s="186" t="str">
        <f t="shared" si="1"/>
        <v>#NAME?</v>
      </c>
      <c r="O459" s="187" t="str">
        <f t="shared" si="2"/>
        <v>#NAME?</v>
      </c>
      <c r="P459" s="179" t="str">
        <f t="shared" si="3"/>
        <v>#NAME?</v>
      </c>
      <c r="Q459" s="187" t="str">
        <f t="shared" si="4"/>
        <v>#NAME?</v>
      </c>
      <c r="R459" s="187" t="str">
        <f t="shared" si="5"/>
        <v>#NAME?</v>
      </c>
      <c r="S459" s="188" t="str">
        <f t="shared" si="6"/>
        <v>#NAME?</v>
      </c>
    </row>
    <row r="460" ht="15.75" customHeight="1">
      <c r="G460" s="182" t="s">
        <v>429</v>
      </c>
      <c r="H460" s="183">
        <v>337.24</v>
      </c>
      <c r="I460" s="185" t="str">
        <f t="array" ref="I460">_xludf.XLOOKUP(G460,'Benchmark Rates Paste'!A:A,'Benchmark Rates Paste'!B:B, "")</f>
        <v>#NAME?</v>
      </c>
      <c r="J460" s="172" t="str">
        <f t="array" ref="J460">_xludf.XLOOKUP(G460,'Benchmark Rates Paste'!D:D,'Benchmark Rates Paste'!E:E,"")</f>
        <v>#NAME?</v>
      </c>
      <c r="K460" s="184" t="str">
        <f t="array" ref="K460">_xludf.XLOOKUP(G460,'Benchmark Rates Paste'!G:G,'Benchmark Rates Paste'!I:I,"")</f>
        <v>#NAME?</v>
      </c>
      <c r="L460" s="184" t="str">
        <f t="array" ref="L460">_xludf.XLOOKUP(G460,'Benchmark Rates Paste'!K:K,'Benchmark Rates Paste'!L:L,"")</f>
        <v>#NAME?</v>
      </c>
      <c r="M460" s="185" t="str">
        <f t="array" ref="M460">_xludf.XLOOKUP(G460,'Benchmark Rates Paste'!N:N,'Benchmark Rates Paste'!O:O,"")</f>
        <v>#NAME?</v>
      </c>
      <c r="N460" s="186" t="str">
        <f t="shared" si="1"/>
        <v>#NAME?</v>
      </c>
      <c r="O460" s="187" t="str">
        <f t="shared" si="2"/>
        <v>#NAME?</v>
      </c>
      <c r="P460" s="179" t="str">
        <f t="shared" si="3"/>
        <v>#NAME?</v>
      </c>
      <c r="Q460" s="187" t="str">
        <f t="shared" si="4"/>
        <v>#NAME?</v>
      </c>
      <c r="R460" s="187" t="str">
        <f t="shared" si="5"/>
        <v>#NAME?</v>
      </c>
      <c r="S460" s="188" t="str">
        <f t="shared" si="6"/>
        <v>#NAME?</v>
      </c>
    </row>
    <row r="461" ht="15.75" customHeight="1">
      <c r="G461" s="182" t="s">
        <v>115</v>
      </c>
      <c r="H461" s="183">
        <v>597.33</v>
      </c>
      <c r="I461" s="185" t="str">
        <f t="array" ref="I461">_xludf.XLOOKUP(G461,'Benchmark Rates Paste'!A:A,'Benchmark Rates Paste'!B:B, "")</f>
        <v>#NAME?</v>
      </c>
      <c r="J461" s="172" t="str">
        <f t="array" ref="J461">_xludf.XLOOKUP(G461,'Benchmark Rates Paste'!D:D,'Benchmark Rates Paste'!E:E,"")</f>
        <v>#NAME?</v>
      </c>
      <c r="K461" s="184" t="str">
        <f t="array" ref="K461">_xludf.XLOOKUP(G461,'Benchmark Rates Paste'!G:G,'Benchmark Rates Paste'!I:I,"")</f>
        <v>#NAME?</v>
      </c>
      <c r="L461" s="184" t="str">
        <f t="array" ref="L461">_xludf.XLOOKUP(G461,'Benchmark Rates Paste'!K:K,'Benchmark Rates Paste'!L:L,"")</f>
        <v>#NAME?</v>
      </c>
      <c r="M461" s="185" t="str">
        <f t="array" ref="M461">_xludf.XLOOKUP(G461,'Benchmark Rates Paste'!N:N,'Benchmark Rates Paste'!O:O,"")</f>
        <v>#NAME?</v>
      </c>
      <c r="N461" s="186" t="str">
        <f t="shared" si="1"/>
        <v>#NAME?</v>
      </c>
      <c r="O461" s="187" t="str">
        <f t="shared" si="2"/>
        <v>#NAME?</v>
      </c>
      <c r="P461" s="179" t="str">
        <f t="shared" si="3"/>
        <v>#NAME?</v>
      </c>
      <c r="Q461" s="187" t="str">
        <f t="shared" si="4"/>
        <v>#NAME?</v>
      </c>
      <c r="R461" s="187" t="str">
        <f t="shared" si="5"/>
        <v>#NAME?</v>
      </c>
      <c r="S461" s="188" t="str">
        <f t="shared" si="6"/>
        <v>#NAME?</v>
      </c>
    </row>
    <row r="462" ht="15.75" customHeight="1">
      <c r="G462" s="182" t="s">
        <v>116</v>
      </c>
      <c r="H462" s="183">
        <v>243.4</v>
      </c>
      <c r="I462" s="185" t="str">
        <f t="array" ref="I462">_xludf.XLOOKUP(G462,'Benchmark Rates Paste'!A:A,'Benchmark Rates Paste'!B:B, "")</f>
        <v>#NAME?</v>
      </c>
      <c r="J462" s="172" t="str">
        <f t="array" ref="J462">_xludf.XLOOKUP(G462,'Benchmark Rates Paste'!D:D,'Benchmark Rates Paste'!E:E,"")</f>
        <v>#NAME?</v>
      </c>
      <c r="K462" s="184" t="str">
        <f t="array" ref="K462">_xludf.XLOOKUP(G462,'Benchmark Rates Paste'!G:G,'Benchmark Rates Paste'!I:I,"")</f>
        <v>#NAME?</v>
      </c>
      <c r="L462" s="184" t="str">
        <f t="array" ref="L462">_xludf.XLOOKUP(G462,'Benchmark Rates Paste'!K:K,'Benchmark Rates Paste'!L:L,"")</f>
        <v>#NAME?</v>
      </c>
      <c r="M462" s="185" t="str">
        <f t="array" ref="M462">_xludf.XLOOKUP(G462,'Benchmark Rates Paste'!N:N,'Benchmark Rates Paste'!O:O,"")</f>
        <v>#NAME?</v>
      </c>
      <c r="N462" s="186" t="str">
        <f t="shared" si="1"/>
        <v>#NAME?</v>
      </c>
      <c r="O462" s="187" t="str">
        <f t="shared" si="2"/>
        <v>#NAME?</v>
      </c>
      <c r="P462" s="179" t="str">
        <f t="shared" si="3"/>
        <v>#NAME?</v>
      </c>
      <c r="Q462" s="187" t="str">
        <f t="shared" si="4"/>
        <v>#NAME?</v>
      </c>
      <c r="R462" s="187" t="str">
        <f t="shared" si="5"/>
        <v>#NAME?</v>
      </c>
      <c r="S462" s="188" t="str">
        <f t="shared" si="6"/>
        <v>#NAME?</v>
      </c>
    </row>
    <row r="463" ht="15.75" customHeight="1">
      <c r="G463" s="182" t="s">
        <v>430</v>
      </c>
      <c r="H463" s="183">
        <v>235.53</v>
      </c>
      <c r="I463" s="185" t="str">
        <f t="array" ref="I463">_xludf.XLOOKUP(G463,'Benchmark Rates Paste'!A:A,'Benchmark Rates Paste'!B:B, "")</f>
        <v>#NAME?</v>
      </c>
      <c r="J463" s="172" t="str">
        <f t="array" ref="J463">_xludf.XLOOKUP(G463,'Benchmark Rates Paste'!D:D,'Benchmark Rates Paste'!E:E,"")</f>
        <v>#NAME?</v>
      </c>
      <c r="K463" s="184" t="str">
        <f t="array" ref="K463">_xludf.XLOOKUP(G463,'Benchmark Rates Paste'!G:G,'Benchmark Rates Paste'!I:I,"")</f>
        <v>#NAME?</v>
      </c>
      <c r="L463" s="184" t="str">
        <f t="array" ref="L463">_xludf.XLOOKUP(G463,'Benchmark Rates Paste'!K:K,'Benchmark Rates Paste'!L:L,"")</f>
        <v>#NAME?</v>
      </c>
      <c r="M463" s="185" t="str">
        <f t="array" ref="M463">_xludf.XLOOKUP(G463,'Benchmark Rates Paste'!N:N,'Benchmark Rates Paste'!O:O,"")</f>
        <v>#NAME?</v>
      </c>
      <c r="N463" s="186" t="str">
        <f t="shared" si="1"/>
        <v>#NAME?</v>
      </c>
      <c r="O463" s="187" t="str">
        <f t="shared" si="2"/>
        <v>#NAME?</v>
      </c>
      <c r="P463" s="179" t="str">
        <f t="shared" si="3"/>
        <v>#NAME?</v>
      </c>
      <c r="Q463" s="187" t="str">
        <f t="shared" si="4"/>
        <v>#NAME?</v>
      </c>
      <c r="R463" s="187" t="str">
        <f t="shared" si="5"/>
        <v>#NAME?</v>
      </c>
      <c r="S463" s="188" t="str">
        <f t="shared" si="6"/>
        <v>#NAME?</v>
      </c>
    </row>
    <row r="464" ht="15.75" customHeight="1">
      <c r="G464" s="182" t="s">
        <v>431</v>
      </c>
      <c r="H464" s="183">
        <v>730.07</v>
      </c>
      <c r="I464" s="185" t="str">
        <f t="array" ref="I464">_xludf.XLOOKUP(G464,'Benchmark Rates Paste'!A:A,'Benchmark Rates Paste'!B:B, "")</f>
        <v>#NAME?</v>
      </c>
      <c r="J464" s="172" t="str">
        <f t="array" ref="J464">_xludf.XLOOKUP(G464,'Benchmark Rates Paste'!D:D,'Benchmark Rates Paste'!E:E,"")</f>
        <v>#NAME?</v>
      </c>
      <c r="K464" s="184" t="str">
        <f t="array" ref="K464">_xludf.XLOOKUP(G464,'Benchmark Rates Paste'!G:G,'Benchmark Rates Paste'!I:I,"")</f>
        <v>#NAME?</v>
      </c>
      <c r="L464" s="184" t="str">
        <f t="array" ref="L464">_xludf.XLOOKUP(G464,'Benchmark Rates Paste'!K:K,'Benchmark Rates Paste'!L:L,"")</f>
        <v>#NAME?</v>
      </c>
      <c r="M464" s="185" t="str">
        <f t="array" ref="M464">_xludf.XLOOKUP(G464,'Benchmark Rates Paste'!N:N,'Benchmark Rates Paste'!O:O,"")</f>
        <v>#NAME?</v>
      </c>
      <c r="N464" s="186" t="str">
        <f t="shared" si="1"/>
        <v>#NAME?</v>
      </c>
      <c r="O464" s="187" t="str">
        <f t="shared" si="2"/>
        <v>#NAME?</v>
      </c>
      <c r="P464" s="179" t="str">
        <f t="shared" si="3"/>
        <v>#NAME?</v>
      </c>
      <c r="Q464" s="187" t="str">
        <f t="shared" si="4"/>
        <v>#NAME?</v>
      </c>
      <c r="R464" s="187" t="str">
        <f t="shared" si="5"/>
        <v>#NAME?</v>
      </c>
      <c r="S464" s="188" t="str">
        <f t="shared" si="6"/>
        <v>#NAME?</v>
      </c>
    </row>
    <row r="465" ht="15.75" customHeight="1">
      <c r="G465" s="182" t="s">
        <v>432</v>
      </c>
      <c r="H465" s="183">
        <v>1959.21</v>
      </c>
      <c r="I465" s="185" t="str">
        <f t="array" ref="I465">_xludf.XLOOKUP(G465,'Benchmark Rates Paste'!A:A,'Benchmark Rates Paste'!B:B, "")</f>
        <v>#NAME?</v>
      </c>
      <c r="J465" s="172" t="str">
        <f t="array" ref="J465">_xludf.XLOOKUP(G465,'Benchmark Rates Paste'!D:D,'Benchmark Rates Paste'!E:E,"")</f>
        <v>#NAME?</v>
      </c>
      <c r="K465" s="184" t="str">
        <f t="array" ref="K465">_xludf.XLOOKUP(G465,'Benchmark Rates Paste'!G:G,'Benchmark Rates Paste'!I:I,"")</f>
        <v>#NAME?</v>
      </c>
      <c r="L465" s="184" t="str">
        <f t="array" ref="L465">_xludf.XLOOKUP(G465,'Benchmark Rates Paste'!K:K,'Benchmark Rates Paste'!L:L,"")</f>
        <v>#NAME?</v>
      </c>
      <c r="M465" s="185" t="str">
        <f t="array" ref="M465">_xludf.XLOOKUP(G465,'Benchmark Rates Paste'!N:N,'Benchmark Rates Paste'!O:O,"")</f>
        <v>#NAME?</v>
      </c>
      <c r="N465" s="186" t="str">
        <f t="shared" si="1"/>
        <v>#NAME?</v>
      </c>
      <c r="O465" s="187" t="str">
        <f t="shared" si="2"/>
        <v>#NAME?</v>
      </c>
      <c r="P465" s="179" t="str">
        <f t="shared" si="3"/>
        <v>#NAME?</v>
      </c>
      <c r="Q465" s="187" t="str">
        <f t="shared" si="4"/>
        <v>#NAME?</v>
      </c>
      <c r="R465" s="187" t="str">
        <f t="shared" si="5"/>
        <v>#NAME?</v>
      </c>
      <c r="S465" s="188" t="str">
        <f t="shared" si="6"/>
        <v>#NAME?</v>
      </c>
    </row>
    <row r="466" ht="15.75" customHeight="1">
      <c r="G466" s="182" t="s">
        <v>743</v>
      </c>
      <c r="H466" s="183">
        <v>152.97</v>
      </c>
      <c r="I466" s="185" t="str">
        <f t="array" ref="I466">_xludf.XLOOKUP(G466,'Benchmark Rates Paste'!A:A,'Benchmark Rates Paste'!B:B, "")</f>
        <v>#NAME?</v>
      </c>
      <c r="J466" s="172" t="str">
        <f t="array" ref="J466">_xludf.XLOOKUP(G466,'Benchmark Rates Paste'!D:D,'Benchmark Rates Paste'!E:E,"")</f>
        <v>#NAME?</v>
      </c>
      <c r="K466" s="184" t="str">
        <f t="array" ref="K466">_xludf.XLOOKUP(G466,'Benchmark Rates Paste'!G:G,'Benchmark Rates Paste'!I:I,"")</f>
        <v>#NAME?</v>
      </c>
      <c r="L466" s="184" t="str">
        <f t="array" ref="L466">_xludf.XLOOKUP(G466,'Benchmark Rates Paste'!K:K,'Benchmark Rates Paste'!L:L,"")</f>
        <v>#NAME?</v>
      </c>
      <c r="M466" s="185" t="str">
        <f t="array" ref="M466">_xludf.XLOOKUP(G466,'Benchmark Rates Paste'!N:N,'Benchmark Rates Paste'!O:O,"")</f>
        <v>#NAME?</v>
      </c>
      <c r="N466" s="186" t="str">
        <f t="shared" si="1"/>
        <v>#NAME?</v>
      </c>
      <c r="O466" s="187" t="str">
        <f t="shared" si="2"/>
        <v>#NAME?</v>
      </c>
      <c r="P466" s="179" t="str">
        <f t="shared" si="3"/>
        <v>#NAME?</v>
      </c>
      <c r="Q466" s="187" t="str">
        <f t="shared" si="4"/>
        <v>#NAME?</v>
      </c>
      <c r="R466" s="187" t="str">
        <f t="shared" si="5"/>
        <v>#NAME?</v>
      </c>
      <c r="S466" s="188" t="str">
        <f t="shared" si="6"/>
        <v>#NAME?</v>
      </c>
    </row>
    <row r="467" ht="15.75" customHeight="1">
      <c r="G467" s="182" t="s">
        <v>433</v>
      </c>
      <c r="H467" s="183">
        <v>1235.17</v>
      </c>
      <c r="I467" s="185" t="str">
        <f t="array" ref="I467">_xludf.XLOOKUP(G467,'Benchmark Rates Paste'!A:A,'Benchmark Rates Paste'!B:B, "")</f>
        <v>#NAME?</v>
      </c>
      <c r="J467" s="172" t="str">
        <f t="array" ref="J467">_xludf.XLOOKUP(G467,'Benchmark Rates Paste'!D:D,'Benchmark Rates Paste'!E:E,"")</f>
        <v>#NAME?</v>
      </c>
      <c r="K467" s="184" t="str">
        <f t="array" ref="K467">_xludf.XLOOKUP(G467,'Benchmark Rates Paste'!G:G,'Benchmark Rates Paste'!I:I,"")</f>
        <v>#NAME?</v>
      </c>
      <c r="L467" s="184" t="str">
        <f t="array" ref="L467">_xludf.XLOOKUP(G467,'Benchmark Rates Paste'!K:K,'Benchmark Rates Paste'!L:L,"")</f>
        <v>#NAME?</v>
      </c>
      <c r="M467" s="185" t="str">
        <f t="array" ref="M467">_xludf.XLOOKUP(G467,'Benchmark Rates Paste'!N:N,'Benchmark Rates Paste'!O:O,"")</f>
        <v>#NAME?</v>
      </c>
      <c r="N467" s="186" t="str">
        <f t="shared" si="1"/>
        <v>#NAME?</v>
      </c>
      <c r="O467" s="187" t="str">
        <f t="shared" si="2"/>
        <v>#NAME?</v>
      </c>
      <c r="P467" s="179" t="str">
        <f t="shared" si="3"/>
        <v>#NAME?</v>
      </c>
      <c r="Q467" s="187" t="str">
        <f t="shared" si="4"/>
        <v>#NAME?</v>
      </c>
      <c r="R467" s="187" t="str">
        <f t="shared" si="5"/>
        <v>#NAME?</v>
      </c>
      <c r="S467" s="188" t="str">
        <f t="shared" si="6"/>
        <v>#NAME?</v>
      </c>
    </row>
    <row r="468" ht="15.75" customHeight="1">
      <c r="G468" s="182" t="s">
        <v>434</v>
      </c>
      <c r="H468" s="183">
        <v>2372.71</v>
      </c>
      <c r="I468" s="185" t="str">
        <f t="array" ref="I468">_xludf.XLOOKUP(G468,'Benchmark Rates Paste'!A:A,'Benchmark Rates Paste'!B:B, "")</f>
        <v>#NAME?</v>
      </c>
      <c r="J468" s="172" t="str">
        <f t="array" ref="J468">_xludf.XLOOKUP(G468,'Benchmark Rates Paste'!D:D,'Benchmark Rates Paste'!E:E,"")</f>
        <v>#NAME?</v>
      </c>
      <c r="K468" s="184" t="str">
        <f t="array" ref="K468">_xludf.XLOOKUP(G468,'Benchmark Rates Paste'!G:G,'Benchmark Rates Paste'!I:I,"")</f>
        <v>#NAME?</v>
      </c>
      <c r="L468" s="184" t="str">
        <f t="array" ref="L468">_xludf.XLOOKUP(G468,'Benchmark Rates Paste'!K:K,'Benchmark Rates Paste'!L:L,"")</f>
        <v>#NAME?</v>
      </c>
      <c r="M468" s="185" t="str">
        <f t="array" ref="M468">_xludf.XLOOKUP(G468,'Benchmark Rates Paste'!N:N,'Benchmark Rates Paste'!O:O,"")</f>
        <v>#NAME?</v>
      </c>
      <c r="N468" s="186" t="str">
        <f t="shared" si="1"/>
        <v>#NAME?</v>
      </c>
      <c r="O468" s="187" t="str">
        <f t="shared" si="2"/>
        <v>#NAME?</v>
      </c>
      <c r="P468" s="179" t="str">
        <f t="shared" si="3"/>
        <v>#NAME?</v>
      </c>
      <c r="Q468" s="187" t="str">
        <f t="shared" si="4"/>
        <v>#NAME?</v>
      </c>
      <c r="R468" s="187" t="str">
        <f t="shared" si="5"/>
        <v>#NAME?</v>
      </c>
      <c r="S468" s="188" t="str">
        <f t="shared" si="6"/>
        <v>#NAME?</v>
      </c>
    </row>
    <row r="469" ht="15.75" customHeight="1">
      <c r="G469" s="182" t="s">
        <v>435</v>
      </c>
      <c r="H469" s="183">
        <v>2640.82</v>
      </c>
      <c r="I469" s="185" t="str">
        <f t="array" ref="I469">_xludf.XLOOKUP(G469,'Benchmark Rates Paste'!A:A,'Benchmark Rates Paste'!B:B, "")</f>
        <v>#NAME?</v>
      </c>
      <c r="J469" s="172" t="str">
        <f t="array" ref="J469">_xludf.XLOOKUP(G469,'Benchmark Rates Paste'!D:D,'Benchmark Rates Paste'!E:E,"")</f>
        <v>#NAME?</v>
      </c>
      <c r="K469" s="184" t="str">
        <f t="array" ref="K469">_xludf.XLOOKUP(G469,'Benchmark Rates Paste'!G:G,'Benchmark Rates Paste'!I:I,"")</f>
        <v>#NAME?</v>
      </c>
      <c r="L469" s="184" t="str">
        <f t="array" ref="L469">_xludf.XLOOKUP(G469,'Benchmark Rates Paste'!K:K,'Benchmark Rates Paste'!L:L,"")</f>
        <v>#NAME?</v>
      </c>
      <c r="M469" s="185" t="str">
        <f t="array" ref="M469">_xludf.XLOOKUP(G469,'Benchmark Rates Paste'!N:N,'Benchmark Rates Paste'!O:O,"")</f>
        <v>#NAME?</v>
      </c>
      <c r="N469" s="186" t="str">
        <f t="shared" si="1"/>
        <v>#NAME?</v>
      </c>
      <c r="O469" s="187" t="str">
        <f t="shared" si="2"/>
        <v>#NAME?</v>
      </c>
      <c r="P469" s="179" t="str">
        <f t="shared" si="3"/>
        <v>#NAME?</v>
      </c>
      <c r="Q469" s="187" t="str">
        <f t="shared" si="4"/>
        <v>#NAME?</v>
      </c>
      <c r="R469" s="187" t="str">
        <f t="shared" si="5"/>
        <v>#NAME?</v>
      </c>
      <c r="S469" s="188" t="str">
        <f t="shared" si="6"/>
        <v>#NAME?</v>
      </c>
    </row>
    <row r="470" ht="15.75" customHeight="1">
      <c r="G470" s="182" t="s">
        <v>436</v>
      </c>
      <c r="H470" s="183">
        <v>1833.3</v>
      </c>
      <c r="I470" s="185" t="str">
        <f t="array" ref="I470">_xludf.XLOOKUP(G470,'Benchmark Rates Paste'!A:A,'Benchmark Rates Paste'!B:B, "")</f>
        <v>#NAME?</v>
      </c>
      <c r="J470" s="172" t="str">
        <f t="array" ref="J470">_xludf.XLOOKUP(G470,'Benchmark Rates Paste'!D:D,'Benchmark Rates Paste'!E:E,"")</f>
        <v>#NAME?</v>
      </c>
      <c r="K470" s="184" t="str">
        <f t="array" ref="K470">_xludf.XLOOKUP(G470,'Benchmark Rates Paste'!G:G,'Benchmark Rates Paste'!I:I,"")</f>
        <v>#NAME?</v>
      </c>
      <c r="L470" s="184" t="str">
        <f t="array" ref="L470">_xludf.XLOOKUP(G470,'Benchmark Rates Paste'!K:K,'Benchmark Rates Paste'!L:L,"")</f>
        <v>#NAME?</v>
      </c>
      <c r="M470" s="185" t="str">
        <f t="array" ref="M470">_xludf.XLOOKUP(G470,'Benchmark Rates Paste'!N:N,'Benchmark Rates Paste'!O:O,"")</f>
        <v>#NAME?</v>
      </c>
      <c r="N470" s="186" t="str">
        <f t="shared" si="1"/>
        <v>#NAME?</v>
      </c>
      <c r="O470" s="187" t="str">
        <f t="shared" si="2"/>
        <v>#NAME?</v>
      </c>
      <c r="P470" s="179" t="str">
        <f t="shared" si="3"/>
        <v>#NAME?</v>
      </c>
      <c r="Q470" s="187" t="str">
        <f t="shared" si="4"/>
        <v>#NAME?</v>
      </c>
      <c r="R470" s="187" t="str">
        <f t="shared" si="5"/>
        <v>#NAME?</v>
      </c>
      <c r="S470" s="188" t="str">
        <f t="shared" si="6"/>
        <v>#NAME?</v>
      </c>
    </row>
    <row r="471" ht="15.75" customHeight="1">
      <c r="G471" s="182" t="s">
        <v>437</v>
      </c>
      <c r="H471" s="183">
        <v>2043.56</v>
      </c>
      <c r="I471" s="185" t="str">
        <f t="array" ref="I471">_xludf.XLOOKUP(G471,'Benchmark Rates Paste'!A:A,'Benchmark Rates Paste'!B:B, "")</f>
        <v>#NAME?</v>
      </c>
      <c r="J471" s="172" t="str">
        <f t="array" ref="J471">_xludf.XLOOKUP(G471,'Benchmark Rates Paste'!D:D,'Benchmark Rates Paste'!E:E,"")</f>
        <v>#NAME?</v>
      </c>
      <c r="K471" s="184" t="str">
        <f t="array" ref="K471">_xludf.XLOOKUP(G471,'Benchmark Rates Paste'!G:G,'Benchmark Rates Paste'!I:I,"")</f>
        <v>#NAME?</v>
      </c>
      <c r="L471" s="184" t="str">
        <f t="array" ref="L471">_xludf.XLOOKUP(G471,'Benchmark Rates Paste'!K:K,'Benchmark Rates Paste'!L:L,"")</f>
        <v>#NAME?</v>
      </c>
      <c r="M471" s="185" t="str">
        <f t="array" ref="M471">_xludf.XLOOKUP(G471,'Benchmark Rates Paste'!N:N,'Benchmark Rates Paste'!O:O,"")</f>
        <v>#NAME?</v>
      </c>
      <c r="N471" s="186" t="str">
        <f t="shared" si="1"/>
        <v>#NAME?</v>
      </c>
      <c r="O471" s="187" t="str">
        <f t="shared" si="2"/>
        <v>#NAME?</v>
      </c>
      <c r="P471" s="179" t="str">
        <f t="shared" si="3"/>
        <v>#NAME?</v>
      </c>
      <c r="Q471" s="187" t="str">
        <f t="shared" si="4"/>
        <v>#NAME?</v>
      </c>
      <c r="R471" s="187" t="str">
        <f t="shared" si="5"/>
        <v>#NAME?</v>
      </c>
      <c r="S471" s="188" t="str">
        <f t="shared" si="6"/>
        <v>#NAME?</v>
      </c>
    </row>
    <row r="472" ht="15.75" customHeight="1">
      <c r="G472" s="182" t="s">
        <v>438</v>
      </c>
      <c r="H472" s="183">
        <v>3007.88</v>
      </c>
      <c r="I472" s="185" t="str">
        <f t="array" ref="I472">_xludf.XLOOKUP(G472,'Benchmark Rates Paste'!A:A,'Benchmark Rates Paste'!B:B, "")</f>
        <v>#NAME?</v>
      </c>
      <c r="J472" s="172" t="str">
        <f t="array" ref="J472">_xludf.XLOOKUP(G472,'Benchmark Rates Paste'!D:D,'Benchmark Rates Paste'!E:E,"")</f>
        <v>#NAME?</v>
      </c>
      <c r="K472" s="184" t="str">
        <f t="array" ref="K472">_xludf.XLOOKUP(G472,'Benchmark Rates Paste'!G:G,'Benchmark Rates Paste'!I:I,"")</f>
        <v>#NAME?</v>
      </c>
      <c r="L472" s="184" t="str">
        <f t="array" ref="L472">_xludf.XLOOKUP(G472,'Benchmark Rates Paste'!K:K,'Benchmark Rates Paste'!L:L,"")</f>
        <v>#NAME?</v>
      </c>
      <c r="M472" s="185" t="str">
        <f t="array" ref="M472">_xludf.XLOOKUP(G472,'Benchmark Rates Paste'!N:N,'Benchmark Rates Paste'!O:O,"")</f>
        <v>#NAME?</v>
      </c>
      <c r="N472" s="186" t="str">
        <f t="shared" si="1"/>
        <v>#NAME?</v>
      </c>
      <c r="O472" s="187" t="str">
        <f t="shared" si="2"/>
        <v>#NAME?</v>
      </c>
      <c r="P472" s="179" t="str">
        <f t="shared" si="3"/>
        <v>#NAME?</v>
      </c>
      <c r="Q472" s="187" t="str">
        <f t="shared" si="4"/>
        <v>#NAME?</v>
      </c>
      <c r="R472" s="187" t="str">
        <f t="shared" si="5"/>
        <v>#NAME?</v>
      </c>
      <c r="S472" s="188" t="str">
        <f t="shared" si="6"/>
        <v>#NAME?</v>
      </c>
    </row>
    <row r="473" ht="15.75" customHeight="1">
      <c r="G473" s="182" t="s">
        <v>439</v>
      </c>
      <c r="H473" s="183">
        <v>2674.1</v>
      </c>
      <c r="I473" s="185" t="str">
        <f t="array" ref="I473">_xludf.XLOOKUP(G473,'Benchmark Rates Paste'!A:A,'Benchmark Rates Paste'!B:B, "")</f>
        <v>#NAME?</v>
      </c>
      <c r="J473" s="172" t="str">
        <f t="array" ref="J473">_xludf.XLOOKUP(G473,'Benchmark Rates Paste'!D:D,'Benchmark Rates Paste'!E:E,"")</f>
        <v>#NAME?</v>
      </c>
      <c r="K473" s="184" t="str">
        <f t="array" ref="K473">_xludf.XLOOKUP(G473,'Benchmark Rates Paste'!G:G,'Benchmark Rates Paste'!I:I,"")</f>
        <v>#NAME?</v>
      </c>
      <c r="L473" s="184" t="str">
        <f t="array" ref="L473">_xludf.XLOOKUP(G473,'Benchmark Rates Paste'!K:K,'Benchmark Rates Paste'!L:L,"")</f>
        <v>#NAME?</v>
      </c>
      <c r="M473" s="185" t="str">
        <f t="array" ref="M473">_xludf.XLOOKUP(G473,'Benchmark Rates Paste'!N:N,'Benchmark Rates Paste'!O:O,"")</f>
        <v>#NAME?</v>
      </c>
      <c r="N473" s="186" t="str">
        <f t="shared" si="1"/>
        <v>#NAME?</v>
      </c>
      <c r="O473" s="187" t="str">
        <f t="shared" si="2"/>
        <v>#NAME?</v>
      </c>
      <c r="P473" s="179" t="str">
        <f t="shared" si="3"/>
        <v>#NAME?</v>
      </c>
      <c r="Q473" s="187" t="str">
        <f t="shared" si="4"/>
        <v>#NAME?</v>
      </c>
      <c r="R473" s="187" t="str">
        <f t="shared" si="5"/>
        <v>#NAME?</v>
      </c>
      <c r="S473" s="188" t="str">
        <f t="shared" si="6"/>
        <v>#NAME?</v>
      </c>
    </row>
    <row r="474" ht="15.75" customHeight="1">
      <c r="G474" s="182" t="s">
        <v>440</v>
      </c>
      <c r="H474" s="183">
        <v>2961.16</v>
      </c>
      <c r="I474" s="185" t="str">
        <f t="array" ref="I474">_xludf.XLOOKUP(G474,'Benchmark Rates Paste'!A:A,'Benchmark Rates Paste'!B:B, "")</f>
        <v>#NAME?</v>
      </c>
      <c r="J474" s="172" t="str">
        <f t="array" ref="J474">_xludf.XLOOKUP(G474,'Benchmark Rates Paste'!D:D,'Benchmark Rates Paste'!E:E,"")</f>
        <v>#NAME?</v>
      </c>
      <c r="K474" s="184" t="str">
        <f t="array" ref="K474">_xludf.XLOOKUP(G474,'Benchmark Rates Paste'!G:G,'Benchmark Rates Paste'!I:I,"")</f>
        <v>#NAME?</v>
      </c>
      <c r="L474" s="184" t="str">
        <f t="array" ref="L474">_xludf.XLOOKUP(G474,'Benchmark Rates Paste'!K:K,'Benchmark Rates Paste'!L:L,"")</f>
        <v>#NAME?</v>
      </c>
      <c r="M474" s="185" t="str">
        <f t="array" ref="M474">_xludf.XLOOKUP(G474,'Benchmark Rates Paste'!N:N,'Benchmark Rates Paste'!O:O,"")</f>
        <v>#NAME?</v>
      </c>
      <c r="N474" s="186" t="str">
        <f t="shared" si="1"/>
        <v>#NAME?</v>
      </c>
      <c r="O474" s="187" t="str">
        <f t="shared" si="2"/>
        <v>#NAME?</v>
      </c>
      <c r="P474" s="179" t="str">
        <f t="shared" si="3"/>
        <v>#NAME?</v>
      </c>
      <c r="Q474" s="187" t="str">
        <f t="shared" si="4"/>
        <v>#NAME?</v>
      </c>
      <c r="R474" s="187" t="str">
        <f t="shared" si="5"/>
        <v>#NAME?</v>
      </c>
      <c r="S474" s="188" t="str">
        <f t="shared" si="6"/>
        <v>#NAME?</v>
      </c>
    </row>
    <row r="475" ht="15.75" customHeight="1">
      <c r="G475" s="182" t="s">
        <v>441</v>
      </c>
      <c r="H475" s="183">
        <v>967.36</v>
      </c>
      <c r="I475" s="185" t="str">
        <f t="array" ref="I475">_xludf.XLOOKUP(G475,'Benchmark Rates Paste'!A:A,'Benchmark Rates Paste'!B:B, "")</f>
        <v>#NAME?</v>
      </c>
      <c r="J475" s="172" t="str">
        <f t="array" ref="J475">_xludf.XLOOKUP(G475,'Benchmark Rates Paste'!D:D,'Benchmark Rates Paste'!E:E,"")</f>
        <v>#NAME?</v>
      </c>
      <c r="K475" s="184" t="str">
        <f t="array" ref="K475">_xludf.XLOOKUP(G475,'Benchmark Rates Paste'!G:G,'Benchmark Rates Paste'!I:I,"")</f>
        <v>#NAME?</v>
      </c>
      <c r="L475" s="184" t="str">
        <f t="array" ref="L475">_xludf.XLOOKUP(G475,'Benchmark Rates Paste'!K:K,'Benchmark Rates Paste'!L:L,"")</f>
        <v>#NAME?</v>
      </c>
      <c r="M475" s="185" t="str">
        <f t="array" ref="M475">_xludf.XLOOKUP(G475,'Benchmark Rates Paste'!N:N,'Benchmark Rates Paste'!O:O,"")</f>
        <v>#NAME?</v>
      </c>
      <c r="N475" s="186" t="str">
        <f t="shared" si="1"/>
        <v>#NAME?</v>
      </c>
      <c r="O475" s="187" t="str">
        <f t="shared" si="2"/>
        <v>#NAME?</v>
      </c>
      <c r="P475" s="179" t="str">
        <f t="shared" si="3"/>
        <v>#NAME?</v>
      </c>
      <c r="Q475" s="187" t="str">
        <f t="shared" si="4"/>
        <v>#NAME?</v>
      </c>
      <c r="R475" s="187" t="str">
        <f t="shared" si="5"/>
        <v>#NAME?</v>
      </c>
      <c r="S475" s="188" t="str">
        <f t="shared" si="6"/>
        <v>#NAME?</v>
      </c>
    </row>
    <row r="476" ht="15.75" customHeight="1">
      <c r="G476" s="182" t="s">
        <v>442</v>
      </c>
      <c r="H476" s="183">
        <v>2584.54</v>
      </c>
      <c r="I476" s="185" t="str">
        <f t="array" ref="I476">_xludf.XLOOKUP(G476,'Benchmark Rates Paste'!A:A,'Benchmark Rates Paste'!B:B, "")</f>
        <v>#NAME?</v>
      </c>
      <c r="J476" s="172" t="str">
        <f t="array" ref="J476">_xludf.XLOOKUP(G476,'Benchmark Rates Paste'!D:D,'Benchmark Rates Paste'!E:E,"")</f>
        <v>#NAME?</v>
      </c>
      <c r="K476" s="184" t="str">
        <f t="array" ref="K476">_xludf.XLOOKUP(G476,'Benchmark Rates Paste'!G:G,'Benchmark Rates Paste'!I:I,"")</f>
        <v>#NAME?</v>
      </c>
      <c r="L476" s="184" t="str">
        <f t="array" ref="L476">_xludf.XLOOKUP(G476,'Benchmark Rates Paste'!K:K,'Benchmark Rates Paste'!L:L,"")</f>
        <v>#NAME?</v>
      </c>
      <c r="M476" s="185" t="str">
        <f t="array" ref="M476">_xludf.XLOOKUP(G476,'Benchmark Rates Paste'!N:N,'Benchmark Rates Paste'!O:O,"")</f>
        <v>#NAME?</v>
      </c>
      <c r="N476" s="186" t="str">
        <f t="shared" si="1"/>
        <v>#NAME?</v>
      </c>
      <c r="O476" s="187" t="str">
        <f t="shared" si="2"/>
        <v>#NAME?</v>
      </c>
      <c r="P476" s="179" t="str">
        <f t="shared" si="3"/>
        <v>#NAME?</v>
      </c>
      <c r="Q476" s="187" t="str">
        <f t="shared" si="4"/>
        <v>#NAME?</v>
      </c>
      <c r="R476" s="187" t="str">
        <f t="shared" si="5"/>
        <v>#NAME?</v>
      </c>
      <c r="S476" s="188" t="str">
        <f t="shared" si="6"/>
        <v>#NAME?</v>
      </c>
    </row>
    <row r="477" ht="15.75" customHeight="1">
      <c r="G477" s="182" t="s">
        <v>443</v>
      </c>
      <c r="H477" s="183">
        <v>1094.09</v>
      </c>
      <c r="I477" s="185" t="str">
        <f t="array" ref="I477">_xludf.XLOOKUP(G477,'Benchmark Rates Paste'!A:A,'Benchmark Rates Paste'!B:B, "")</f>
        <v>#NAME?</v>
      </c>
      <c r="J477" s="172" t="str">
        <f t="array" ref="J477">_xludf.XLOOKUP(G477,'Benchmark Rates Paste'!D:D,'Benchmark Rates Paste'!E:E,"")</f>
        <v>#NAME?</v>
      </c>
      <c r="K477" s="184" t="str">
        <f t="array" ref="K477">_xludf.XLOOKUP(G477,'Benchmark Rates Paste'!G:G,'Benchmark Rates Paste'!I:I,"")</f>
        <v>#NAME?</v>
      </c>
      <c r="L477" s="184" t="str">
        <f t="array" ref="L477">_xludf.XLOOKUP(G477,'Benchmark Rates Paste'!K:K,'Benchmark Rates Paste'!L:L,"")</f>
        <v>#NAME?</v>
      </c>
      <c r="M477" s="185" t="str">
        <f t="array" ref="M477">_xludf.XLOOKUP(G477,'Benchmark Rates Paste'!N:N,'Benchmark Rates Paste'!O:O,"")</f>
        <v>#NAME?</v>
      </c>
      <c r="N477" s="186" t="str">
        <f t="shared" si="1"/>
        <v>#NAME?</v>
      </c>
      <c r="O477" s="187" t="str">
        <f t="shared" si="2"/>
        <v>#NAME?</v>
      </c>
      <c r="P477" s="179" t="str">
        <f t="shared" si="3"/>
        <v>#NAME?</v>
      </c>
      <c r="Q477" s="187" t="str">
        <f t="shared" si="4"/>
        <v>#NAME?</v>
      </c>
      <c r="R477" s="187" t="str">
        <f t="shared" si="5"/>
        <v>#NAME?</v>
      </c>
      <c r="S477" s="188" t="str">
        <f t="shared" si="6"/>
        <v>#NAME?</v>
      </c>
    </row>
    <row r="478" ht="15.75" customHeight="1">
      <c r="G478" s="182" t="s">
        <v>745</v>
      </c>
      <c r="H478" s="183">
        <v>450.52</v>
      </c>
      <c r="I478" s="185" t="str">
        <f t="array" ref="I478">_xludf.XLOOKUP(G478,'Benchmark Rates Paste'!A:A,'Benchmark Rates Paste'!B:B, "")</f>
        <v>#NAME?</v>
      </c>
      <c r="J478" s="172" t="str">
        <f t="array" ref="J478">_xludf.XLOOKUP(G478,'Benchmark Rates Paste'!D:D,'Benchmark Rates Paste'!E:E,"")</f>
        <v>#NAME?</v>
      </c>
      <c r="K478" s="184" t="str">
        <f t="array" ref="K478">_xludf.XLOOKUP(G478,'Benchmark Rates Paste'!G:G,'Benchmark Rates Paste'!I:I,"")</f>
        <v>#NAME?</v>
      </c>
      <c r="L478" s="184" t="str">
        <f t="array" ref="L478">_xludf.XLOOKUP(G478,'Benchmark Rates Paste'!K:K,'Benchmark Rates Paste'!L:L,"")</f>
        <v>#NAME?</v>
      </c>
      <c r="M478" s="185" t="str">
        <f t="array" ref="M478">_xludf.XLOOKUP(G478,'Benchmark Rates Paste'!N:N,'Benchmark Rates Paste'!O:O,"")</f>
        <v>#NAME?</v>
      </c>
      <c r="N478" s="186" t="str">
        <f t="shared" si="1"/>
        <v>#NAME?</v>
      </c>
      <c r="O478" s="187" t="str">
        <f t="shared" si="2"/>
        <v>#NAME?</v>
      </c>
      <c r="P478" s="179" t="str">
        <f t="shared" si="3"/>
        <v>#NAME?</v>
      </c>
      <c r="Q478" s="187" t="str">
        <f t="shared" si="4"/>
        <v>#NAME?</v>
      </c>
      <c r="R478" s="187" t="str">
        <f t="shared" si="5"/>
        <v>#NAME?</v>
      </c>
      <c r="S478" s="188" t="str">
        <f t="shared" si="6"/>
        <v>#NAME?</v>
      </c>
    </row>
    <row r="479" ht="15.75" customHeight="1">
      <c r="G479" s="182" t="s">
        <v>444</v>
      </c>
      <c r="H479" s="183">
        <v>4375.45</v>
      </c>
      <c r="I479" s="185" t="str">
        <f t="array" ref="I479">_xludf.XLOOKUP(G479,'Benchmark Rates Paste'!A:A,'Benchmark Rates Paste'!B:B, "")</f>
        <v>#NAME?</v>
      </c>
      <c r="J479" s="172" t="str">
        <f t="array" ref="J479">_xludf.XLOOKUP(G479,'Benchmark Rates Paste'!D:D,'Benchmark Rates Paste'!E:E,"")</f>
        <v>#NAME?</v>
      </c>
      <c r="K479" s="184" t="str">
        <f t="array" ref="K479">_xludf.XLOOKUP(G479,'Benchmark Rates Paste'!G:G,'Benchmark Rates Paste'!I:I,"")</f>
        <v>#NAME?</v>
      </c>
      <c r="L479" s="184" t="str">
        <f t="array" ref="L479">_xludf.XLOOKUP(G479,'Benchmark Rates Paste'!K:K,'Benchmark Rates Paste'!L:L,"")</f>
        <v>#NAME?</v>
      </c>
      <c r="M479" s="185" t="str">
        <f t="array" ref="M479">_xludf.XLOOKUP(G479,'Benchmark Rates Paste'!N:N,'Benchmark Rates Paste'!O:O,"")</f>
        <v>#NAME?</v>
      </c>
      <c r="N479" s="186" t="str">
        <f t="shared" si="1"/>
        <v>#NAME?</v>
      </c>
      <c r="O479" s="187" t="str">
        <f t="shared" si="2"/>
        <v>#NAME?</v>
      </c>
      <c r="P479" s="179" t="str">
        <f t="shared" si="3"/>
        <v>#NAME?</v>
      </c>
      <c r="Q479" s="187" t="str">
        <f t="shared" si="4"/>
        <v>#NAME?</v>
      </c>
      <c r="R479" s="187" t="str">
        <f t="shared" si="5"/>
        <v>#NAME?</v>
      </c>
      <c r="S479" s="188" t="str">
        <f t="shared" si="6"/>
        <v>#NAME?</v>
      </c>
    </row>
    <row r="480" ht="15.75" customHeight="1">
      <c r="G480" s="182" t="s">
        <v>445</v>
      </c>
      <c r="H480" s="183">
        <v>590.97</v>
      </c>
      <c r="I480" s="185" t="str">
        <f t="array" ref="I480">_xludf.XLOOKUP(G480,'Benchmark Rates Paste'!A:A,'Benchmark Rates Paste'!B:B, "")</f>
        <v>#NAME?</v>
      </c>
      <c r="J480" s="172" t="str">
        <f t="array" ref="J480">_xludf.XLOOKUP(G480,'Benchmark Rates Paste'!D:D,'Benchmark Rates Paste'!E:E,"")</f>
        <v>#NAME?</v>
      </c>
      <c r="K480" s="184" t="str">
        <f t="array" ref="K480">_xludf.XLOOKUP(G480,'Benchmark Rates Paste'!G:G,'Benchmark Rates Paste'!I:I,"")</f>
        <v>#NAME?</v>
      </c>
      <c r="L480" s="184" t="str">
        <f t="array" ref="L480">_xludf.XLOOKUP(G480,'Benchmark Rates Paste'!K:K,'Benchmark Rates Paste'!L:L,"")</f>
        <v>#NAME?</v>
      </c>
      <c r="M480" s="185" t="str">
        <f t="array" ref="M480">_xludf.XLOOKUP(G480,'Benchmark Rates Paste'!N:N,'Benchmark Rates Paste'!O:O,"")</f>
        <v>#NAME?</v>
      </c>
      <c r="N480" s="186" t="str">
        <f t="shared" si="1"/>
        <v>#NAME?</v>
      </c>
      <c r="O480" s="187" t="str">
        <f t="shared" si="2"/>
        <v>#NAME?</v>
      </c>
      <c r="P480" s="179" t="str">
        <f t="shared" si="3"/>
        <v>#NAME?</v>
      </c>
      <c r="Q480" s="187" t="str">
        <f t="shared" si="4"/>
        <v>#NAME?</v>
      </c>
      <c r="R480" s="187" t="str">
        <f t="shared" si="5"/>
        <v>#NAME?</v>
      </c>
      <c r="S480" s="188" t="str">
        <f t="shared" si="6"/>
        <v>#NAME?</v>
      </c>
    </row>
    <row r="481" ht="15.75" customHeight="1">
      <c r="G481" s="182" t="s">
        <v>446</v>
      </c>
      <c r="H481" s="183">
        <v>709.16</v>
      </c>
      <c r="I481" s="185" t="str">
        <f t="array" ref="I481">_xludf.XLOOKUP(G481,'Benchmark Rates Paste'!A:A,'Benchmark Rates Paste'!B:B, "")</f>
        <v>#NAME?</v>
      </c>
      <c r="J481" s="172" t="str">
        <f t="array" ref="J481">_xludf.XLOOKUP(G481,'Benchmark Rates Paste'!D:D,'Benchmark Rates Paste'!E:E,"")</f>
        <v>#NAME?</v>
      </c>
      <c r="K481" s="184" t="str">
        <f t="array" ref="K481">_xludf.XLOOKUP(G481,'Benchmark Rates Paste'!G:G,'Benchmark Rates Paste'!I:I,"")</f>
        <v>#NAME?</v>
      </c>
      <c r="L481" s="184" t="str">
        <f t="array" ref="L481">_xludf.XLOOKUP(G481,'Benchmark Rates Paste'!K:K,'Benchmark Rates Paste'!L:L,"")</f>
        <v>#NAME?</v>
      </c>
      <c r="M481" s="185" t="str">
        <f t="array" ref="M481">_xludf.XLOOKUP(G481,'Benchmark Rates Paste'!N:N,'Benchmark Rates Paste'!O:O,"")</f>
        <v>#NAME?</v>
      </c>
      <c r="N481" s="186" t="str">
        <f t="shared" si="1"/>
        <v>#NAME?</v>
      </c>
      <c r="O481" s="187" t="str">
        <f t="shared" si="2"/>
        <v>#NAME?</v>
      </c>
      <c r="P481" s="179" t="str">
        <f t="shared" si="3"/>
        <v>#NAME?</v>
      </c>
      <c r="Q481" s="187" t="str">
        <f t="shared" si="4"/>
        <v>#NAME?</v>
      </c>
      <c r="R481" s="187" t="str">
        <f t="shared" si="5"/>
        <v>#NAME?</v>
      </c>
      <c r="S481" s="188" t="str">
        <f t="shared" si="6"/>
        <v>#NAME?</v>
      </c>
    </row>
    <row r="482" ht="15.75" customHeight="1">
      <c r="G482" s="182" t="s">
        <v>447</v>
      </c>
      <c r="H482" s="183">
        <v>532.59</v>
      </c>
      <c r="I482" s="185" t="str">
        <f t="array" ref="I482">_xludf.XLOOKUP(G482,'Benchmark Rates Paste'!A:A,'Benchmark Rates Paste'!B:B, "")</f>
        <v>#NAME?</v>
      </c>
      <c r="J482" s="172" t="str">
        <f t="array" ref="J482">_xludf.XLOOKUP(G482,'Benchmark Rates Paste'!D:D,'Benchmark Rates Paste'!E:E,"")</f>
        <v>#NAME?</v>
      </c>
      <c r="K482" s="184" t="str">
        <f t="array" ref="K482">_xludf.XLOOKUP(G482,'Benchmark Rates Paste'!G:G,'Benchmark Rates Paste'!I:I,"")</f>
        <v>#NAME?</v>
      </c>
      <c r="L482" s="184" t="str">
        <f t="array" ref="L482">_xludf.XLOOKUP(G482,'Benchmark Rates Paste'!K:K,'Benchmark Rates Paste'!L:L,"")</f>
        <v>#NAME?</v>
      </c>
      <c r="M482" s="185" t="str">
        <f t="array" ref="M482">_xludf.XLOOKUP(G482,'Benchmark Rates Paste'!N:N,'Benchmark Rates Paste'!O:O,"")</f>
        <v>#NAME?</v>
      </c>
      <c r="N482" s="186" t="str">
        <f t="shared" si="1"/>
        <v>#NAME?</v>
      </c>
      <c r="O482" s="187" t="str">
        <f t="shared" si="2"/>
        <v>#NAME?</v>
      </c>
      <c r="P482" s="179" t="str">
        <f t="shared" si="3"/>
        <v>#NAME?</v>
      </c>
      <c r="Q482" s="187" t="str">
        <f t="shared" si="4"/>
        <v>#NAME?</v>
      </c>
      <c r="R482" s="187" t="str">
        <f t="shared" si="5"/>
        <v>#NAME?</v>
      </c>
      <c r="S482" s="188" t="str">
        <f t="shared" si="6"/>
        <v>#NAME?</v>
      </c>
    </row>
    <row r="483" ht="15.75" customHeight="1">
      <c r="G483" s="182" t="s">
        <v>117</v>
      </c>
      <c r="H483" s="183">
        <v>319.68</v>
      </c>
      <c r="I483" s="185" t="str">
        <f t="array" ref="I483">_xludf.XLOOKUP(G483,'Benchmark Rates Paste'!A:A,'Benchmark Rates Paste'!B:B, "")</f>
        <v>#NAME?</v>
      </c>
      <c r="J483" s="172" t="str">
        <f t="array" ref="J483">_xludf.XLOOKUP(G483,'Benchmark Rates Paste'!D:D,'Benchmark Rates Paste'!E:E,"")</f>
        <v>#NAME?</v>
      </c>
      <c r="K483" s="184" t="str">
        <f t="array" ref="K483">_xludf.XLOOKUP(G483,'Benchmark Rates Paste'!G:G,'Benchmark Rates Paste'!I:I,"")</f>
        <v>#NAME?</v>
      </c>
      <c r="L483" s="184" t="str">
        <f t="array" ref="L483">_xludf.XLOOKUP(G483,'Benchmark Rates Paste'!K:K,'Benchmark Rates Paste'!L:L,"")</f>
        <v>#NAME?</v>
      </c>
      <c r="M483" s="185" t="str">
        <f t="array" ref="M483">_xludf.XLOOKUP(G483,'Benchmark Rates Paste'!N:N,'Benchmark Rates Paste'!O:O,"")</f>
        <v>#NAME?</v>
      </c>
      <c r="N483" s="186" t="str">
        <f t="shared" si="1"/>
        <v>#NAME?</v>
      </c>
      <c r="O483" s="187" t="str">
        <f t="shared" si="2"/>
        <v>#NAME?</v>
      </c>
      <c r="P483" s="179" t="str">
        <f t="shared" si="3"/>
        <v>#NAME?</v>
      </c>
      <c r="Q483" s="187" t="str">
        <f t="shared" si="4"/>
        <v>#NAME?</v>
      </c>
      <c r="R483" s="187" t="str">
        <f t="shared" si="5"/>
        <v>#NAME?</v>
      </c>
      <c r="S483" s="188" t="str">
        <f t="shared" si="6"/>
        <v>#NAME?</v>
      </c>
    </row>
    <row r="484" ht="15.75" customHeight="1">
      <c r="G484" s="182" t="s">
        <v>118</v>
      </c>
      <c r="H484" s="183">
        <v>319.68</v>
      </c>
      <c r="I484" s="185" t="str">
        <f t="array" ref="I484">_xludf.XLOOKUP(G484,'Benchmark Rates Paste'!A:A,'Benchmark Rates Paste'!B:B, "")</f>
        <v>#NAME?</v>
      </c>
      <c r="J484" s="172" t="str">
        <f t="array" ref="J484">_xludf.XLOOKUP(G484,'Benchmark Rates Paste'!D:D,'Benchmark Rates Paste'!E:E,"")</f>
        <v>#NAME?</v>
      </c>
      <c r="K484" s="184" t="str">
        <f t="array" ref="K484">_xludf.XLOOKUP(G484,'Benchmark Rates Paste'!G:G,'Benchmark Rates Paste'!I:I,"")</f>
        <v>#NAME?</v>
      </c>
      <c r="L484" s="184" t="str">
        <f t="array" ref="L484">_xludf.XLOOKUP(G484,'Benchmark Rates Paste'!K:K,'Benchmark Rates Paste'!L:L,"")</f>
        <v>#NAME?</v>
      </c>
      <c r="M484" s="185" t="str">
        <f t="array" ref="M484">_xludf.XLOOKUP(G484,'Benchmark Rates Paste'!N:N,'Benchmark Rates Paste'!O:O,"")</f>
        <v>#NAME?</v>
      </c>
      <c r="N484" s="186" t="str">
        <f t="shared" si="1"/>
        <v>#NAME?</v>
      </c>
      <c r="O484" s="187" t="str">
        <f t="shared" si="2"/>
        <v>#NAME?</v>
      </c>
      <c r="P484" s="179" t="str">
        <f t="shared" si="3"/>
        <v>#NAME?</v>
      </c>
      <c r="Q484" s="187" t="str">
        <f t="shared" si="4"/>
        <v>#NAME?</v>
      </c>
      <c r="R484" s="187" t="str">
        <f t="shared" si="5"/>
        <v>#NAME?</v>
      </c>
      <c r="S484" s="188" t="str">
        <f t="shared" si="6"/>
        <v>#NAME?</v>
      </c>
    </row>
    <row r="485" ht="15.75" customHeight="1">
      <c r="G485" s="182" t="s">
        <v>448</v>
      </c>
      <c r="H485" s="183">
        <v>368.37</v>
      </c>
      <c r="I485" s="185" t="str">
        <f t="array" ref="I485">_xludf.XLOOKUP(G485,'Benchmark Rates Paste'!A:A,'Benchmark Rates Paste'!B:B, "")</f>
        <v>#NAME?</v>
      </c>
      <c r="J485" s="172" t="str">
        <f t="array" ref="J485">_xludf.XLOOKUP(G485,'Benchmark Rates Paste'!D:D,'Benchmark Rates Paste'!E:E,"")</f>
        <v>#NAME?</v>
      </c>
      <c r="K485" s="184" t="str">
        <f t="array" ref="K485">_xludf.XLOOKUP(G485,'Benchmark Rates Paste'!G:G,'Benchmark Rates Paste'!I:I,"")</f>
        <v>#NAME?</v>
      </c>
      <c r="L485" s="184" t="str">
        <f t="array" ref="L485">_xludf.XLOOKUP(G485,'Benchmark Rates Paste'!K:K,'Benchmark Rates Paste'!L:L,"")</f>
        <v>#NAME?</v>
      </c>
      <c r="M485" s="185" t="str">
        <f t="array" ref="M485">_xludf.XLOOKUP(G485,'Benchmark Rates Paste'!N:N,'Benchmark Rates Paste'!O:O,"")</f>
        <v>#NAME?</v>
      </c>
      <c r="N485" s="186" t="str">
        <f t="shared" si="1"/>
        <v>#NAME?</v>
      </c>
      <c r="O485" s="187" t="str">
        <f t="shared" si="2"/>
        <v>#NAME?</v>
      </c>
      <c r="P485" s="179" t="str">
        <f t="shared" si="3"/>
        <v>#NAME?</v>
      </c>
      <c r="Q485" s="187" t="str">
        <f t="shared" si="4"/>
        <v>#NAME?</v>
      </c>
      <c r="R485" s="187" t="str">
        <f t="shared" si="5"/>
        <v>#NAME?</v>
      </c>
      <c r="S485" s="188" t="str">
        <f t="shared" si="6"/>
        <v>#NAME?</v>
      </c>
    </row>
    <row r="486" ht="15.75" customHeight="1">
      <c r="G486" s="182" t="s">
        <v>119</v>
      </c>
      <c r="H486" s="183">
        <v>395.36</v>
      </c>
      <c r="I486" s="185" t="str">
        <f t="array" ref="I486">_xludf.XLOOKUP(G486,'Benchmark Rates Paste'!A:A,'Benchmark Rates Paste'!B:B, "")</f>
        <v>#NAME?</v>
      </c>
      <c r="J486" s="172" t="str">
        <f t="array" ref="J486">_xludf.XLOOKUP(G486,'Benchmark Rates Paste'!D:D,'Benchmark Rates Paste'!E:E,"")</f>
        <v>#NAME?</v>
      </c>
      <c r="K486" s="184" t="str">
        <f t="array" ref="K486">_xludf.XLOOKUP(G486,'Benchmark Rates Paste'!G:G,'Benchmark Rates Paste'!I:I,"")</f>
        <v>#NAME?</v>
      </c>
      <c r="L486" s="184" t="str">
        <f t="array" ref="L486">_xludf.XLOOKUP(G486,'Benchmark Rates Paste'!K:K,'Benchmark Rates Paste'!L:L,"")</f>
        <v>#NAME?</v>
      </c>
      <c r="M486" s="185" t="str">
        <f t="array" ref="M486">_xludf.XLOOKUP(G486,'Benchmark Rates Paste'!N:N,'Benchmark Rates Paste'!O:O,"")</f>
        <v>#NAME?</v>
      </c>
      <c r="N486" s="186" t="str">
        <f t="shared" si="1"/>
        <v>#NAME?</v>
      </c>
      <c r="O486" s="187" t="str">
        <f t="shared" si="2"/>
        <v>#NAME?</v>
      </c>
      <c r="P486" s="179" t="str">
        <f t="shared" si="3"/>
        <v>#NAME?</v>
      </c>
      <c r="Q486" s="187" t="str">
        <f t="shared" si="4"/>
        <v>#NAME?</v>
      </c>
      <c r="R486" s="187" t="str">
        <f t="shared" si="5"/>
        <v>#NAME?</v>
      </c>
      <c r="S486" s="188" t="str">
        <f t="shared" si="6"/>
        <v>#NAME?</v>
      </c>
    </row>
    <row r="487" ht="15.75" customHeight="1">
      <c r="G487" s="182" t="s">
        <v>449</v>
      </c>
      <c r="H487" s="183">
        <v>192.22</v>
      </c>
      <c r="I487" s="185" t="str">
        <f t="array" ref="I487">_xludf.XLOOKUP(G487,'Benchmark Rates Paste'!A:A,'Benchmark Rates Paste'!B:B, "")</f>
        <v>#NAME?</v>
      </c>
      <c r="J487" s="172" t="str">
        <f t="array" ref="J487">_xludf.XLOOKUP(G487,'Benchmark Rates Paste'!D:D,'Benchmark Rates Paste'!E:E,"")</f>
        <v>#NAME?</v>
      </c>
      <c r="K487" s="184" t="str">
        <f t="array" ref="K487">_xludf.XLOOKUP(G487,'Benchmark Rates Paste'!G:G,'Benchmark Rates Paste'!I:I,"")</f>
        <v>#NAME?</v>
      </c>
      <c r="L487" s="184" t="str">
        <f t="array" ref="L487">_xludf.XLOOKUP(G487,'Benchmark Rates Paste'!K:K,'Benchmark Rates Paste'!L:L,"")</f>
        <v>#NAME?</v>
      </c>
      <c r="M487" s="185" t="str">
        <f t="array" ref="M487">_xludf.XLOOKUP(G487,'Benchmark Rates Paste'!N:N,'Benchmark Rates Paste'!O:O,"")</f>
        <v>#NAME?</v>
      </c>
      <c r="N487" s="186" t="str">
        <f t="shared" si="1"/>
        <v>#NAME?</v>
      </c>
      <c r="O487" s="187" t="str">
        <f t="shared" si="2"/>
        <v>#NAME?</v>
      </c>
      <c r="P487" s="179" t="str">
        <f t="shared" si="3"/>
        <v>#NAME?</v>
      </c>
      <c r="Q487" s="187" t="str">
        <f t="shared" si="4"/>
        <v>#NAME?</v>
      </c>
      <c r="R487" s="187" t="str">
        <f t="shared" si="5"/>
        <v>#NAME?</v>
      </c>
      <c r="S487" s="188" t="str">
        <f t="shared" si="6"/>
        <v>#NAME?</v>
      </c>
    </row>
    <row r="488" ht="15.75" customHeight="1">
      <c r="G488" s="182" t="s">
        <v>450</v>
      </c>
      <c r="H488" s="183">
        <v>598.25</v>
      </c>
      <c r="I488" s="185" t="str">
        <f t="array" ref="I488">_xludf.XLOOKUP(G488,'Benchmark Rates Paste'!A:A,'Benchmark Rates Paste'!B:B, "")</f>
        <v>#NAME?</v>
      </c>
      <c r="J488" s="172" t="str">
        <f t="array" ref="J488">_xludf.XLOOKUP(G488,'Benchmark Rates Paste'!D:D,'Benchmark Rates Paste'!E:E,"")</f>
        <v>#NAME?</v>
      </c>
      <c r="K488" s="184" t="str">
        <f t="array" ref="K488">_xludf.XLOOKUP(G488,'Benchmark Rates Paste'!G:G,'Benchmark Rates Paste'!I:I,"")</f>
        <v>#NAME?</v>
      </c>
      <c r="L488" s="184" t="str">
        <f t="array" ref="L488">_xludf.XLOOKUP(G488,'Benchmark Rates Paste'!K:K,'Benchmark Rates Paste'!L:L,"")</f>
        <v>#NAME?</v>
      </c>
      <c r="M488" s="185" t="str">
        <f t="array" ref="M488">_xludf.XLOOKUP(G488,'Benchmark Rates Paste'!N:N,'Benchmark Rates Paste'!O:O,"")</f>
        <v>#NAME?</v>
      </c>
      <c r="N488" s="186" t="str">
        <f t="shared" si="1"/>
        <v>#NAME?</v>
      </c>
      <c r="O488" s="187" t="str">
        <f t="shared" si="2"/>
        <v>#NAME?</v>
      </c>
      <c r="P488" s="179" t="str">
        <f t="shared" si="3"/>
        <v>#NAME?</v>
      </c>
      <c r="Q488" s="187" t="str">
        <f t="shared" si="4"/>
        <v>#NAME?</v>
      </c>
      <c r="R488" s="187" t="str">
        <f t="shared" si="5"/>
        <v>#NAME?</v>
      </c>
      <c r="S488" s="188" t="str">
        <f t="shared" si="6"/>
        <v>#NAME?</v>
      </c>
    </row>
    <row r="489" ht="15.75" customHeight="1">
      <c r="G489" s="182" t="s">
        <v>451</v>
      </c>
      <c r="H489" s="183">
        <v>403.84</v>
      </c>
      <c r="I489" s="185" t="str">
        <f t="array" ref="I489">_xludf.XLOOKUP(G489,'Benchmark Rates Paste'!A:A,'Benchmark Rates Paste'!B:B, "")</f>
        <v>#NAME?</v>
      </c>
      <c r="J489" s="172" t="str">
        <f t="array" ref="J489">_xludf.XLOOKUP(G489,'Benchmark Rates Paste'!D:D,'Benchmark Rates Paste'!E:E,"")</f>
        <v>#NAME?</v>
      </c>
      <c r="K489" s="184" t="str">
        <f t="array" ref="K489">_xludf.XLOOKUP(G489,'Benchmark Rates Paste'!G:G,'Benchmark Rates Paste'!I:I,"")</f>
        <v>#NAME?</v>
      </c>
      <c r="L489" s="184" t="str">
        <f t="array" ref="L489">_xludf.XLOOKUP(G489,'Benchmark Rates Paste'!K:K,'Benchmark Rates Paste'!L:L,"")</f>
        <v>#NAME?</v>
      </c>
      <c r="M489" s="185" t="str">
        <f t="array" ref="M489">_xludf.XLOOKUP(G489,'Benchmark Rates Paste'!N:N,'Benchmark Rates Paste'!O:O,"")</f>
        <v>#NAME?</v>
      </c>
      <c r="N489" s="186" t="str">
        <f t="shared" si="1"/>
        <v>#NAME?</v>
      </c>
      <c r="O489" s="187" t="str">
        <f t="shared" si="2"/>
        <v>#NAME?</v>
      </c>
      <c r="P489" s="179" t="str">
        <f t="shared" si="3"/>
        <v>#NAME?</v>
      </c>
      <c r="Q489" s="187" t="str">
        <f t="shared" si="4"/>
        <v>#NAME?</v>
      </c>
      <c r="R489" s="187" t="str">
        <f t="shared" si="5"/>
        <v>#NAME?</v>
      </c>
      <c r="S489" s="188" t="str">
        <f t="shared" si="6"/>
        <v>#NAME?</v>
      </c>
    </row>
    <row r="490" ht="15.75" customHeight="1">
      <c r="G490" s="182" t="s">
        <v>452</v>
      </c>
      <c r="H490" s="183">
        <v>673.14</v>
      </c>
      <c r="I490" s="185" t="str">
        <f t="array" ref="I490">_xludf.XLOOKUP(G490,'Benchmark Rates Paste'!A:A,'Benchmark Rates Paste'!B:B, "")</f>
        <v>#NAME?</v>
      </c>
      <c r="J490" s="172" t="str">
        <f t="array" ref="J490">_xludf.XLOOKUP(G490,'Benchmark Rates Paste'!D:D,'Benchmark Rates Paste'!E:E,"")</f>
        <v>#NAME?</v>
      </c>
      <c r="K490" s="184" t="str">
        <f t="array" ref="K490">_xludf.XLOOKUP(G490,'Benchmark Rates Paste'!G:G,'Benchmark Rates Paste'!I:I,"")</f>
        <v>#NAME?</v>
      </c>
      <c r="L490" s="184" t="str">
        <f t="array" ref="L490">_xludf.XLOOKUP(G490,'Benchmark Rates Paste'!K:K,'Benchmark Rates Paste'!L:L,"")</f>
        <v>#NAME?</v>
      </c>
      <c r="M490" s="185" t="str">
        <f t="array" ref="M490">_xludf.XLOOKUP(G490,'Benchmark Rates Paste'!N:N,'Benchmark Rates Paste'!O:O,"")</f>
        <v>#NAME?</v>
      </c>
      <c r="N490" s="186" t="str">
        <f t="shared" si="1"/>
        <v>#NAME?</v>
      </c>
      <c r="O490" s="187" t="str">
        <f t="shared" si="2"/>
        <v>#NAME?</v>
      </c>
      <c r="P490" s="179" t="str">
        <f t="shared" si="3"/>
        <v>#NAME?</v>
      </c>
      <c r="Q490" s="187" t="str">
        <f t="shared" si="4"/>
        <v>#NAME?</v>
      </c>
      <c r="R490" s="187" t="str">
        <f t="shared" si="5"/>
        <v>#NAME?</v>
      </c>
      <c r="S490" s="188" t="str">
        <f t="shared" si="6"/>
        <v>#NAME?</v>
      </c>
    </row>
    <row r="491" ht="15.75" customHeight="1">
      <c r="G491" s="182" t="s">
        <v>453</v>
      </c>
      <c r="H491" s="183">
        <v>1381.52</v>
      </c>
      <c r="I491" s="185" t="str">
        <f t="array" ref="I491">_xludf.XLOOKUP(G491,'Benchmark Rates Paste'!A:A,'Benchmark Rates Paste'!B:B, "")</f>
        <v>#NAME?</v>
      </c>
      <c r="J491" s="172" t="str">
        <f t="array" ref="J491">_xludf.XLOOKUP(G491,'Benchmark Rates Paste'!D:D,'Benchmark Rates Paste'!E:E,"")</f>
        <v>#NAME?</v>
      </c>
      <c r="K491" s="184" t="str">
        <f t="array" ref="K491">_xludf.XLOOKUP(G491,'Benchmark Rates Paste'!G:G,'Benchmark Rates Paste'!I:I,"")</f>
        <v>#NAME?</v>
      </c>
      <c r="L491" s="184" t="str">
        <f t="array" ref="L491">_xludf.XLOOKUP(G491,'Benchmark Rates Paste'!K:K,'Benchmark Rates Paste'!L:L,"")</f>
        <v>#NAME?</v>
      </c>
      <c r="M491" s="185" t="str">
        <f t="array" ref="M491">_xludf.XLOOKUP(G491,'Benchmark Rates Paste'!N:N,'Benchmark Rates Paste'!O:O,"")</f>
        <v>#NAME?</v>
      </c>
      <c r="N491" s="186" t="str">
        <f t="shared" si="1"/>
        <v>#NAME?</v>
      </c>
      <c r="O491" s="187" t="str">
        <f t="shared" si="2"/>
        <v>#NAME?</v>
      </c>
      <c r="P491" s="179" t="str">
        <f t="shared" si="3"/>
        <v>#NAME?</v>
      </c>
      <c r="Q491" s="187" t="str">
        <f t="shared" si="4"/>
        <v>#NAME?</v>
      </c>
      <c r="R491" s="187" t="str">
        <f t="shared" si="5"/>
        <v>#NAME?</v>
      </c>
      <c r="S491" s="188" t="str">
        <f t="shared" si="6"/>
        <v>#NAME?</v>
      </c>
    </row>
    <row r="492" ht="15.75" customHeight="1">
      <c r="G492" s="182" t="s">
        <v>454</v>
      </c>
      <c r="H492" s="183">
        <v>1004.3</v>
      </c>
      <c r="I492" s="185" t="str">
        <f t="array" ref="I492">_xludf.XLOOKUP(G492,'Benchmark Rates Paste'!A:A,'Benchmark Rates Paste'!B:B, "")</f>
        <v>#NAME?</v>
      </c>
      <c r="J492" s="172" t="str">
        <f t="array" ref="J492">_xludf.XLOOKUP(G492,'Benchmark Rates Paste'!D:D,'Benchmark Rates Paste'!E:E,"")</f>
        <v>#NAME?</v>
      </c>
      <c r="K492" s="184" t="str">
        <f t="array" ref="K492">_xludf.XLOOKUP(G492,'Benchmark Rates Paste'!G:G,'Benchmark Rates Paste'!I:I,"")</f>
        <v>#NAME?</v>
      </c>
      <c r="L492" s="184" t="str">
        <f t="array" ref="L492">_xludf.XLOOKUP(G492,'Benchmark Rates Paste'!K:K,'Benchmark Rates Paste'!L:L,"")</f>
        <v>#NAME?</v>
      </c>
      <c r="M492" s="185" t="str">
        <f t="array" ref="M492">_xludf.XLOOKUP(G492,'Benchmark Rates Paste'!N:N,'Benchmark Rates Paste'!O:O,"")</f>
        <v>#NAME?</v>
      </c>
      <c r="N492" s="186" t="str">
        <f t="shared" si="1"/>
        <v>#NAME?</v>
      </c>
      <c r="O492" s="187" t="str">
        <f t="shared" si="2"/>
        <v>#NAME?</v>
      </c>
      <c r="P492" s="179" t="str">
        <f t="shared" si="3"/>
        <v>#NAME?</v>
      </c>
      <c r="Q492" s="187" t="str">
        <f t="shared" si="4"/>
        <v>#NAME?</v>
      </c>
      <c r="R492" s="187" t="str">
        <f t="shared" si="5"/>
        <v>#NAME?</v>
      </c>
      <c r="S492" s="188" t="str">
        <f t="shared" si="6"/>
        <v>#NAME?</v>
      </c>
    </row>
    <row r="493" ht="15.75" customHeight="1">
      <c r="G493" s="182" t="s">
        <v>455</v>
      </c>
      <c r="H493" s="183">
        <v>1040.28</v>
      </c>
      <c r="I493" s="185" t="str">
        <f t="array" ref="I493">_xludf.XLOOKUP(G493,'Benchmark Rates Paste'!A:A,'Benchmark Rates Paste'!B:B, "")</f>
        <v>#NAME?</v>
      </c>
      <c r="J493" s="172" t="str">
        <f t="array" ref="J493">_xludf.XLOOKUP(G493,'Benchmark Rates Paste'!D:D,'Benchmark Rates Paste'!E:E,"")</f>
        <v>#NAME?</v>
      </c>
      <c r="K493" s="184" t="str">
        <f t="array" ref="K493">_xludf.XLOOKUP(G493,'Benchmark Rates Paste'!G:G,'Benchmark Rates Paste'!I:I,"")</f>
        <v>#NAME?</v>
      </c>
      <c r="L493" s="184" t="str">
        <f t="array" ref="L493">_xludf.XLOOKUP(G493,'Benchmark Rates Paste'!K:K,'Benchmark Rates Paste'!L:L,"")</f>
        <v>#NAME?</v>
      </c>
      <c r="M493" s="185" t="str">
        <f t="array" ref="M493">_xludf.XLOOKUP(G493,'Benchmark Rates Paste'!N:N,'Benchmark Rates Paste'!O:O,"")</f>
        <v>#NAME?</v>
      </c>
      <c r="N493" s="186" t="str">
        <f t="shared" si="1"/>
        <v>#NAME?</v>
      </c>
      <c r="O493" s="187" t="str">
        <f t="shared" si="2"/>
        <v>#NAME?</v>
      </c>
      <c r="P493" s="179" t="str">
        <f t="shared" si="3"/>
        <v>#NAME?</v>
      </c>
      <c r="Q493" s="187" t="str">
        <f t="shared" si="4"/>
        <v>#NAME?</v>
      </c>
      <c r="R493" s="187" t="str">
        <f t="shared" si="5"/>
        <v>#NAME?</v>
      </c>
      <c r="S493" s="188" t="str">
        <f t="shared" si="6"/>
        <v>#NAME?</v>
      </c>
    </row>
    <row r="494" ht="15.75" customHeight="1">
      <c r="G494" s="182" t="s">
        <v>456</v>
      </c>
      <c r="H494" s="183">
        <v>651.16</v>
      </c>
      <c r="I494" s="185" t="str">
        <f t="array" ref="I494">_xludf.XLOOKUP(G494,'Benchmark Rates Paste'!A:A,'Benchmark Rates Paste'!B:B, "")</f>
        <v>#NAME?</v>
      </c>
      <c r="J494" s="172" t="str">
        <f t="array" ref="J494">_xludf.XLOOKUP(G494,'Benchmark Rates Paste'!D:D,'Benchmark Rates Paste'!E:E,"")</f>
        <v>#NAME?</v>
      </c>
      <c r="K494" s="184" t="str">
        <f t="array" ref="K494">_xludf.XLOOKUP(G494,'Benchmark Rates Paste'!G:G,'Benchmark Rates Paste'!I:I,"")</f>
        <v>#NAME?</v>
      </c>
      <c r="L494" s="184" t="str">
        <f t="array" ref="L494">_xludf.XLOOKUP(G494,'Benchmark Rates Paste'!K:K,'Benchmark Rates Paste'!L:L,"")</f>
        <v>#NAME?</v>
      </c>
      <c r="M494" s="185" t="str">
        <f t="array" ref="M494">_xludf.XLOOKUP(G494,'Benchmark Rates Paste'!N:N,'Benchmark Rates Paste'!O:O,"")</f>
        <v>#NAME?</v>
      </c>
      <c r="N494" s="186" t="str">
        <f t="shared" si="1"/>
        <v>#NAME?</v>
      </c>
      <c r="O494" s="187" t="str">
        <f t="shared" si="2"/>
        <v>#NAME?</v>
      </c>
      <c r="P494" s="179" t="str">
        <f t="shared" si="3"/>
        <v>#NAME?</v>
      </c>
      <c r="Q494" s="187" t="str">
        <f t="shared" si="4"/>
        <v>#NAME?</v>
      </c>
      <c r="R494" s="187" t="str">
        <f t="shared" si="5"/>
        <v>#NAME?</v>
      </c>
      <c r="S494" s="188" t="str">
        <f t="shared" si="6"/>
        <v>#NAME?</v>
      </c>
    </row>
    <row r="495" ht="15.75" customHeight="1">
      <c r="G495" s="182" t="s">
        <v>457</v>
      </c>
      <c r="H495" s="183">
        <v>1408.2</v>
      </c>
      <c r="I495" s="185" t="str">
        <f t="array" ref="I495">_xludf.XLOOKUP(G495,'Benchmark Rates Paste'!A:A,'Benchmark Rates Paste'!B:B, "")</f>
        <v>#NAME?</v>
      </c>
      <c r="J495" s="172" t="str">
        <f t="array" ref="J495">_xludf.XLOOKUP(G495,'Benchmark Rates Paste'!D:D,'Benchmark Rates Paste'!E:E,"")</f>
        <v>#NAME?</v>
      </c>
      <c r="K495" s="184" t="str">
        <f t="array" ref="K495">_xludf.XLOOKUP(G495,'Benchmark Rates Paste'!G:G,'Benchmark Rates Paste'!I:I,"")</f>
        <v>#NAME?</v>
      </c>
      <c r="L495" s="184" t="str">
        <f t="array" ref="L495">_xludf.XLOOKUP(G495,'Benchmark Rates Paste'!K:K,'Benchmark Rates Paste'!L:L,"")</f>
        <v>#NAME?</v>
      </c>
      <c r="M495" s="185" t="str">
        <f t="array" ref="M495">_xludf.XLOOKUP(G495,'Benchmark Rates Paste'!N:N,'Benchmark Rates Paste'!O:O,"")</f>
        <v>#NAME?</v>
      </c>
      <c r="N495" s="186" t="str">
        <f t="shared" si="1"/>
        <v>#NAME?</v>
      </c>
      <c r="O495" s="187" t="str">
        <f t="shared" si="2"/>
        <v>#NAME?</v>
      </c>
      <c r="P495" s="179" t="str">
        <f t="shared" si="3"/>
        <v>#NAME?</v>
      </c>
      <c r="Q495" s="187" t="str">
        <f t="shared" si="4"/>
        <v>#NAME?</v>
      </c>
      <c r="R495" s="187" t="str">
        <f t="shared" si="5"/>
        <v>#NAME?</v>
      </c>
      <c r="S495" s="188" t="str">
        <f t="shared" si="6"/>
        <v>#NAME?</v>
      </c>
    </row>
    <row r="496" ht="15.75" customHeight="1">
      <c r="G496" s="182" t="s">
        <v>194</v>
      </c>
      <c r="H496" s="183">
        <v>95.94</v>
      </c>
      <c r="I496" s="185" t="str">
        <f t="array" ref="I496">_xludf.XLOOKUP(G496,'Benchmark Rates Paste'!A:A,'Benchmark Rates Paste'!B:B, "")</f>
        <v>#NAME?</v>
      </c>
      <c r="J496" s="172" t="str">
        <f t="array" ref="J496">_xludf.XLOOKUP(G496,'Benchmark Rates Paste'!D:D,'Benchmark Rates Paste'!E:E,"")</f>
        <v>#NAME?</v>
      </c>
      <c r="K496" s="184" t="str">
        <f t="array" ref="K496">_xludf.XLOOKUP(G496,'Benchmark Rates Paste'!G:G,'Benchmark Rates Paste'!I:I,"")</f>
        <v>#NAME?</v>
      </c>
      <c r="L496" s="184" t="str">
        <f t="array" ref="L496">_xludf.XLOOKUP(G496,'Benchmark Rates Paste'!K:K,'Benchmark Rates Paste'!L:L,"")</f>
        <v>#NAME?</v>
      </c>
      <c r="M496" s="185" t="str">
        <f t="array" ref="M496">_xludf.XLOOKUP(G496,'Benchmark Rates Paste'!N:N,'Benchmark Rates Paste'!O:O,"")</f>
        <v>#NAME?</v>
      </c>
      <c r="N496" s="186" t="str">
        <f t="shared" si="1"/>
        <v>#NAME?</v>
      </c>
      <c r="O496" s="187" t="str">
        <f t="shared" si="2"/>
        <v>#NAME?</v>
      </c>
      <c r="P496" s="179" t="str">
        <f t="shared" si="3"/>
        <v>#NAME?</v>
      </c>
      <c r="Q496" s="187" t="str">
        <f t="shared" si="4"/>
        <v>#NAME?</v>
      </c>
      <c r="R496" s="187" t="str">
        <f t="shared" si="5"/>
        <v>#NAME?</v>
      </c>
      <c r="S496" s="188" t="str">
        <f t="shared" si="6"/>
        <v>#NAME?</v>
      </c>
    </row>
    <row r="497" ht="15.75" customHeight="1">
      <c r="G497" s="182" t="s">
        <v>458</v>
      </c>
      <c r="H497" s="183">
        <v>4242.98</v>
      </c>
      <c r="I497" s="185" t="str">
        <f t="array" ref="I497">_xludf.XLOOKUP(G497,'Benchmark Rates Paste'!A:A,'Benchmark Rates Paste'!B:B, "")</f>
        <v>#NAME?</v>
      </c>
      <c r="J497" s="172" t="str">
        <f t="array" ref="J497">_xludf.XLOOKUP(G497,'Benchmark Rates Paste'!D:D,'Benchmark Rates Paste'!E:E,"")</f>
        <v>#NAME?</v>
      </c>
      <c r="K497" s="184" t="str">
        <f t="array" ref="K497">_xludf.XLOOKUP(G497,'Benchmark Rates Paste'!G:G,'Benchmark Rates Paste'!I:I,"")</f>
        <v>#NAME?</v>
      </c>
      <c r="L497" s="184" t="str">
        <f t="array" ref="L497">_xludf.XLOOKUP(G497,'Benchmark Rates Paste'!K:K,'Benchmark Rates Paste'!L:L,"")</f>
        <v>#NAME?</v>
      </c>
      <c r="M497" s="185" t="str">
        <f t="array" ref="M497">_xludf.XLOOKUP(G497,'Benchmark Rates Paste'!N:N,'Benchmark Rates Paste'!O:O,"")</f>
        <v>#NAME?</v>
      </c>
      <c r="N497" s="186" t="str">
        <f t="shared" si="1"/>
        <v>#NAME?</v>
      </c>
      <c r="O497" s="187" t="str">
        <f t="shared" si="2"/>
        <v>#NAME?</v>
      </c>
      <c r="P497" s="179" t="str">
        <f t="shared" si="3"/>
        <v>#NAME?</v>
      </c>
      <c r="Q497" s="187" t="str">
        <f t="shared" si="4"/>
        <v>#NAME?</v>
      </c>
      <c r="R497" s="187" t="str">
        <f t="shared" si="5"/>
        <v>#NAME?</v>
      </c>
      <c r="S497" s="188" t="str">
        <f t="shared" si="6"/>
        <v>#NAME?</v>
      </c>
    </row>
    <row r="498" ht="15.75" customHeight="1">
      <c r="G498" s="182" t="s">
        <v>120</v>
      </c>
      <c r="H498" s="183">
        <v>5599.19</v>
      </c>
      <c r="I498" s="185" t="str">
        <f t="array" ref="I498">_xludf.XLOOKUP(G498,'Benchmark Rates Paste'!A:A,'Benchmark Rates Paste'!B:B, "")</f>
        <v>#NAME?</v>
      </c>
      <c r="J498" s="172" t="str">
        <f t="array" ref="J498">_xludf.XLOOKUP(G498,'Benchmark Rates Paste'!D:D,'Benchmark Rates Paste'!E:E,"")</f>
        <v>#NAME?</v>
      </c>
      <c r="K498" s="184" t="str">
        <f t="array" ref="K498">_xludf.XLOOKUP(G498,'Benchmark Rates Paste'!G:G,'Benchmark Rates Paste'!I:I,"")</f>
        <v>#NAME?</v>
      </c>
      <c r="L498" s="184" t="str">
        <f t="array" ref="L498">_xludf.XLOOKUP(G498,'Benchmark Rates Paste'!K:K,'Benchmark Rates Paste'!L:L,"")</f>
        <v>#NAME?</v>
      </c>
      <c r="M498" s="185" t="str">
        <f t="array" ref="M498">_xludf.XLOOKUP(G498,'Benchmark Rates Paste'!N:N,'Benchmark Rates Paste'!O:O,"")</f>
        <v>#NAME?</v>
      </c>
      <c r="N498" s="186" t="str">
        <f t="shared" si="1"/>
        <v>#NAME?</v>
      </c>
      <c r="O498" s="187" t="str">
        <f t="shared" si="2"/>
        <v>#NAME?</v>
      </c>
      <c r="P498" s="179" t="str">
        <f t="shared" si="3"/>
        <v>#NAME?</v>
      </c>
      <c r="Q498" s="187" t="str">
        <f t="shared" si="4"/>
        <v>#NAME?</v>
      </c>
      <c r="R498" s="187" t="str">
        <f t="shared" si="5"/>
        <v>#NAME?</v>
      </c>
      <c r="S498" s="188" t="str">
        <f t="shared" si="6"/>
        <v>#NAME?</v>
      </c>
    </row>
    <row r="499" ht="15.75" customHeight="1">
      <c r="G499" s="182" t="s">
        <v>459</v>
      </c>
      <c r="H499" s="183">
        <v>1494.02</v>
      </c>
      <c r="I499" s="185" t="str">
        <f t="array" ref="I499">_xludf.XLOOKUP(G499,'Benchmark Rates Paste'!A:A,'Benchmark Rates Paste'!B:B, "")</f>
        <v>#NAME?</v>
      </c>
      <c r="J499" s="172" t="str">
        <f t="array" ref="J499">_xludf.XLOOKUP(G499,'Benchmark Rates Paste'!D:D,'Benchmark Rates Paste'!E:E,"")</f>
        <v>#NAME?</v>
      </c>
      <c r="K499" s="184" t="str">
        <f t="array" ref="K499">_xludf.XLOOKUP(G499,'Benchmark Rates Paste'!G:G,'Benchmark Rates Paste'!I:I,"")</f>
        <v>#NAME?</v>
      </c>
      <c r="L499" s="184" t="str">
        <f t="array" ref="L499">_xludf.XLOOKUP(G499,'Benchmark Rates Paste'!K:K,'Benchmark Rates Paste'!L:L,"")</f>
        <v>#NAME?</v>
      </c>
      <c r="M499" s="185" t="str">
        <f t="array" ref="M499">_xludf.XLOOKUP(G499,'Benchmark Rates Paste'!N:N,'Benchmark Rates Paste'!O:O,"")</f>
        <v>#NAME?</v>
      </c>
      <c r="N499" s="186" t="str">
        <f t="shared" si="1"/>
        <v>#NAME?</v>
      </c>
      <c r="O499" s="187" t="str">
        <f t="shared" si="2"/>
        <v>#NAME?</v>
      </c>
      <c r="P499" s="179" t="str">
        <f t="shared" si="3"/>
        <v>#NAME?</v>
      </c>
      <c r="Q499" s="187" t="str">
        <f t="shared" si="4"/>
        <v>#NAME?</v>
      </c>
      <c r="R499" s="187" t="str">
        <f t="shared" si="5"/>
        <v>#NAME?</v>
      </c>
      <c r="S499" s="188" t="str">
        <f t="shared" si="6"/>
        <v>#NAME?</v>
      </c>
    </row>
    <row r="500" ht="15.75" customHeight="1">
      <c r="G500" s="182" t="s">
        <v>460</v>
      </c>
      <c r="H500" s="183">
        <v>1507.8</v>
      </c>
      <c r="I500" s="185" t="str">
        <f t="array" ref="I500">_xludf.XLOOKUP(G500,'Benchmark Rates Paste'!A:A,'Benchmark Rates Paste'!B:B, "")</f>
        <v>#NAME?</v>
      </c>
      <c r="J500" s="172" t="str">
        <f t="array" ref="J500">_xludf.XLOOKUP(G500,'Benchmark Rates Paste'!D:D,'Benchmark Rates Paste'!E:E,"")</f>
        <v>#NAME?</v>
      </c>
      <c r="K500" s="184" t="str">
        <f t="array" ref="K500">_xludf.XLOOKUP(G500,'Benchmark Rates Paste'!G:G,'Benchmark Rates Paste'!I:I,"")</f>
        <v>#NAME?</v>
      </c>
      <c r="L500" s="184" t="str">
        <f t="array" ref="L500">_xludf.XLOOKUP(G500,'Benchmark Rates Paste'!K:K,'Benchmark Rates Paste'!L:L,"")</f>
        <v>#NAME?</v>
      </c>
      <c r="M500" s="185" t="str">
        <f t="array" ref="M500">_xludf.XLOOKUP(G500,'Benchmark Rates Paste'!N:N,'Benchmark Rates Paste'!O:O,"")</f>
        <v>#NAME?</v>
      </c>
      <c r="N500" s="186" t="str">
        <f t="shared" si="1"/>
        <v>#NAME?</v>
      </c>
      <c r="O500" s="187" t="str">
        <f t="shared" si="2"/>
        <v>#NAME?</v>
      </c>
      <c r="P500" s="179" t="str">
        <f t="shared" si="3"/>
        <v>#NAME?</v>
      </c>
      <c r="Q500" s="187" t="str">
        <f t="shared" si="4"/>
        <v>#NAME?</v>
      </c>
      <c r="R500" s="187" t="str">
        <f t="shared" si="5"/>
        <v>#NAME?</v>
      </c>
      <c r="S500" s="188" t="str">
        <f t="shared" si="6"/>
        <v>#NAME?</v>
      </c>
    </row>
    <row r="501" ht="15.75" customHeight="1">
      <c r="G501" s="182" t="s">
        <v>121</v>
      </c>
      <c r="H501" s="183">
        <v>3786.55</v>
      </c>
      <c r="I501" s="185" t="str">
        <f t="array" ref="I501">_xludf.XLOOKUP(G501,'Benchmark Rates Paste'!A:A,'Benchmark Rates Paste'!B:B, "")</f>
        <v>#NAME?</v>
      </c>
      <c r="J501" s="172" t="str">
        <f t="array" ref="J501">_xludf.XLOOKUP(G501,'Benchmark Rates Paste'!D:D,'Benchmark Rates Paste'!E:E,"")</f>
        <v>#NAME?</v>
      </c>
      <c r="K501" s="184" t="str">
        <f t="array" ref="K501">_xludf.XLOOKUP(G501,'Benchmark Rates Paste'!G:G,'Benchmark Rates Paste'!I:I,"")</f>
        <v>#NAME?</v>
      </c>
      <c r="L501" s="184" t="str">
        <f t="array" ref="L501">_xludf.XLOOKUP(G501,'Benchmark Rates Paste'!K:K,'Benchmark Rates Paste'!L:L,"")</f>
        <v>#NAME?</v>
      </c>
      <c r="M501" s="185" t="str">
        <f t="array" ref="M501">_xludf.XLOOKUP(G501,'Benchmark Rates Paste'!N:N,'Benchmark Rates Paste'!O:O,"")</f>
        <v>#NAME?</v>
      </c>
      <c r="N501" s="186" t="str">
        <f t="shared" si="1"/>
        <v>#NAME?</v>
      </c>
      <c r="O501" s="187" t="str">
        <f t="shared" si="2"/>
        <v>#NAME?</v>
      </c>
      <c r="P501" s="179" t="str">
        <f t="shared" si="3"/>
        <v>#NAME?</v>
      </c>
      <c r="Q501" s="187" t="str">
        <f t="shared" si="4"/>
        <v>#NAME?</v>
      </c>
      <c r="R501" s="187" t="str">
        <f t="shared" si="5"/>
        <v>#NAME?</v>
      </c>
      <c r="S501" s="188" t="str">
        <f t="shared" si="6"/>
        <v>#NAME?</v>
      </c>
    </row>
    <row r="502" ht="15.75" customHeight="1">
      <c r="G502" s="182" t="s">
        <v>122</v>
      </c>
      <c r="H502" s="183">
        <v>3786.55</v>
      </c>
      <c r="I502" s="185" t="str">
        <f t="array" ref="I502">_xludf.XLOOKUP(G502,'Benchmark Rates Paste'!A:A,'Benchmark Rates Paste'!B:B, "")</f>
        <v>#NAME?</v>
      </c>
      <c r="J502" s="172" t="str">
        <f t="array" ref="J502">_xludf.XLOOKUP(G502,'Benchmark Rates Paste'!D:D,'Benchmark Rates Paste'!E:E,"")</f>
        <v>#NAME?</v>
      </c>
      <c r="K502" s="184" t="str">
        <f t="array" ref="K502">_xludf.XLOOKUP(G502,'Benchmark Rates Paste'!G:G,'Benchmark Rates Paste'!I:I,"")</f>
        <v>#NAME?</v>
      </c>
      <c r="L502" s="184" t="str">
        <f t="array" ref="L502">_xludf.XLOOKUP(G502,'Benchmark Rates Paste'!K:K,'Benchmark Rates Paste'!L:L,"")</f>
        <v>#NAME?</v>
      </c>
      <c r="M502" s="185" t="str">
        <f t="array" ref="M502">_xludf.XLOOKUP(G502,'Benchmark Rates Paste'!N:N,'Benchmark Rates Paste'!O:O,"")</f>
        <v>#NAME?</v>
      </c>
      <c r="N502" s="186" t="str">
        <f t="shared" si="1"/>
        <v>#NAME?</v>
      </c>
      <c r="O502" s="187" t="str">
        <f t="shared" si="2"/>
        <v>#NAME?</v>
      </c>
      <c r="P502" s="179" t="str">
        <f t="shared" si="3"/>
        <v>#NAME?</v>
      </c>
      <c r="Q502" s="187" t="str">
        <f t="shared" si="4"/>
        <v>#NAME?</v>
      </c>
      <c r="R502" s="187" t="str">
        <f t="shared" si="5"/>
        <v>#NAME?</v>
      </c>
      <c r="S502" s="188" t="str">
        <f t="shared" si="6"/>
        <v>#NAME?</v>
      </c>
    </row>
    <row r="503" ht="15.75" customHeight="1">
      <c r="G503" s="182" t="s">
        <v>123</v>
      </c>
      <c r="H503" s="183">
        <v>3786.55</v>
      </c>
      <c r="I503" s="185" t="str">
        <f t="array" ref="I503">_xludf.XLOOKUP(G503,'Benchmark Rates Paste'!A:A,'Benchmark Rates Paste'!B:B, "")</f>
        <v>#NAME?</v>
      </c>
      <c r="J503" s="172" t="str">
        <f t="array" ref="J503">_xludf.XLOOKUP(G503,'Benchmark Rates Paste'!D:D,'Benchmark Rates Paste'!E:E,"")</f>
        <v>#NAME?</v>
      </c>
      <c r="K503" s="184" t="str">
        <f t="array" ref="K503">_xludf.XLOOKUP(G503,'Benchmark Rates Paste'!G:G,'Benchmark Rates Paste'!I:I,"")</f>
        <v>#NAME?</v>
      </c>
      <c r="L503" s="184" t="str">
        <f t="array" ref="L503">_xludf.XLOOKUP(G503,'Benchmark Rates Paste'!K:K,'Benchmark Rates Paste'!L:L,"")</f>
        <v>#NAME?</v>
      </c>
      <c r="M503" s="185" t="str">
        <f t="array" ref="M503">_xludf.XLOOKUP(G503,'Benchmark Rates Paste'!N:N,'Benchmark Rates Paste'!O:O,"")</f>
        <v>#NAME?</v>
      </c>
      <c r="N503" s="186" t="str">
        <f t="shared" si="1"/>
        <v>#NAME?</v>
      </c>
      <c r="O503" s="187" t="str">
        <f t="shared" si="2"/>
        <v>#NAME?</v>
      </c>
      <c r="P503" s="179" t="str">
        <f t="shared" si="3"/>
        <v>#NAME?</v>
      </c>
      <c r="Q503" s="187" t="str">
        <f t="shared" si="4"/>
        <v>#NAME?</v>
      </c>
      <c r="R503" s="187" t="str">
        <f t="shared" si="5"/>
        <v>#NAME?</v>
      </c>
      <c r="S503" s="188" t="str">
        <f t="shared" si="6"/>
        <v>#NAME?</v>
      </c>
    </row>
    <row r="504" ht="15.75" customHeight="1">
      <c r="G504" s="182" t="s">
        <v>461</v>
      </c>
      <c r="H504" s="183">
        <v>537.86</v>
      </c>
      <c r="I504" s="185" t="str">
        <f t="array" ref="I504">_xludf.XLOOKUP(G504,'Benchmark Rates Paste'!A:A,'Benchmark Rates Paste'!B:B, "")</f>
        <v>#NAME?</v>
      </c>
      <c r="J504" s="172" t="str">
        <f t="array" ref="J504">_xludf.XLOOKUP(G504,'Benchmark Rates Paste'!D:D,'Benchmark Rates Paste'!E:E,"")</f>
        <v>#NAME?</v>
      </c>
      <c r="K504" s="184" t="str">
        <f t="array" ref="K504">_xludf.XLOOKUP(G504,'Benchmark Rates Paste'!G:G,'Benchmark Rates Paste'!I:I,"")</f>
        <v>#NAME?</v>
      </c>
      <c r="L504" s="184" t="str">
        <f t="array" ref="L504">_xludf.XLOOKUP(G504,'Benchmark Rates Paste'!K:K,'Benchmark Rates Paste'!L:L,"")</f>
        <v>#NAME?</v>
      </c>
      <c r="M504" s="185" t="str">
        <f t="array" ref="M504">_xludf.XLOOKUP(G504,'Benchmark Rates Paste'!N:N,'Benchmark Rates Paste'!O:O,"")</f>
        <v>#NAME?</v>
      </c>
      <c r="N504" s="186" t="str">
        <f t="shared" si="1"/>
        <v>#NAME?</v>
      </c>
      <c r="O504" s="187" t="str">
        <f t="shared" si="2"/>
        <v>#NAME?</v>
      </c>
      <c r="P504" s="179" t="str">
        <f t="shared" si="3"/>
        <v>#NAME?</v>
      </c>
      <c r="Q504" s="187" t="str">
        <f t="shared" si="4"/>
        <v>#NAME?</v>
      </c>
      <c r="R504" s="187" t="str">
        <f t="shared" si="5"/>
        <v>#NAME?</v>
      </c>
      <c r="S504" s="188" t="str">
        <f t="shared" si="6"/>
        <v>#NAME?</v>
      </c>
    </row>
    <row r="505" ht="15.75" customHeight="1">
      <c r="G505" s="182" t="s">
        <v>462</v>
      </c>
      <c r="H505" s="183">
        <v>647.39</v>
      </c>
      <c r="I505" s="185" t="str">
        <f t="array" ref="I505">_xludf.XLOOKUP(G505,'Benchmark Rates Paste'!A:A,'Benchmark Rates Paste'!B:B, "")</f>
        <v>#NAME?</v>
      </c>
      <c r="J505" s="172" t="str">
        <f t="array" ref="J505">_xludf.XLOOKUP(G505,'Benchmark Rates Paste'!D:D,'Benchmark Rates Paste'!E:E,"")</f>
        <v>#NAME?</v>
      </c>
      <c r="K505" s="184" t="str">
        <f t="array" ref="K505">_xludf.XLOOKUP(G505,'Benchmark Rates Paste'!G:G,'Benchmark Rates Paste'!I:I,"")</f>
        <v>#NAME?</v>
      </c>
      <c r="L505" s="184" t="str">
        <f t="array" ref="L505">_xludf.XLOOKUP(G505,'Benchmark Rates Paste'!K:K,'Benchmark Rates Paste'!L:L,"")</f>
        <v>#NAME?</v>
      </c>
      <c r="M505" s="185" t="str">
        <f t="array" ref="M505">_xludf.XLOOKUP(G505,'Benchmark Rates Paste'!N:N,'Benchmark Rates Paste'!O:O,"")</f>
        <v>#NAME?</v>
      </c>
      <c r="N505" s="186" t="str">
        <f t="shared" si="1"/>
        <v>#NAME?</v>
      </c>
      <c r="O505" s="187" t="str">
        <f t="shared" si="2"/>
        <v>#NAME?</v>
      </c>
      <c r="P505" s="179" t="str">
        <f t="shared" si="3"/>
        <v>#NAME?</v>
      </c>
      <c r="Q505" s="187" t="str">
        <f t="shared" si="4"/>
        <v>#NAME?</v>
      </c>
      <c r="R505" s="187" t="str">
        <f t="shared" si="5"/>
        <v>#NAME?</v>
      </c>
      <c r="S505" s="188" t="str">
        <f t="shared" si="6"/>
        <v>#NAME?</v>
      </c>
    </row>
    <row r="506" ht="15.75" customHeight="1">
      <c r="G506" s="182" t="s">
        <v>1202</v>
      </c>
      <c r="H506" s="183">
        <v>189.74</v>
      </c>
      <c r="I506" s="185" t="str">
        <f t="array" ref="I506">_xludf.XLOOKUP(G506,'Benchmark Rates Paste'!A:A,'Benchmark Rates Paste'!B:B, "")</f>
        <v>#NAME?</v>
      </c>
      <c r="J506" s="172" t="str">
        <f t="array" ref="J506">_xludf.XLOOKUP(G506,'Benchmark Rates Paste'!D:D,'Benchmark Rates Paste'!E:E,"")</f>
        <v>#NAME?</v>
      </c>
      <c r="K506" s="184" t="str">
        <f t="array" ref="K506">_xludf.XLOOKUP(G506,'Benchmark Rates Paste'!G:G,'Benchmark Rates Paste'!I:I,"")</f>
        <v>#NAME?</v>
      </c>
      <c r="L506" s="184" t="str">
        <f t="array" ref="L506">_xludf.XLOOKUP(G506,'Benchmark Rates Paste'!K:K,'Benchmark Rates Paste'!L:L,"")</f>
        <v>#NAME?</v>
      </c>
      <c r="M506" s="185" t="str">
        <f t="array" ref="M506">_xludf.XLOOKUP(G506,'Benchmark Rates Paste'!N:N,'Benchmark Rates Paste'!O:O,"")</f>
        <v>#NAME?</v>
      </c>
      <c r="N506" s="186" t="str">
        <f t="shared" si="1"/>
        <v>#NAME?</v>
      </c>
      <c r="O506" s="187" t="str">
        <f t="shared" si="2"/>
        <v>#NAME?</v>
      </c>
      <c r="P506" s="179" t="str">
        <f t="shared" si="3"/>
        <v>#NAME?</v>
      </c>
      <c r="Q506" s="187" t="str">
        <f t="shared" si="4"/>
        <v>#NAME?</v>
      </c>
      <c r="R506" s="187" t="str">
        <f t="shared" si="5"/>
        <v>#NAME?</v>
      </c>
      <c r="S506" s="188" t="str">
        <f t="shared" si="6"/>
        <v>#NAME?</v>
      </c>
    </row>
    <row r="507" ht="15.75" customHeight="1">
      <c r="G507" s="182" t="s">
        <v>124</v>
      </c>
      <c r="H507" s="183">
        <v>257.7</v>
      </c>
      <c r="I507" s="185" t="str">
        <f t="array" ref="I507">_xludf.XLOOKUP(G507,'Benchmark Rates Paste'!A:A,'Benchmark Rates Paste'!B:B, "")</f>
        <v>#NAME?</v>
      </c>
      <c r="J507" s="172" t="str">
        <f t="array" ref="J507">_xludf.XLOOKUP(G507,'Benchmark Rates Paste'!D:D,'Benchmark Rates Paste'!E:E,"")</f>
        <v>#NAME?</v>
      </c>
      <c r="K507" s="184" t="str">
        <f t="array" ref="K507">_xludf.XLOOKUP(G507,'Benchmark Rates Paste'!G:G,'Benchmark Rates Paste'!I:I,"")</f>
        <v>#NAME?</v>
      </c>
      <c r="L507" s="184" t="str">
        <f t="array" ref="L507">_xludf.XLOOKUP(G507,'Benchmark Rates Paste'!K:K,'Benchmark Rates Paste'!L:L,"")</f>
        <v>#NAME?</v>
      </c>
      <c r="M507" s="185" t="str">
        <f t="array" ref="M507">_xludf.XLOOKUP(G507,'Benchmark Rates Paste'!N:N,'Benchmark Rates Paste'!O:O,"")</f>
        <v>#NAME?</v>
      </c>
      <c r="N507" s="186" t="str">
        <f t="shared" si="1"/>
        <v>#NAME?</v>
      </c>
      <c r="O507" s="187" t="str">
        <f t="shared" si="2"/>
        <v>#NAME?</v>
      </c>
      <c r="P507" s="179" t="str">
        <f t="shared" si="3"/>
        <v>#NAME?</v>
      </c>
      <c r="Q507" s="187" t="str">
        <f t="shared" si="4"/>
        <v>#NAME?</v>
      </c>
      <c r="R507" s="187" t="str">
        <f t="shared" si="5"/>
        <v>#NAME?</v>
      </c>
      <c r="S507" s="188" t="str">
        <f t="shared" si="6"/>
        <v>#NAME?</v>
      </c>
    </row>
    <row r="508" ht="15.75" customHeight="1">
      <c r="G508" s="182" t="s">
        <v>124</v>
      </c>
      <c r="H508" s="183">
        <v>257.7</v>
      </c>
      <c r="I508" s="185" t="str">
        <f t="array" ref="I508">_xludf.XLOOKUP(G508,'Benchmark Rates Paste'!A:A,'Benchmark Rates Paste'!B:B, "")</f>
        <v>#NAME?</v>
      </c>
      <c r="J508" s="172" t="str">
        <f t="array" ref="J508">_xludf.XLOOKUP(G508,'Benchmark Rates Paste'!D:D,'Benchmark Rates Paste'!E:E,"")</f>
        <v>#NAME?</v>
      </c>
      <c r="K508" s="184" t="str">
        <f t="array" ref="K508">_xludf.XLOOKUP(G508,'Benchmark Rates Paste'!G:G,'Benchmark Rates Paste'!I:I,"")</f>
        <v>#NAME?</v>
      </c>
      <c r="L508" s="184" t="str">
        <f t="array" ref="L508">_xludf.XLOOKUP(G508,'Benchmark Rates Paste'!K:K,'Benchmark Rates Paste'!L:L,"")</f>
        <v>#NAME?</v>
      </c>
      <c r="M508" s="185" t="str">
        <f t="array" ref="M508">_xludf.XLOOKUP(G508,'Benchmark Rates Paste'!N:N,'Benchmark Rates Paste'!O:O,"")</f>
        <v>#NAME?</v>
      </c>
      <c r="N508" s="186" t="str">
        <f t="shared" si="1"/>
        <v>#NAME?</v>
      </c>
      <c r="O508" s="187" t="str">
        <f t="shared" si="2"/>
        <v>#NAME?</v>
      </c>
      <c r="P508" s="179" t="str">
        <f t="shared" si="3"/>
        <v>#NAME?</v>
      </c>
      <c r="Q508" s="187" t="str">
        <f t="shared" si="4"/>
        <v>#NAME?</v>
      </c>
      <c r="R508" s="187" t="str">
        <f t="shared" si="5"/>
        <v>#NAME?</v>
      </c>
      <c r="S508" s="188" t="str">
        <f t="shared" si="6"/>
        <v>#NAME?</v>
      </c>
    </row>
    <row r="509" ht="15.75" customHeight="1">
      <c r="G509" s="182" t="s">
        <v>124</v>
      </c>
      <c r="H509" s="183">
        <v>257.7</v>
      </c>
      <c r="I509" s="185" t="str">
        <f t="array" ref="I509">_xludf.XLOOKUP(G509,'Benchmark Rates Paste'!A:A,'Benchmark Rates Paste'!B:B, "")</f>
        <v>#NAME?</v>
      </c>
      <c r="J509" s="172" t="str">
        <f t="array" ref="J509">_xludf.XLOOKUP(G509,'Benchmark Rates Paste'!D:D,'Benchmark Rates Paste'!E:E,"")</f>
        <v>#NAME?</v>
      </c>
      <c r="K509" s="184" t="str">
        <f t="array" ref="K509">_xludf.XLOOKUP(G509,'Benchmark Rates Paste'!G:G,'Benchmark Rates Paste'!I:I,"")</f>
        <v>#NAME?</v>
      </c>
      <c r="L509" s="184" t="str">
        <f t="array" ref="L509">_xludf.XLOOKUP(G509,'Benchmark Rates Paste'!K:K,'Benchmark Rates Paste'!L:L,"")</f>
        <v>#NAME?</v>
      </c>
      <c r="M509" s="185" t="str">
        <f t="array" ref="M509">_xludf.XLOOKUP(G509,'Benchmark Rates Paste'!N:N,'Benchmark Rates Paste'!O:O,"")</f>
        <v>#NAME?</v>
      </c>
      <c r="N509" s="186" t="str">
        <f t="shared" si="1"/>
        <v>#NAME?</v>
      </c>
      <c r="O509" s="187" t="str">
        <f t="shared" si="2"/>
        <v>#NAME?</v>
      </c>
      <c r="P509" s="179" t="str">
        <f t="shared" si="3"/>
        <v>#NAME?</v>
      </c>
      <c r="Q509" s="187" t="str">
        <f t="shared" si="4"/>
        <v>#NAME?</v>
      </c>
      <c r="R509" s="187" t="str">
        <f t="shared" si="5"/>
        <v>#NAME?</v>
      </c>
      <c r="S509" s="188" t="str">
        <f t="shared" si="6"/>
        <v>#NAME?</v>
      </c>
    </row>
    <row r="510" ht="15.75" customHeight="1">
      <c r="G510" s="182" t="s">
        <v>463</v>
      </c>
      <c r="H510" s="183">
        <v>354.58</v>
      </c>
      <c r="I510" s="185" t="str">
        <f t="array" ref="I510">_xludf.XLOOKUP(G510,'Benchmark Rates Paste'!A:A,'Benchmark Rates Paste'!B:B, "")</f>
        <v>#NAME?</v>
      </c>
      <c r="J510" s="172" t="str">
        <f t="array" ref="J510">_xludf.XLOOKUP(G510,'Benchmark Rates Paste'!D:D,'Benchmark Rates Paste'!E:E,"")</f>
        <v>#NAME?</v>
      </c>
      <c r="K510" s="184" t="str">
        <f t="array" ref="K510">_xludf.XLOOKUP(G510,'Benchmark Rates Paste'!G:G,'Benchmark Rates Paste'!I:I,"")</f>
        <v>#NAME?</v>
      </c>
      <c r="L510" s="184" t="str">
        <f t="array" ref="L510">_xludf.XLOOKUP(G510,'Benchmark Rates Paste'!K:K,'Benchmark Rates Paste'!L:L,"")</f>
        <v>#NAME?</v>
      </c>
      <c r="M510" s="185" t="str">
        <f t="array" ref="M510">_xludf.XLOOKUP(G510,'Benchmark Rates Paste'!N:N,'Benchmark Rates Paste'!O:O,"")</f>
        <v>#NAME?</v>
      </c>
      <c r="N510" s="186" t="str">
        <f t="shared" si="1"/>
        <v>#NAME?</v>
      </c>
      <c r="O510" s="187" t="str">
        <f t="shared" si="2"/>
        <v>#NAME?</v>
      </c>
      <c r="P510" s="179" t="str">
        <f t="shared" si="3"/>
        <v>#NAME?</v>
      </c>
      <c r="Q510" s="187" t="str">
        <f t="shared" si="4"/>
        <v>#NAME?</v>
      </c>
      <c r="R510" s="187" t="str">
        <f t="shared" si="5"/>
        <v>#NAME?</v>
      </c>
      <c r="S510" s="188" t="str">
        <f t="shared" si="6"/>
        <v>#NAME?</v>
      </c>
    </row>
    <row r="511" ht="15.75" customHeight="1">
      <c r="G511" s="182" t="s">
        <v>464</v>
      </c>
      <c r="H511" s="183">
        <v>156.4</v>
      </c>
      <c r="I511" s="185" t="str">
        <f t="array" ref="I511">_xludf.XLOOKUP(G511,'Benchmark Rates Paste'!A:A,'Benchmark Rates Paste'!B:B, "")</f>
        <v>#NAME?</v>
      </c>
      <c r="J511" s="172" t="str">
        <f t="array" ref="J511">_xludf.XLOOKUP(G511,'Benchmark Rates Paste'!D:D,'Benchmark Rates Paste'!E:E,"")</f>
        <v>#NAME?</v>
      </c>
      <c r="K511" s="184" t="str">
        <f t="array" ref="K511">_xludf.XLOOKUP(G511,'Benchmark Rates Paste'!G:G,'Benchmark Rates Paste'!I:I,"")</f>
        <v>#NAME?</v>
      </c>
      <c r="L511" s="184" t="str">
        <f t="array" ref="L511">_xludf.XLOOKUP(G511,'Benchmark Rates Paste'!K:K,'Benchmark Rates Paste'!L:L,"")</f>
        <v>#NAME?</v>
      </c>
      <c r="M511" s="185" t="str">
        <f t="array" ref="M511">_xludf.XLOOKUP(G511,'Benchmark Rates Paste'!N:N,'Benchmark Rates Paste'!O:O,"")</f>
        <v>#NAME?</v>
      </c>
      <c r="N511" s="186" t="str">
        <f t="shared" si="1"/>
        <v>#NAME?</v>
      </c>
      <c r="O511" s="187" t="str">
        <f t="shared" si="2"/>
        <v>#NAME?</v>
      </c>
      <c r="P511" s="179" t="str">
        <f t="shared" si="3"/>
        <v>#NAME?</v>
      </c>
      <c r="Q511" s="187" t="str">
        <f t="shared" si="4"/>
        <v>#NAME?</v>
      </c>
      <c r="R511" s="187" t="str">
        <f t="shared" si="5"/>
        <v>#NAME?</v>
      </c>
      <c r="S511" s="188" t="str">
        <f t="shared" si="6"/>
        <v>#NAME?</v>
      </c>
    </row>
    <row r="512" ht="15.75" customHeight="1">
      <c r="G512" s="182" t="s">
        <v>465</v>
      </c>
      <c r="H512" s="183">
        <v>277.05</v>
      </c>
      <c r="I512" s="185" t="str">
        <f t="array" ref="I512">_xludf.XLOOKUP(G512,'Benchmark Rates Paste'!A:A,'Benchmark Rates Paste'!B:B, "")</f>
        <v>#NAME?</v>
      </c>
      <c r="J512" s="172" t="str">
        <f t="array" ref="J512">_xludf.XLOOKUP(G512,'Benchmark Rates Paste'!D:D,'Benchmark Rates Paste'!E:E,"")</f>
        <v>#NAME?</v>
      </c>
      <c r="K512" s="184" t="str">
        <f t="array" ref="K512">_xludf.XLOOKUP(G512,'Benchmark Rates Paste'!G:G,'Benchmark Rates Paste'!I:I,"")</f>
        <v>#NAME?</v>
      </c>
      <c r="L512" s="184" t="str">
        <f t="array" ref="L512">_xludf.XLOOKUP(G512,'Benchmark Rates Paste'!K:K,'Benchmark Rates Paste'!L:L,"")</f>
        <v>#NAME?</v>
      </c>
      <c r="M512" s="185" t="str">
        <f t="array" ref="M512">_xludf.XLOOKUP(G512,'Benchmark Rates Paste'!N:N,'Benchmark Rates Paste'!O:O,"")</f>
        <v>#NAME?</v>
      </c>
      <c r="N512" s="186" t="str">
        <f t="shared" si="1"/>
        <v>#NAME?</v>
      </c>
      <c r="O512" s="187" t="str">
        <f t="shared" si="2"/>
        <v>#NAME?</v>
      </c>
      <c r="P512" s="179" t="str">
        <f t="shared" si="3"/>
        <v>#NAME?</v>
      </c>
      <c r="Q512" s="187" t="str">
        <f t="shared" si="4"/>
        <v>#NAME?</v>
      </c>
      <c r="R512" s="187" t="str">
        <f t="shared" si="5"/>
        <v>#NAME?</v>
      </c>
      <c r="S512" s="188" t="str">
        <f t="shared" si="6"/>
        <v>#NAME?</v>
      </c>
    </row>
    <row r="513" ht="15.75" customHeight="1">
      <c r="G513" s="182" t="s">
        <v>466</v>
      </c>
      <c r="H513" s="183">
        <v>277.05</v>
      </c>
      <c r="I513" s="185" t="str">
        <f t="array" ref="I513">_xludf.XLOOKUP(G513,'Benchmark Rates Paste'!A:A,'Benchmark Rates Paste'!B:B, "")</f>
        <v>#NAME?</v>
      </c>
      <c r="J513" s="172" t="str">
        <f t="array" ref="J513">_xludf.XLOOKUP(G513,'Benchmark Rates Paste'!D:D,'Benchmark Rates Paste'!E:E,"")</f>
        <v>#NAME?</v>
      </c>
      <c r="K513" s="184" t="str">
        <f t="array" ref="K513">_xludf.XLOOKUP(G513,'Benchmark Rates Paste'!G:G,'Benchmark Rates Paste'!I:I,"")</f>
        <v>#NAME?</v>
      </c>
      <c r="L513" s="184" t="str">
        <f t="array" ref="L513">_xludf.XLOOKUP(G513,'Benchmark Rates Paste'!K:K,'Benchmark Rates Paste'!L:L,"")</f>
        <v>#NAME?</v>
      </c>
      <c r="M513" s="185" t="str">
        <f t="array" ref="M513">_xludf.XLOOKUP(G513,'Benchmark Rates Paste'!N:N,'Benchmark Rates Paste'!O:O,"")</f>
        <v>#NAME?</v>
      </c>
      <c r="N513" s="186" t="str">
        <f t="shared" si="1"/>
        <v>#NAME?</v>
      </c>
      <c r="O513" s="187" t="str">
        <f t="shared" si="2"/>
        <v>#NAME?</v>
      </c>
      <c r="P513" s="179" t="str">
        <f t="shared" si="3"/>
        <v>#NAME?</v>
      </c>
      <c r="Q513" s="187" t="str">
        <f t="shared" si="4"/>
        <v>#NAME?</v>
      </c>
      <c r="R513" s="187" t="str">
        <f t="shared" si="5"/>
        <v>#NAME?</v>
      </c>
      <c r="S513" s="188" t="str">
        <f t="shared" si="6"/>
        <v>#NAME?</v>
      </c>
    </row>
    <row r="514" ht="15.75" customHeight="1">
      <c r="G514" s="182" t="s">
        <v>125</v>
      </c>
      <c r="H514" s="183">
        <v>171.98</v>
      </c>
      <c r="I514" s="185" t="str">
        <f t="array" ref="I514">_xludf.XLOOKUP(G514,'Benchmark Rates Paste'!A:A,'Benchmark Rates Paste'!B:B, "")</f>
        <v>#NAME?</v>
      </c>
      <c r="J514" s="172" t="str">
        <f t="array" ref="J514">_xludf.XLOOKUP(G514,'Benchmark Rates Paste'!D:D,'Benchmark Rates Paste'!E:E,"")</f>
        <v>#NAME?</v>
      </c>
      <c r="K514" s="184" t="str">
        <f t="array" ref="K514">_xludf.XLOOKUP(G514,'Benchmark Rates Paste'!G:G,'Benchmark Rates Paste'!I:I,"")</f>
        <v>#NAME?</v>
      </c>
      <c r="L514" s="184" t="str">
        <f t="array" ref="L514">_xludf.XLOOKUP(G514,'Benchmark Rates Paste'!K:K,'Benchmark Rates Paste'!L:L,"")</f>
        <v>#NAME?</v>
      </c>
      <c r="M514" s="185" t="str">
        <f t="array" ref="M514">_xludf.XLOOKUP(G514,'Benchmark Rates Paste'!N:N,'Benchmark Rates Paste'!O:O,"")</f>
        <v>#NAME?</v>
      </c>
      <c r="N514" s="186" t="str">
        <f t="shared" si="1"/>
        <v>#NAME?</v>
      </c>
      <c r="O514" s="187" t="str">
        <f t="shared" si="2"/>
        <v>#NAME?</v>
      </c>
      <c r="P514" s="179" t="str">
        <f t="shared" si="3"/>
        <v>#NAME?</v>
      </c>
      <c r="Q514" s="187" t="str">
        <f t="shared" si="4"/>
        <v>#NAME?</v>
      </c>
      <c r="R514" s="187" t="str">
        <f t="shared" si="5"/>
        <v>#NAME?</v>
      </c>
      <c r="S514" s="188" t="str">
        <f t="shared" si="6"/>
        <v>#NAME?</v>
      </c>
    </row>
    <row r="515" ht="15.75" customHeight="1">
      <c r="G515" s="182" t="s">
        <v>467</v>
      </c>
      <c r="H515" s="183">
        <v>171.98</v>
      </c>
      <c r="I515" s="185" t="str">
        <f t="array" ref="I515">_xludf.XLOOKUP(G515,'Benchmark Rates Paste'!A:A,'Benchmark Rates Paste'!B:B, "")</f>
        <v>#NAME?</v>
      </c>
      <c r="J515" s="172" t="str">
        <f t="array" ref="J515">_xludf.XLOOKUP(G515,'Benchmark Rates Paste'!D:D,'Benchmark Rates Paste'!E:E,"")</f>
        <v>#NAME?</v>
      </c>
      <c r="K515" s="184" t="str">
        <f t="array" ref="K515">_xludf.XLOOKUP(G515,'Benchmark Rates Paste'!G:G,'Benchmark Rates Paste'!I:I,"")</f>
        <v>#NAME?</v>
      </c>
      <c r="L515" s="184" t="str">
        <f t="array" ref="L515">_xludf.XLOOKUP(G515,'Benchmark Rates Paste'!K:K,'Benchmark Rates Paste'!L:L,"")</f>
        <v>#NAME?</v>
      </c>
      <c r="M515" s="185" t="str">
        <f t="array" ref="M515">_xludf.XLOOKUP(G515,'Benchmark Rates Paste'!N:N,'Benchmark Rates Paste'!O:O,"")</f>
        <v>#NAME?</v>
      </c>
      <c r="N515" s="186" t="str">
        <f t="shared" si="1"/>
        <v>#NAME?</v>
      </c>
      <c r="O515" s="187" t="str">
        <f t="shared" si="2"/>
        <v>#NAME?</v>
      </c>
      <c r="P515" s="179" t="str">
        <f t="shared" si="3"/>
        <v>#NAME?</v>
      </c>
      <c r="Q515" s="187" t="str">
        <f t="shared" si="4"/>
        <v>#NAME?</v>
      </c>
      <c r="R515" s="187" t="str">
        <f t="shared" si="5"/>
        <v>#NAME?</v>
      </c>
      <c r="S515" s="188" t="str">
        <f t="shared" si="6"/>
        <v>#NAME?</v>
      </c>
    </row>
    <row r="516" ht="15.75" customHeight="1">
      <c r="G516" s="182" t="s">
        <v>468</v>
      </c>
      <c r="H516" s="183">
        <v>118.86</v>
      </c>
      <c r="I516" s="185" t="str">
        <f t="array" ref="I516">_xludf.XLOOKUP(G516,'Benchmark Rates Paste'!A:A,'Benchmark Rates Paste'!B:B, "")</f>
        <v>#NAME?</v>
      </c>
      <c r="J516" s="172" t="str">
        <f t="array" ref="J516">_xludf.XLOOKUP(G516,'Benchmark Rates Paste'!D:D,'Benchmark Rates Paste'!E:E,"")</f>
        <v>#NAME?</v>
      </c>
      <c r="K516" s="184" t="str">
        <f t="array" ref="K516">_xludf.XLOOKUP(G516,'Benchmark Rates Paste'!G:G,'Benchmark Rates Paste'!I:I,"")</f>
        <v>#NAME?</v>
      </c>
      <c r="L516" s="184" t="str">
        <f t="array" ref="L516">_xludf.XLOOKUP(G516,'Benchmark Rates Paste'!K:K,'Benchmark Rates Paste'!L:L,"")</f>
        <v>#NAME?</v>
      </c>
      <c r="M516" s="185" t="str">
        <f t="array" ref="M516">_xludf.XLOOKUP(G516,'Benchmark Rates Paste'!N:N,'Benchmark Rates Paste'!O:O,"")</f>
        <v>#NAME?</v>
      </c>
      <c r="N516" s="186" t="str">
        <f t="shared" si="1"/>
        <v>#NAME?</v>
      </c>
      <c r="O516" s="187" t="str">
        <f t="shared" si="2"/>
        <v>#NAME?</v>
      </c>
      <c r="P516" s="179" t="str">
        <f t="shared" si="3"/>
        <v>#NAME?</v>
      </c>
      <c r="Q516" s="187" t="str">
        <f t="shared" si="4"/>
        <v>#NAME?</v>
      </c>
      <c r="R516" s="187" t="str">
        <f t="shared" si="5"/>
        <v>#NAME?</v>
      </c>
      <c r="S516" s="188" t="str">
        <f t="shared" si="6"/>
        <v>#NAME?</v>
      </c>
    </row>
    <row r="517" ht="15.75" customHeight="1">
      <c r="G517" s="182" t="s">
        <v>469</v>
      </c>
      <c r="H517" s="183">
        <v>118.86</v>
      </c>
      <c r="I517" s="185" t="str">
        <f t="array" ref="I517">_xludf.XLOOKUP(G517,'Benchmark Rates Paste'!A:A,'Benchmark Rates Paste'!B:B, "")</f>
        <v>#NAME?</v>
      </c>
      <c r="J517" s="172" t="str">
        <f t="array" ref="J517">_xludf.XLOOKUP(G517,'Benchmark Rates Paste'!D:D,'Benchmark Rates Paste'!E:E,"")</f>
        <v>#NAME?</v>
      </c>
      <c r="K517" s="184" t="str">
        <f t="array" ref="K517">_xludf.XLOOKUP(G517,'Benchmark Rates Paste'!G:G,'Benchmark Rates Paste'!I:I,"")</f>
        <v>#NAME?</v>
      </c>
      <c r="L517" s="184" t="str">
        <f t="array" ref="L517">_xludf.XLOOKUP(G517,'Benchmark Rates Paste'!K:K,'Benchmark Rates Paste'!L:L,"")</f>
        <v>#NAME?</v>
      </c>
      <c r="M517" s="185" t="str">
        <f t="array" ref="M517">_xludf.XLOOKUP(G517,'Benchmark Rates Paste'!N:N,'Benchmark Rates Paste'!O:O,"")</f>
        <v>#NAME?</v>
      </c>
      <c r="N517" s="186" t="str">
        <f t="shared" si="1"/>
        <v>#NAME?</v>
      </c>
      <c r="O517" s="187" t="str">
        <f t="shared" si="2"/>
        <v>#NAME?</v>
      </c>
      <c r="P517" s="179" t="str">
        <f t="shared" si="3"/>
        <v>#NAME?</v>
      </c>
      <c r="Q517" s="187" t="str">
        <f t="shared" si="4"/>
        <v>#NAME?</v>
      </c>
      <c r="R517" s="187" t="str">
        <f t="shared" si="5"/>
        <v>#NAME?</v>
      </c>
      <c r="S517" s="188" t="str">
        <f t="shared" si="6"/>
        <v>#NAME?</v>
      </c>
    </row>
    <row r="518" ht="15.75" customHeight="1">
      <c r="G518" s="182" t="s">
        <v>126</v>
      </c>
      <c r="H518" s="183">
        <v>237.74</v>
      </c>
      <c r="I518" s="185" t="str">
        <f t="array" ref="I518">_xludf.XLOOKUP(G518,'Benchmark Rates Paste'!A:A,'Benchmark Rates Paste'!B:B, "")</f>
        <v>#NAME?</v>
      </c>
      <c r="J518" s="172" t="str">
        <f t="array" ref="J518">_xludf.XLOOKUP(G518,'Benchmark Rates Paste'!D:D,'Benchmark Rates Paste'!E:E,"")</f>
        <v>#NAME?</v>
      </c>
      <c r="K518" s="184" t="str">
        <f t="array" ref="K518">_xludf.XLOOKUP(G518,'Benchmark Rates Paste'!G:G,'Benchmark Rates Paste'!I:I,"")</f>
        <v>#NAME?</v>
      </c>
      <c r="L518" s="184" t="str">
        <f t="array" ref="L518">_xludf.XLOOKUP(G518,'Benchmark Rates Paste'!K:K,'Benchmark Rates Paste'!L:L,"")</f>
        <v>#NAME?</v>
      </c>
      <c r="M518" s="185" t="str">
        <f t="array" ref="M518">_xludf.XLOOKUP(G518,'Benchmark Rates Paste'!N:N,'Benchmark Rates Paste'!O:O,"")</f>
        <v>#NAME?</v>
      </c>
      <c r="N518" s="186" t="str">
        <f t="shared" si="1"/>
        <v>#NAME?</v>
      </c>
      <c r="O518" s="187" t="str">
        <f t="shared" si="2"/>
        <v>#NAME?</v>
      </c>
      <c r="P518" s="179" t="str">
        <f t="shared" si="3"/>
        <v>#NAME?</v>
      </c>
      <c r="Q518" s="187" t="str">
        <f t="shared" si="4"/>
        <v>#NAME?</v>
      </c>
      <c r="R518" s="187" t="str">
        <f t="shared" si="5"/>
        <v>#NAME?</v>
      </c>
      <c r="S518" s="188" t="str">
        <f t="shared" si="6"/>
        <v>#NAME?</v>
      </c>
    </row>
    <row r="519" ht="15.75" customHeight="1">
      <c r="G519" s="182" t="s">
        <v>470</v>
      </c>
      <c r="H519" s="183">
        <v>237.74</v>
      </c>
      <c r="I519" s="185" t="str">
        <f t="array" ref="I519">_xludf.XLOOKUP(G519,'Benchmark Rates Paste'!A:A,'Benchmark Rates Paste'!B:B, "")</f>
        <v>#NAME?</v>
      </c>
      <c r="J519" s="172" t="str">
        <f t="array" ref="J519">_xludf.XLOOKUP(G519,'Benchmark Rates Paste'!D:D,'Benchmark Rates Paste'!E:E,"")</f>
        <v>#NAME?</v>
      </c>
      <c r="K519" s="184" t="str">
        <f t="array" ref="K519">_xludf.XLOOKUP(G519,'Benchmark Rates Paste'!G:G,'Benchmark Rates Paste'!I:I,"")</f>
        <v>#NAME?</v>
      </c>
      <c r="L519" s="184" t="str">
        <f t="array" ref="L519">_xludf.XLOOKUP(G519,'Benchmark Rates Paste'!K:K,'Benchmark Rates Paste'!L:L,"")</f>
        <v>#NAME?</v>
      </c>
      <c r="M519" s="185" t="str">
        <f t="array" ref="M519">_xludf.XLOOKUP(G519,'Benchmark Rates Paste'!N:N,'Benchmark Rates Paste'!O:O,"")</f>
        <v>#NAME?</v>
      </c>
      <c r="N519" s="186" t="str">
        <f t="shared" si="1"/>
        <v>#NAME?</v>
      </c>
      <c r="O519" s="187" t="str">
        <f t="shared" si="2"/>
        <v>#NAME?</v>
      </c>
      <c r="P519" s="179" t="str">
        <f t="shared" si="3"/>
        <v>#NAME?</v>
      </c>
      <c r="Q519" s="187" t="str">
        <f t="shared" si="4"/>
        <v>#NAME?</v>
      </c>
      <c r="R519" s="187" t="str">
        <f t="shared" si="5"/>
        <v>#NAME?</v>
      </c>
      <c r="S519" s="188" t="str">
        <f t="shared" si="6"/>
        <v>#NAME?</v>
      </c>
    </row>
    <row r="520" ht="15.75" customHeight="1">
      <c r="G520" s="182" t="s">
        <v>471</v>
      </c>
      <c r="H520" s="183">
        <v>978.61</v>
      </c>
      <c r="I520" s="185" t="str">
        <f t="array" ref="I520">_xludf.XLOOKUP(G520,'Benchmark Rates Paste'!A:A,'Benchmark Rates Paste'!B:B, "")</f>
        <v>#NAME?</v>
      </c>
      <c r="J520" s="172" t="str">
        <f t="array" ref="J520">_xludf.XLOOKUP(G520,'Benchmark Rates Paste'!D:D,'Benchmark Rates Paste'!E:E,"")</f>
        <v>#NAME?</v>
      </c>
      <c r="K520" s="184" t="str">
        <f t="array" ref="K520">_xludf.XLOOKUP(G520,'Benchmark Rates Paste'!G:G,'Benchmark Rates Paste'!I:I,"")</f>
        <v>#NAME?</v>
      </c>
      <c r="L520" s="184" t="str">
        <f t="array" ref="L520">_xludf.XLOOKUP(G520,'Benchmark Rates Paste'!K:K,'Benchmark Rates Paste'!L:L,"")</f>
        <v>#NAME?</v>
      </c>
      <c r="M520" s="185" t="str">
        <f t="array" ref="M520">_xludf.XLOOKUP(G520,'Benchmark Rates Paste'!N:N,'Benchmark Rates Paste'!O:O,"")</f>
        <v>#NAME?</v>
      </c>
      <c r="N520" s="186" t="str">
        <f t="shared" si="1"/>
        <v>#NAME?</v>
      </c>
      <c r="O520" s="187" t="str">
        <f t="shared" si="2"/>
        <v>#NAME?</v>
      </c>
      <c r="P520" s="179" t="str">
        <f t="shared" si="3"/>
        <v>#NAME?</v>
      </c>
      <c r="Q520" s="187" t="str">
        <f t="shared" si="4"/>
        <v>#NAME?</v>
      </c>
      <c r="R520" s="187" t="str">
        <f t="shared" si="5"/>
        <v>#NAME?</v>
      </c>
      <c r="S520" s="188" t="str">
        <f t="shared" si="6"/>
        <v>#NAME?</v>
      </c>
    </row>
    <row r="521" ht="15.75" customHeight="1">
      <c r="G521" s="182" t="s">
        <v>747</v>
      </c>
      <c r="H521" s="183">
        <v>122.92</v>
      </c>
      <c r="I521" s="185" t="str">
        <f t="array" ref="I521">_xludf.XLOOKUP(G521,'Benchmark Rates Paste'!A:A,'Benchmark Rates Paste'!B:B, "")</f>
        <v>#NAME?</v>
      </c>
      <c r="J521" s="172" t="str">
        <f t="array" ref="J521">_xludf.XLOOKUP(G521,'Benchmark Rates Paste'!D:D,'Benchmark Rates Paste'!E:E,"")</f>
        <v>#NAME?</v>
      </c>
      <c r="K521" s="184" t="str">
        <f t="array" ref="K521">_xludf.XLOOKUP(G521,'Benchmark Rates Paste'!G:G,'Benchmark Rates Paste'!I:I,"")</f>
        <v>#NAME?</v>
      </c>
      <c r="L521" s="184" t="str">
        <f t="array" ref="L521">_xludf.XLOOKUP(G521,'Benchmark Rates Paste'!K:K,'Benchmark Rates Paste'!L:L,"")</f>
        <v>#NAME?</v>
      </c>
      <c r="M521" s="185" t="str">
        <f t="array" ref="M521">_xludf.XLOOKUP(G521,'Benchmark Rates Paste'!N:N,'Benchmark Rates Paste'!O:O,"")</f>
        <v>#NAME?</v>
      </c>
      <c r="N521" s="186" t="str">
        <f t="shared" si="1"/>
        <v>#NAME?</v>
      </c>
      <c r="O521" s="187" t="str">
        <f t="shared" si="2"/>
        <v>#NAME?</v>
      </c>
      <c r="P521" s="179" t="str">
        <f t="shared" si="3"/>
        <v>#NAME?</v>
      </c>
      <c r="Q521" s="187" t="str">
        <f t="shared" si="4"/>
        <v>#NAME?</v>
      </c>
      <c r="R521" s="187" t="str">
        <f t="shared" si="5"/>
        <v>#NAME?</v>
      </c>
      <c r="S521" s="188" t="str">
        <f t="shared" si="6"/>
        <v>#NAME?</v>
      </c>
    </row>
    <row r="522" ht="15.75" customHeight="1">
      <c r="G522" s="182" t="s">
        <v>195</v>
      </c>
      <c r="H522" s="183">
        <v>44.77</v>
      </c>
      <c r="I522" s="185" t="str">
        <f t="array" ref="I522">_xludf.XLOOKUP(G522,'Benchmark Rates Paste'!A:A,'Benchmark Rates Paste'!B:B, "")</f>
        <v>#NAME?</v>
      </c>
      <c r="J522" s="172" t="str">
        <f t="array" ref="J522">_xludf.XLOOKUP(G522,'Benchmark Rates Paste'!D:D,'Benchmark Rates Paste'!E:E,"")</f>
        <v>#NAME?</v>
      </c>
      <c r="K522" s="184" t="str">
        <f t="array" ref="K522">_xludf.XLOOKUP(G522,'Benchmark Rates Paste'!G:G,'Benchmark Rates Paste'!I:I,"")</f>
        <v>#NAME?</v>
      </c>
      <c r="L522" s="184" t="str">
        <f t="array" ref="L522">_xludf.XLOOKUP(G522,'Benchmark Rates Paste'!K:K,'Benchmark Rates Paste'!L:L,"")</f>
        <v>#NAME?</v>
      </c>
      <c r="M522" s="185" t="str">
        <f t="array" ref="M522">_xludf.XLOOKUP(G522,'Benchmark Rates Paste'!N:N,'Benchmark Rates Paste'!O:O,"")</f>
        <v>#NAME?</v>
      </c>
      <c r="N522" s="186" t="str">
        <f t="shared" si="1"/>
        <v>#NAME?</v>
      </c>
      <c r="O522" s="187" t="str">
        <f t="shared" si="2"/>
        <v>#NAME?</v>
      </c>
      <c r="P522" s="179" t="str">
        <f t="shared" si="3"/>
        <v>#NAME?</v>
      </c>
      <c r="Q522" s="187" t="str">
        <f t="shared" si="4"/>
        <v>#NAME?</v>
      </c>
      <c r="R522" s="187" t="str">
        <f t="shared" si="5"/>
        <v>#NAME?</v>
      </c>
      <c r="S522" s="188" t="str">
        <f t="shared" si="6"/>
        <v>#NAME?</v>
      </c>
    </row>
    <row r="523" ht="15.75" customHeight="1">
      <c r="G523" s="182" t="s">
        <v>1215</v>
      </c>
      <c r="H523" s="183">
        <v>175.56</v>
      </c>
      <c r="I523" s="185" t="str">
        <f t="array" ref="I523">_xludf.XLOOKUP(G523,'Benchmark Rates Paste'!A:A,'Benchmark Rates Paste'!B:B, "")</f>
        <v>#NAME?</v>
      </c>
      <c r="J523" s="172" t="str">
        <f t="array" ref="J523">_xludf.XLOOKUP(G523,'Benchmark Rates Paste'!D:D,'Benchmark Rates Paste'!E:E,"")</f>
        <v>#NAME?</v>
      </c>
      <c r="K523" s="184" t="str">
        <f t="array" ref="K523">_xludf.XLOOKUP(G523,'Benchmark Rates Paste'!G:G,'Benchmark Rates Paste'!I:I,"")</f>
        <v>#NAME?</v>
      </c>
      <c r="L523" s="184" t="str">
        <f t="array" ref="L523">_xludf.XLOOKUP(G523,'Benchmark Rates Paste'!K:K,'Benchmark Rates Paste'!L:L,"")</f>
        <v>#NAME?</v>
      </c>
      <c r="M523" s="185" t="str">
        <f t="array" ref="M523">_xludf.XLOOKUP(G523,'Benchmark Rates Paste'!N:N,'Benchmark Rates Paste'!O:O,"")</f>
        <v>#NAME?</v>
      </c>
      <c r="N523" s="186" t="str">
        <f t="shared" si="1"/>
        <v>#NAME?</v>
      </c>
      <c r="O523" s="187" t="str">
        <f t="shared" si="2"/>
        <v>#NAME?</v>
      </c>
      <c r="P523" s="179" t="str">
        <f t="shared" si="3"/>
        <v>#NAME?</v>
      </c>
      <c r="Q523" s="187" t="str">
        <f t="shared" si="4"/>
        <v>#NAME?</v>
      </c>
      <c r="R523" s="187" t="str">
        <f t="shared" si="5"/>
        <v>#NAME?</v>
      </c>
      <c r="S523" s="188" t="str">
        <f t="shared" si="6"/>
        <v>#NAME?</v>
      </c>
    </row>
    <row r="524" ht="15.75" customHeight="1">
      <c r="G524" s="182" t="s">
        <v>1217</v>
      </c>
      <c r="H524" s="183">
        <v>201.21</v>
      </c>
      <c r="I524" s="185" t="str">
        <f t="array" ref="I524">_xludf.XLOOKUP(G524,'Benchmark Rates Paste'!A:A,'Benchmark Rates Paste'!B:B, "")</f>
        <v>#NAME?</v>
      </c>
      <c r="J524" s="172" t="str">
        <f t="array" ref="J524">_xludf.XLOOKUP(G524,'Benchmark Rates Paste'!D:D,'Benchmark Rates Paste'!E:E,"")</f>
        <v>#NAME?</v>
      </c>
      <c r="K524" s="184" t="str">
        <f t="array" ref="K524">_xludf.XLOOKUP(G524,'Benchmark Rates Paste'!G:G,'Benchmark Rates Paste'!I:I,"")</f>
        <v>#NAME?</v>
      </c>
      <c r="L524" s="184" t="str">
        <f t="array" ref="L524">_xludf.XLOOKUP(G524,'Benchmark Rates Paste'!K:K,'Benchmark Rates Paste'!L:L,"")</f>
        <v>#NAME?</v>
      </c>
      <c r="M524" s="185" t="str">
        <f t="array" ref="M524">_xludf.XLOOKUP(G524,'Benchmark Rates Paste'!N:N,'Benchmark Rates Paste'!O:O,"")</f>
        <v>#NAME?</v>
      </c>
      <c r="N524" s="186" t="str">
        <f t="shared" si="1"/>
        <v>#NAME?</v>
      </c>
      <c r="O524" s="187" t="str">
        <f t="shared" si="2"/>
        <v>#NAME?</v>
      </c>
      <c r="P524" s="179" t="str">
        <f t="shared" si="3"/>
        <v>#NAME?</v>
      </c>
      <c r="Q524" s="187" t="str">
        <f t="shared" si="4"/>
        <v>#NAME?</v>
      </c>
      <c r="R524" s="187" t="str">
        <f t="shared" si="5"/>
        <v>#NAME?</v>
      </c>
      <c r="S524" s="188" t="str">
        <f t="shared" si="6"/>
        <v>#NAME?</v>
      </c>
    </row>
    <row r="525" ht="15.75" customHeight="1">
      <c r="G525" s="182" t="s">
        <v>749</v>
      </c>
      <c r="H525" s="183">
        <v>56.25</v>
      </c>
      <c r="I525" s="185" t="str">
        <f t="array" ref="I525">_xludf.XLOOKUP(G525,'Benchmark Rates Paste'!A:A,'Benchmark Rates Paste'!B:B, "")</f>
        <v>#NAME?</v>
      </c>
      <c r="J525" s="172" t="str">
        <f t="array" ref="J525">_xludf.XLOOKUP(G525,'Benchmark Rates Paste'!D:D,'Benchmark Rates Paste'!E:E,"")</f>
        <v>#NAME?</v>
      </c>
      <c r="K525" s="184" t="str">
        <f t="array" ref="K525">_xludf.XLOOKUP(G525,'Benchmark Rates Paste'!G:G,'Benchmark Rates Paste'!I:I,"")</f>
        <v>#NAME?</v>
      </c>
      <c r="L525" s="184" t="str">
        <f t="array" ref="L525">_xludf.XLOOKUP(G525,'Benchmark Rates Paste'!K:K,'Benchmark Rates Paste'!L:L,"")</f>
        <v>#NAME?</v>
      </c>
      <c r="M525" s="185" t="str">
        <f t="array" ref="M525">_xludf.XLOOKUP(G525,'Benchmark Rates Paste'!N:N,'Benchmark Rates Paste'!O:O,"")</f>
        <v>#NAME?</v>
      </c>
      <c r="N525" s="186" t="str">
        <f t="shared" si="1"/>
        <v>#NAME?</v>
      </c>
      <c r="O525" s="187" t="str">
        <f t="shared" si="2"/>
        <v>#NAME?</v>
      </c>
      <c r="P525" s="179" t="str">
        <f t="shared" si="3"/>
        <v>#NAME?</v>
      </c>
      <c r="Q525" s="187" t="str">
        <f t="shared" si="4"/>
        <v>#NAME?</v>
      </c>
      <c r="R525" s="187" t="str">
        <f t="shared" si="5"/>
        <v>#NAME?</v>
      </c>
      <c r="S525" s="188" t="str">
        <f t="shared" si="6"/>
        <v>#NAME?</v>
      </c>
    </row>
    <row r="526" ht="15.75" customHeight="1">
      <c r="G526" s="182" t="s">
        <v>1219</v>
      </c>
      <c r="H526" s="183">
        <v>157.61</v>
      </c>
      <c r="I526" s="185" t="str">
        <f t="array" ref="I526">_xludf.XLOOKUP(G526,'Benchmark Rates Paste'!A:A,'Benchmark Rates Paste'!B:B, "")</f>
        <v>#NAME?</v>
      </c>
      <c r="J526" s="172" t="str">
        <f t="array" ref="J526">_xludf.XLOOKUP(G526,'Benchmark Rates Paste'!D:D,'Benchmark Rates Paste'!E:E,"")</f>
        <v>#NAME?</v>
      </c>
      <c r="K526" s="184" t="str">
        <f t="array" ref="K526">_xludf.XLOOKUP(G526,'Benchmark Rates Paste'!G:G,'Benchmark Rates Paste'!I:I,"")</f>
        <v>#NAME?</v>
      </c>
      <c r="L526" s="184" t="str">
        <f t="array" ref="L526">_xludf.XLOOKUP(G526,'Benchmark Rates Paste'!K:K,'Benchmark Rates Paste'!L:L,"")</f>
        <v>#NAME?</v>
      </c>
      <c r="M526" s="185" t="str">
        <f t="array" ref="M526">_xludf.XLOOKUP(G526,'Benchmark Rates Paste'!N:N,'Benchmark Rates Paste'!O:O,"")</f>
        <v>#NAME?</v>
      </c>
      <c r="N526" s="186" t="str">
        <f t="shared" si="1"/>
        <v>#NAME?</v>
      </c>
      <c r="O526" s="187" t="str">
        <f t="shared" si="2"/>
        <v>#NAME?</v>
      </c>
      <c r="P526" s="179" t="str">
        <f t="shared" si="3"/>
        <v>#NAME?</v>
      </c>
      <c r="Q526" s="187" t="str">
        <f t="shared" si="4"/>
        <v>#NAME?</v>
      </c>
      <c r="R526" s="187" t="str">
        <f t="shared" si="5"/>
        <v>#NAME?</v>
      </c>
      <c r="S526" s="188" t="str">
        <f t="shared" si="6"/>
        <v>#NAME?</v>
      </c>
    </row>
    <row r="527" ht="15.75" customHeight="1">
      <c r="G527" s="182" t="s">
        <v>1221</v>
      </c>
      <c r="H527" s="183">
        <v>122.72</v>
      </c>
      <c r="I527" s="185" t="str">
        <f t="array" ref="I527">_xludf.XLOOKUP(G527,'Benchmark Rates Paste'!A:A,'Benchmark Rates Paste'!B:B, "")</f>
        <v>#NAME?</v>
      </c>
      <c r="J527" s="172" t="str">
        <f t="array" ref="J527">_xludf.XLOOKUP(G527,'Benchmark Rates Paste'!D:D,'Benchmark Rates Paste'!E:E,"")</f>
        <v>#NAME?</v>
      </c>
      <c r="K527" s="184" t="str">
        <f t="array" ref="K527">_xludf.XLOOKUP(G527,'Benchmark Rates Paste'!G:G,'Benchmark Rates Paste'!I:I,"")</f>
        <v>#NAME?</v>
      </c>
      <c r="L527" s="184" t="str">
        <f t="array" ref="L527">_xludf.XLOOKUP(G527,'Benchmark Rates Paste'!K:K,'Benchmark Rates Paste'!L:L,"")</f>
        <v>#NAME?</v>
      </c>
      <c r="M527" s="185" t="str">
        <f t="array" ref="M527">_xludf.XLOOKUP(G527,'Benchmark Rates Paste'!N:N,'Benchmark Rates Paste'!O:O,"")</f>
        <v>#NAME?</v>
      </c>
      <c r="N527" s="186" t="str">
        <f t="shared" si="1"/>
        <v>#NAME?</v>
      </c>
      <c r="O527" s="187" t="str">
        <f t="shared" si="2"/>
        <v>#NAME?</v>
      </c>
      <c r="P527" s="179" t="str">
        <f t="shared" si="3"/>
        <v>#NAME?</v>
      </c>
      <c r="Q527" s="187" t="str">
        <f t="shared" si="4"/>
        <v>#NAME?</v>
      </c>
      <c r="R527" s="187" t="str">
        <f t="shared" si="5"/>
        <v>#NAME?</v>
      </c>
      <c r="S527" s="188" t="str">
        <f t="shared" si="6"/>
        <v>#NAME?</v>
      </c>
    </row>
    <row r="528" ht="15.75" customHeight="1">
      <c r="G528" s="182" t="s">
        <v>751</v>
      </c>
      <c r="H528" s="183">
        <v>188.55</v>
      </c>
      <c r="I528" s="185" t="str">
        <f t="array" ref="I528">_xludf.XLOOKUP(G528,'Benchmark Rates Paste'!A:A,'Benchmark Rates Paste'!B:B, "")</f>
        <v>#NAME?</v>
      </c>
      <c r="J528" s="172" t="str">
        <f t="array" ref="J528">_xludf.XLOOKUP(G528,'Benchmark Rates Paste'!D:D,'Benchmark Rates Paste'!E:E,"")</f>
        <v>#NAME?</v>
      </c>
      <c r="K528" s="184" t="str">
        <f t="array" ref="K528">_xludf.XLOOKUP(G528,'Benchmark Rates Paste'!G:G,'Benchmark Rates Paste'!I:I,"")</f>
        <v>#NAME?</v>
      </c>
      <c r="L528" s="184" t="str">
        <f t="array" ref="L528">_xludf.XLOOKUP(G528,'Benchmark Rates Paste'!K:K,'Benchmark Rates Paste'!L:L,"")</f>
        <v>#NAME?</v>
      </c>
      <c r="M528" s="185" t="str">
        <f t="array" ref="M528">_xludf.XLOOKUP(G528,'Benchmark Rates Paste'!N:N,'Benchmark Rates Paste'!O:O,"")</f>
        <v>#NAME?</v>
      </c>
      <c r="N528" s="186" t="str">
        <f t="shared" si="1"/>
        <v>#NAME?</v>
      </c>
      <c r="O528" s="187" t="str">
        <f t="shared" si="2"/>
        <v>#NAME?</v>
      </c>
      <c r="P528" s="179" t="str">
        <f t="shared" si="3"/>
        <v>#NAME?</v>
      </c>
      <c r="Q528" s="187" t="str">
        <f t="shared" si="4"/>
        <v>#NAME?</v>
      </c>
      <c r="R528" s="187" t="str">
        <f t="shared" si="5"/>
        <v>#NAME?</v>
      </c>
      <c r="S528" s="188" t="str">
        <f t="shared" si="6"/>
        <v>#NAME?</v>
      </c>
    </row>
    <row r="529" ht="15.75" customHeight="1">
      <c r="G529" s="182" t="s">
        <v>753</v>
      </c>
      <c r="H529" s="183">
        <v>85.97</v>
      </c>
      <c r="I529" s="185" t="str">
        <f t="array" ref="I529">_xludf.XLOOKUP(G529,'Benchmark Rates Paste'!A:A,'Benchmark Rates Paste'!B:B, "")</f>
        <v>#NAME?</v>
      </c>
      <c r="J529" s="172" t="str">
        <f t="array" ref="J529">_xludf.XLOOKUP(G529,'Benchmark Rates Paste'!D:D,'Benchmark Rates Paste'!E:E,"")</f>
        <v>#NAME?</v>
      </c>
      <c r="K529" s="184" t="str">
        <f t="array" ref="K529">_xludf.XLOOKUP(G529,'Benchmark Rates Paste'!G:G,'Benchmark Rates Paste'!I:I,"")</f>
        <v>#NAME?</v>
      </c>
      <c r="L529" s="184" t="str">
        <f t="array" ref="L529">_xludf.XLOOKUP(G529,'Benchmark Rates Paste'!K:K,'Benchmark Rates Paste'!L:L,"")</f>
        <v>#NAME?</v>
      </c>
      <c r="M529" s="185" t="str">
        <f t="array" ref="M529">_xludf.XLOOKUP(G529,'Benchmark Rates Paste'!N:N,'Benchmark Rates Paste'!O:O,"")</f>
        <v>#NAME?</v>
      </c>
      <c r="N529" s="186" t="str">
        <f t="shared" si="1"/>
        <v>#NAME?</v>
      </c>
      <c r="O529" s="187" t="str">
        <f t="shared" si="2"/>
        <v>#NAME?</v>
      </c>
      <c r="P529" s="179" t="str">
        <f t="shared" si="3"/>
        <v>#NAME?</v>
      </c>
      <c r="Q529" s="187" t="str">
        <f t="shared" si="4"/>
        <v>#NAME?</v>
      </c>
      <c r="R529" s="187" t="str">
        <f t="shared" si="5"/>
        <v>#NAME?</v>
      </c>
      <c r="S529" s="188" t="str">
        <f t="shared" si="6"/>
        <v>#NAME?</v>
      </c>
    </row>
    <row r="530" ht="15.75" customHeight="1">
      <c r="G530" s="182" t="s">
        <v>196</v>
      </c>
      <c r="H530" s="183">
        <v>85.97</v>
      </c>
      <c r="I530" s="185" t="str">
        <f t="array" ref="I530">_xludf.XLOOKUP(G530,'Benchmark Rates Paste'!A:A,'Benchmark Rates Paste'!B:B, "")</f>
        <v>#NAME?</v>
      </c>
      <c r="J530" s="172" t="str">
        <f t="array" ref="J530">_xludf.XLOOKUP(G530,'Benchmark Rates Paste'!D:D,'Benchmark Rates Paste'!E:E,"")</f>
        <v>#NAME?</v>
      </c>
      <c r="K530" s="184" t="str">
        <f t="array" ref="K530">_xludf.XLOOKUP(G530,'Benchmark Rates Paste'!G:G,'Benchmark Rates Paste'!I:I,"")</f>
        <v>#NAME?</v>
      </c>
      <c r="L530" s="184" t="str">
        <f t="array" ref="L530">_xludf.XLOOKUP(G530,'Benchmark Rates Paste'!K:K,'Benchmark Rates Paste'!L:L,"")</f>
        <v>#NAME?</v>
      </c>
      <c r="M530" s="185" t="str">
        <f t="array" ref="M530">_xludf.XLOOKUP(G530,'Benchmark Rates Paste'!N:N,'Benchmark Rates Paste'!O:O,"")</f>
        <v>#NAME?</v>
      </c>
      <c r="N530" s="186" t="str">
        <f t="shared" si="1"/>
        <v>#NAME?</v>
      </c>
      <c r="O530" s="187" t="str">
        <f t="shared" si="2"/>
        <v>#NAME?</v>
      </c>
      <c r="P530" s="179" t="str">
        <f t="shared" si="3"/>
        <v>#NAME?</v>
      </c>
      <c r="Q530" s="187" t="str">
        <f t="shared" si="4"/>
        <v>#NAME?</v>
      </c>
      <c r="R530" s="187" t="str">
        <f t="shared" si="5"/>
        <v>#NAME?</v>
      </c>
      <c r="S530" s="188" t="str">
        <f t="shared" si="6"/>
        <v>#NAME?</v>
      </c>
    </row>
    <row r="531" ht="15.75" customHeight="1">
      <c r="G531" s="182" t="s">
        <v>755</v>
      </c>
      <c r="H531" s="183">
        <v>184.29</v>
      </c>
      <c r="I531" s="185" t="str">
        <f t="array" ref="I531">_xludf.XLOOKUP(G531,'Benchmark Rates Paste'!A:A,'Benchmark Rates Paste'!B:B, "")</f>
        <v>#NAME?</v>
      </c>
      <c r="J531" s="172" t="str">
        <f t="array" ref="J531">_xludf.XLOOKUP(G531,'Benchmark Rates Paste'!D:D,'Benchmark Rates Paste'!E:E,"")</f>
        <v>#NAME?</v>
      </c>
      <c r="K531" s="184" t="str">
        <f t="array" ref="K531">_xludf.XLOOKUP(G531,'Benchmark Rates Paste'!G:G,'Benchmark Rates Paste'!I:I,"")</f>
        <v>#NAME?</v>
      </c>
      <c r="L531" s="184" t="str">
        <f t="array" ref="L531">_xludf.XLOOKUP(G531,'Benchmark Rates Paste'!K:K,'Benchmark Rates Paste'!L:L,"")</f>
        <v>#NAME?</v>
      </c>
      <c r="M531" s="185" t="str">
        <f t="array" ref="M531">_xludf.XLOOKUP(G531,'Benchmark Rates Paste'!N:N,'Benchmark Rates Paste'!O:O,"")</f>
        <v>#NAME?</v>
      </c>
      <c r="N531" s="186" t="str">
        <f t="shared" si="1"/>
        <v>#NAME?</v>
      </c>
      <c r="O531" s="187" t="str">
        <f t="shared" si="2"/>
        <v>#NAME?</v>
      </c>
      <c r="P531" s="179" t="str">
        <f t="shared" si="3"/>
        <v>#NAME?</v>
      </c>
      <c r="Q531" s="187" t="str">
        <f t="shared" si="4"/>
        <v>#NAME?</v>
      </c>
      <c r="R531" s="187" t="str">
        <f t="shared" si="5"/>
        <v>#NAME?</v>
      </c>
      <c r="S531" s="188" t="str">
        <f t="shared" si="6"/>
        <v>#NAME?</v>
      </c>
    </row>
    <row r="532" ht="15.75" customHeight="1">
      <c r="G532" s="182" t="s">
        <v>757</v>
      </c>
      <c r="H532" s="183">
        <v>223.35</v>
      </c>
      <c r="I532" s="185" t="str">
        <f t="array" ref="I532">_xludf.XLOOKUP(G532,'Benchmark Rates Paste'!A:A,'Benchmark Rates Paste'!B:B, "")</f>
        <v>#NAME?</v>
      </c>
      <c r="J532" s="172" t="str">
        <f t="array" ref="J532">_xludf.XLOOKUP(G532,'Benchmark Rates Paste'!D:D,'Benchmark Rates Paste'!E:E,"")</f>
        <v>#NAME?</v>
      </c>
      <c r="K532" s="184" t="str">
        <f t="array" ref="K532">_xludf.XLOOKUP(G532,'Benchmark Rates Paste'!G:G,'Benchmark Rates Paste'!I:I,"")</f>
        <v>#NAME?</v>
      </c>
      <c r="L532" s="184" t="str">
        <f t="array" ref="L532">_xludf.XLOOKUP(G532,'Benchmark Rates Paste'!K:K,'Benchmark Rates Paste'!L:L,"")</f>
        <v>#NAME?</v>
      </c>
      <c r="M532" s="185" t="str">
        <f t="array" ref="M532">_xludf.XLOOKUP(G532,'Benchmark Rates Paste'!N:N,'Benchmark Rates Paste'!O:O,"")</f>
        <v>#NAME?</v>
      </c>
      <c r="N532" s="186" t="str">
        <f t="shared" si="1"/>
        <v>#NAME?</v>
      </c>
      <c r="O532" s="187" t="str">
        <f t="shared" si="2"/>
        <v>#NAME?</v>
      </c>
      <c r="P532" s="179" t="str">
        <f t="shared" si="3"/>
        <v>#NAME?</v>
      </c>
      <c r="Q532" s="187" t="str">
        <f t="shared" si="4"/>
        <v>#NAME?</v>
      </c>
      <c r="R532" s="187" t="str">
        <f t="shared" si="5"/>
        <v>#NAME?</v>
      </c>
      <c r="S532" s="188" t="str">
        <f t="shared" si="6"/>
        <v>#NAME?</v>
      </c>
    </row>
    <row r="533" ht="15.75" customHeight="1">
      <c r="G533" s="182" t="s">
        <v>472</v>
      </c>
      <c r="H533" s="183">
        <v>50.64</v>
      </c>
      <c r="I533" s="185" t="str">
        <f t="array" ref="I533">_xludf.XLOOKUP(G533,'Benchmark Rates Paste'!A:A,'Benchmark Rates Paste'!B:B, "")</f>
        <v>#NAME?</v>
      </c>
      <c r="J533" s="172" t="str">
        <f t="array" ref="J533">_xludf.XLOOKUP(G533,'Benchmark Rates Paste'!D:D,'Benchmark Rates Paste'!E:E,"")</f>
        <v>#NAME?</v>
      </c>
      <c r="K533" s="184" t="str">
        <f t="array" ref="K533">_xludf.XLOOKUP(G533,'Benchmark Rates Paste'!G:G,'Benchmark Rates Paste'!I:I,"")</f>
        <v>#NAME?</v>
      </c>
      <c r="L533" s="184" t="str">
        <f t="array" ref="L533">_xludf.XLOOKUP(G533,'Benchmark Rates Paste'!K:K,'Benchmark Rates Paste'!L:L,"")</f>
        <v>#NAME?</v>
      </c>
      <c r="M533" s="185" t="str">
        <f t="array" ref="M533">_xludf.XLOOKUP(G533,'Benchmark Rates Paste'!N:N,'Benchmark Rates Paste'!O:O,"")</f>
        <v>#NAME?</v>
      </c>
      <c r="N533" s="186" t="str">
        <f t="shared" si="1"/>
        <v>#NAME?</v>
      </c>
      <c r="O533" s="187" t="str">
        <f t="shared" si="2"/>
        <v>#NAME?</v>
      </c>
      <c r="P533" s="179" t="str">
        <f t="shared" si="3"/>
        <v>#NAME?</v>
      </c>
      <c r="Q533" s="187" t="str">
        <f t="shared" si="4"/>
        <v>#NAME?</v>
      </c>
      <c r="R533" s="187" t="str">
        <f t="shared" si="5"/>
        <v>#NAME?</v>
      </c>
      <c r="S533" s="188" t="str">
        <f t="shared" si="6"/>
        <v>#NAME?</v>
      </c>
    </row>
    <row r="534" ht="15.75" customHeight="1">
      <c r="G534" s="182" t="s">
        <v>127</v>
      </c>
      <c r="H534" s="183">
        <v>57.03</v>
      </c>
      <c r="I534" s="185" t="str">
        <f t="array" ref="I534">_xludf.XLOOKUP(G534,'Benchmark Rates Paste'!A:A,'Benchmark Rates Paste'!B:B, "")</f>
        <v>#NAME?</v>
      </c>
      <c r="J534" s="172" t="str">
        <f t="array" ref="J534">_xludf.XLOOKUP(G534,'Benchmark Rates Paste'!D:D,'Benchmark Rates Paste'!E:E,"")</f>
        <v>#NAME?</v>
      </c>
      <c r="K534" s="184" t="str">
        <f t="array" ref="K534">_xludf.XLOOKUP(G534,'Benchmark Rates Paste'!G:G,'Benchmark Rates Paste'!I:I,"")</f>
        <v>#NAME?</v>
      </c>
      <c r="L534" s="184" t="str">
        <f t="array" ref="L534">_xludf.XLOOKUP(G534,'Benchmark Rates Paste'!K:K,'Benchmark Rates Paste'!L:L,"")</f>
        <v>#NAME?</v>
      </c>
      <c r="M534" s="185" t="str">
        <f t="array" ref="M534">_xludf.XLOOKUP(G534,'Benchmark Rates Paste'!N:N,'Benchmark Rates Paste'!O:O,"")</f>
        <v>#NAME?</v>
      </c>
      <c r="N534" s="186" t="str">
        <f t="shared" si="1"/>
        <v>#NAME?</v>
      </c>
      <c r="O534" s="187" t="str">
        <f t="shared" si="2"/>
        <v>#NAME?</v>
      </c>
      <c r="P534" s="179" t="str">
        <f t="shared" si="3"/>
        <v>#NAME?</v>
      </c>
      <c r="Q534" s="187" t="str">
        <f t="shared" si="4"/>
        <v>#NAME?</v>
      </c>
      <c r="R534" s="187" t="str">
        <f t="shared" si="5"/>
        <v>#NAME?</v>
      </c>
      <c r="S534" s="188" t="str">
        <f t="shared" si="6"/>
        <v>#NAME?</v>
      </c>
    </row>
    <row r="535" ht="15.75" customHeight="1">
      <c r="G535" s="182" t="s">
        <v>759</v>
      </c>
      <c r="H535" s="183">
        <v>18.16</v>
      </c>
      <c r="I535" s="185" t="str">
        <f t="array" ref="I535">_xludf.XLOOKUP(G535,'Benchmark Rates Paste'!A:A,'Benchmark Rates Paste'!B:B, "")</f>
        <v>#NAME?</v>
      </c>
      <c r="J535" s="172" t="str">
        <f t="array" ref="J535">_xludf.XLOOKUP(G535,'Benchmark Rates Paste'!D:D,'Benchmark Rates Paste'!E:E,"")</f>
        <v>#NAME?</v>
      </c>
      <c r="K535" s="184" t="str">
        <f t="array" ref="K535">_xludf.XLOOKUP(G535,'Benchmark Rates Paste'!G:G,'Benchmark Rates Paste'!I:I,"")</f>
        <v>#NAME?</v>
      </c>
      <c r="L535" s="184" t="str">
        <f t="array" ref="L535">_xludf.XLOOKUP(G535,'Benchmark Rates Paste'!K:K,'Benchmark Rates Paste'!L:L,"")</f>
        <v>#NAME?</v>
      </c>
      <c r="M535" s="185" t="str">
        <f t="array" ref="M535">_xludf.XLOOKUP(G535,'Benchmark Rates Paste'!N:N,'Benchmark Rates Paste'!O:O,"")</f>
        <v>#NAME?</v>
      </c>
      <c r="N535" s="186" t="str">
        <f t="shared" si="1"/>
        <v>#NAME?</v>
      </c>
      <c r="O535" s="187" t="str">
        <f t="shared" si="2"/>
        <v>#NAME?</v>
      </c>
      <c r="P535" s="179" t="str">
        <f t="shared" si="3"/>
        <v>#NAME?</v>
      </c>
      <c r="Q535" s="187" t="str">
        <f t="shared" si="4"/>
        <v>#NAME?</v>
      </c>
      <c r="R535" s="187" t="str">
        <f t="shared" si="5"/>
        <v>#NAME?</v>
      </c>
      <c r="S535" s="188" t="str">
        <f t="shared" si="6"/>
        <v>#NAME?</v>
      </c>
    </row>
    <row r="536" ht="15.75" customHeight="1">
      <c r="G536" s="182" t="s">
        <v>761</v>
      </c>
      <c r="H536" s="183">
        <v>18.16</v>
      </c>
      <c r="I536" s="185" t="str">
        <f t="array" ref="I536">_xludf.XLOOKUP(G536,'Benchmark Rates Paste'!A:A,'Benchmark Rates Paste'!B:B, "")</f>
        <v>#NAME?</v>
      </c>
      <c r="J536" s="172" t="str">
        <f t="array" ref="J536">_xludf.XLOOKUP(G536,'Benchmark Rates Paste'!D:D,'Benchmark Rates Paste'!E:E,"")</f>
        <v>#NAME?</v>
      </c>
      <c r="K536" s="184" t="str">
        <f t="array" ref="K536">_xludf.XLOOKUP(G536,'Benchmark Rates Paste'!G:G,'Benchmark Rates Paste'!I:I,"")</f>
        <v>#NAME?</v>
      </c>
      <c r="L536" s="184" t="str">
        <f t="array" ref="L536">_xludf.XLOOKUP(G536,'Benchmark Rates Paste'!K:K,'Benchmark Rates Paste'!L:L,"")</f>
        <v>#NAME?</v>
      </c>
      <c r="M536" s="185" t="str">
        <f t="array" ref="M536">_xludf.XLOOKUP(G536,'Benchmark Rates Paste'!N:N,'Benchmark Rates Paste'!O:O,"")</f>
        <v>#NAME?</v>
      </c>
      <c r="N536" s="186" t="str">
        <f t="shared" si="1"/>
        <v>#NAME?</v>
      </c>
      <c r="O536" s="187" t="str">
        <f t="shared" si="2"/>
        <v>#NAME?</v>
      </c>
      <c r="P536" s="179" t="str">
        <f t="shared" si="3"/>
        <v>#NAME?</v>
      </c>
      <c r="Q536" s="187" t="str">
        <f t="shared" si="4"/>
        <v>#NAME?</v>
      </c>
      <c r="R536" s="187" t="str">
        <f t="shared" si="5"/>
        <v>#NAME?</v>
      </c>
      <c r="S536" s="188" t="str">
        <f t="shared" si="6"/>
        <v>#NAME?</v>
      </c>
    </row>
    <row r="537" ht="15.75" customHeight="1">
      <c r="G537" s="182" t="s">
        <v>763</v>
      </c>
      <c r="H537" s="183">
        <v>18.16</v>
      </c>
      <c r="I537" s="185" t="str">
        <f t="array" ref="I537">_xludf.XLOOKUP(G537,'Benchmark Rates Paste'!A:A,'Benchmark Rates Paste'!B:B, "")</f>
        <v>#NAME?</v>
      </c>
      <c r="J537" s="172" t="str">
        <f t="array" ref="J537">_xludf.XLOOKUP(G537,'Benchmark Rates Paste'!D:D,'Benchmark Rates Paste'!E:E,"")</f>
        <v>#NAME?</v>
      </c>
      <c r="K537" s="184" t="str">
        <f t="array" ref="K537">_xludf.XLOOKUP(G537,'Benchmark Rates Paste'!G:G,'Benchmark Rates Paste'!I:I,"")</f>
        <v>#NAME?</v>
      </c>
      <c r="L537" s="184" t="str">
        <f t="array" ref="L537">_xludf.XLOOKUP(G537,'Benchmark Rates Paste'!K:K,'Benchmark Rates Paste'!L:L,"")</f>
        <v>#NAME?</v>
      </c>
      <c r="M537" s="185" t="str">
        <f t="array" ref="M537">_xludf.XLOOKUP(G537,'Benchmark Rates Paste'!N:N,'Benchmark Rates Paste'!O:O,"")</f>
        <v>#NAME?</v>
      </c>
      <c r="N537" s="186" t="str">
        <f t="shared" si="1"/>
        <v>#NAME?</v>
      </c>
      <c r="O537" s="187" t="str">
        <f t="shared" si="2"/>
        <v>#NAME?</v>
      </c>
      <c r="P537" s="179" t="str">
        <f t="shared" si="3"/>
        <v>#NAME?</v>
      </c>
      <c r="Q537" s="187" t="str">
        <f t="shared" si="4"/>
        <v>#NAME?</v>
      </c>
      <c r="R537" s="187" t="str">
        <f t="shared" si="5"/>
        <v>#NAME?</v>
      </c>
      <c r="S537" s="188" t="str">
        <f t="shared" si="6"/>
        <v>#NAME?</v>
      </c>
    </row>
    <row r="538" ht="15.75" customHeight="1">
      <c r="G538" s="182" t="s">
        <v>128</v>
      </c>
      <c r="H538" s="183">
        <v>18.16</v>
      </c>
      <c r="I538" s="185" t="str">
        <f t="array" ref="I538">_xludf.XLOOKUP(G538,'Benchmark Rates Paste'!A:A,'Benchmark Rates Paste'!B:B, "")</f>
        <v>#NAME?</v>
      </c>
      <c r="J538" s="172" t="str">
        <f t="array" ref="J538">_xludf.XLOOKUP(G538,'Benchmark Rates Paste'!D:D,'Benchmark Rates Paste'!E:E,"")</f>
        <v>#NAME?</v>
      </c>
      <c r="K538" s="184" t="str">
        <f t="array" ref="K538">_xludf.XLOOKUP(G538,'Benchmark Rates Paste'!G:G,'Benchmark Rates Paste'!I:I,"")</f>
        <v>#NAME?</v>
      </c>
      <c r="L538" s="184" t="str">
        <f t="array" ref="L538">_xludf.XLOOKUP(G538,'Benchmark Rates Paste'!K:K,'Benchmark Rates Paste'!L:L,"")</f>
        <v>#NAME?</v>
      </c>
      <c r="M538" s="185" t="str">
        <f t="array" ref="M538">_xludf.XLOOKUP(G538,'Benchmark Rates Paste'!N:N,'Benchmark Rates Paste'!O:O,"")</f>
        <v>#NAME?</v>
      </c>
      <c r="N538" s="186" t="str">
        <f t="shared" si="1"/>
        <v>#NAME?</v>
      </c>
      <c r="O538" s="187" t="str">
        <f t="shared" si="2"/>
        <v>#NAME?</v>
      </c>
      <c r="P538" s="179" t="str">
        <f t="shared" si="3"/>
        <v>#NAME?</v>
      </c>
      <c r="Q538" s="187" t="str">
        <f t="shared" si="4"/>
        <v>#NAME?</v>
      </c>
      <c r="R538" s="187" t="str">
        <f t="shared" si="5"/>
        <v>#NAME?</v>
      </c>
      <c r="S538" s="188" t="str">
        <f t="shared" si="6"/>
        <v>#NAME?</v>
      </c>
    </row>
    <row r="539" ht="15.75" customHeight="1">
      <c r="G539" s="182" t="s">
        <v>473</v>
      </c>
      <c r="H539" s="183">
        <v>495.28</v>
      </c>
      <c r="I539" s="185" t="str">
        <f t="array" ref="I539">_xludf.XLOOKUP(G539,'Benchmark Rates Paste'!A:A,'Benchmark Rates Paste'!B:B, "")</f>
        <v>#NAME?</v>
      </c>
      <c r="J539" s="172" t="str">
        <f t="array" ref="J539">_xludf.XLOOKUP(G539,'Benchmark Rates Paste'!D:D,'Benchmark Rates Paste'!E:E,"")</f>
        <v>#NAME?</v>
      </c>
      <c r="K539" s="184" t="str">
        <f t="array" ref="K539">_xludf.XLOOKUP(G539,'Benchmark Rates Paste'!G:G,'Benchmark Rates Paste'!I:I,"")</f>
        <v>#NAME?</v>
      </c>
      <c r="L539" s="184" t="str">
        <f t="array" ref="L539">_xludf.XLOOKUP(G539,'Benchmark Rates Paste'!K:K,'Benchmark Rates Paste'!L:L,"")</f>
        <v>#NAME?</v>
      </c>
      <c r="M539" s="185" t="str">
        <f t="array" ref="M539">_xludf.XLOOKUP(G539,'Benchmark Rates Paste'!N:N,'Benchmark Rates Paste'!O:O,"")</f>
        <v>#NAME?</v>
      </c>
      <c r="N539" s="186" t="str">
        <f t="shared" si="1"/>
        <v>#NAME?</v>
      </c>
      <c r="O539" s="187" t="str">
        <f t="shared" si="2"/>
        <v>#NAME?</v>
      </c>
      <c r="P539" s="179" t="str">
        <f t="shared" si="3"/>
        <v>#NAME?</v>
      </c>
      <c r="Q539" s="187" t="str">
        <f t="shared" si="4"/>
        <v>#NAME?</v>
      </c>
      <c r="R539" s="187" t="str">
        <f t="shared" si="5"/>
        <v>#NAME?</v>
      </c>
      <c r="S539" s="188" t="str">
        <f t="shared" si="6"/>
        <v>#NAME?</v>
      </c>
    </row>
    <row r="540" ht="15.75" customHeight="1">
      <c r="G540" s="182" t="s">
        <v>474</v>
      </c>
      <c r="H540" s="183">
        <v>155.21</v>
      </c>
      <c r="I540" s="185" t="str">
        <f t="array" ref="I540">_xludf.XLOOKUP(G540,'Benchmark Rates Paste'!A:A,'Benchmark Rates Paste'!B:B, "")</f>
        <v>#NAME?</v>
      </c>
      <c r="J540" s="172" t="str">
        <f t="array" ref="J540">_xludf.XLOOKUP(G540,'Benchmark Rates Paste'!D:D,'Benchmark Rates Paste'!E:E,"")</f>
        <v>#NAME?</v>
      </c>
      <c r="K540" s="184" t="str">
        <f t="array" ref="K540">_xludf.XLOOKUP(G540,'Benchmark Rates Paste'!G:G,'Benchmark Rates Paste'!I:I,"")</f>
        <v>#NAME?</v>
      </c>
      <c r="L540" s="184" t="str">
        <f t="array" ref="L540">_xludf.XLOOKUP(G540,'Benchmark Rates Paste'!K:K,'Benchmark Rates Paste'!L:L,"")</f>
        <v>#NAME?</v>
      </c>
      <c r="M540" s="185" t="str">
        <f t="array" ref="M540">_xludf.XLOOKUP(G540,'Benchmark Rates Paste'!N:N,'Benchmark Rates Paste'!O:O,"")</f>
        <v>#NAME?</v>
      </c>
      <c r="N540" s="186" t="str">
        <f t="shared" si="1"/>
        <v>#NAME?</v>
      </c>
      <c r="O540" s="187" t="str">
        <f t="shared" si="2"/>
        <v>#NAME?</v>
      </c>
      <c r="P540" s="179" t="str">
        <f t="shared" si="3"/>
        <v>#NAME?</v>
      </c>
      <c r="Q540" s="187" t="str">
        <f t="shared" si="4"/>
        <v>#NAME?</v>
      </c>
      <c r="R540" s="187" t="str">
        <f t="shared" si="5"/>
        <v>#NAME?</v>
      </c>
      <c r="S540" s="188" t="str">
        <f t="shared" si="6"/>
        <v>#NAME?</v>
      </c>
    </row>
    <row r="541" ht="15.75" customHeight="1">
      <c r="G541" s="182" t="s">
        <v>129</v>
      </c>
      <c r="H541" s="183">
        <v>81.39</v>
      </c>
      <c r="I541" s="185" t="str">
        <f t="array" ref="I541">_xludf.XLOOKUP(G541,'Benchmark Rates Paste'!A:A,'Benchmark Rates Paste'!B:B, "")</f>
        <v>#NAME?</v>
      </c>
      <c r="J541" s="172" t="str">
        <f t="array" ref="J541">_xludf.XLOOKUP(G541,'Benchmark Rates Paste'!D:D,'Benchmark Rates Paste'!E:E,"")</f>
        <v>#NAME?</v>
      </c>
      <c r="K541" s="184" t="str">
        <f t="array" ref="K541">_xludf.XLOOKUP(G541,'Benchmark Rates Paste'!G:G,'Benchmark Rates Paste'!I:I,"")</f>
        <v>#NAME?</v>
      </c>
      <c r="L541" s="184" t="str">
        <f t="array" ref="L541">_xludf.XLOOKUP(G541,'Benchmark Rates Paste'!K:K,'Benchmark Rates Paste'!L:L,"")</f>
        <v>#NAME?</v>
      </c>
      <c r="M541" s="185" t="str">
        <f t="array" ref="M541">_xludf.XLOOKUP(G541,'Benchmark Rates Paste'!N:N,'Benchmark Rates Paste'!O:O,"")</f>
        <v>#NAME?</v>
      </c>
      <c r="N541" s="186" t="str">
        <f t="shared" si="1"/>
        <v>#NAME?</v>
      </c>
      <c r="O541" s="187" t="str">
        <f t="shared" si="2"/>
        <v>#NAME?</v>
      </c>
      <c r="P541" s="179" t="str">
        <f t="shared" si="3"/>
        <v>#NAME?</v>
      </c>
      <c r="Q541" s="187" t="str">
        <f t="shared" si="4"/>
        <v>#NAME?</v>
      </c>
      <c r="R541" s="187" t="str">
        <f t="shared" si="5"/>
        <v>#NAME?</v>
      </c>
      <c r="S541" s="188" t="str">
        <f t="shared" si="6"/>
        <v>#NAME?</v>
      </c>
    </row>
    <row r="542" ht="15.75" customHeight="1">
      <c r="G542" s="182" t="s">
        <v>765</v>
      </c>
      <c r="H542" s="183">
        <v>392.54</v>
      </c>
      <c r="I542" s="185" t="str">
        <f t="array" ref="I542">_xludf.XLOOKUP(G542,'Benchmark Rates Paste'!A:A,'Benchmark Rates Paste'!B:B, "")</f>
        <v>#NAME?</v>
      </c>
      <c r="J542" s="172" t="str">
        <f t="array" ref="J542">_xludf.XLOOKUP(G542,'Benchmark Rates Paste'!D:D,'Benchmark Rates Paste'!E:E,"")</f>
        <v>#NAME?</v>
      </c>
      <c r="K542" s="184" t="str">
        <f t="array" ref="K542">_xludf.XLOOKUP(G542,'Benchmark Rates Paste'!G:G,'Benchmark Rates Paste'!I:I,"")</f>
        <v>#NAME?</v>
      </c>
      <c r="L542" s="184" t="str">
        <f t="array" ref="L542">_xludf.XLOOKUP(G542,'Benchmark Rates Paste'!K:K,'Benchmark Rates Paste'!L:L,"")</f>
        <v>#NAME?</v>
      </c>
      <c r="M542" s="185" t="str">
        <f t="array" ref="M542">_xludf.XLOOKUP(G542,'Benchmark Rates Paste'!N:N,'Benchmark Rates Paste'!O:O,"")</f>
        <v>#NAME?</v>
      </c>
      <c r="N542" s="186" t="str">
        <f t="shared" si="1"/>
        <v>#NAME?</v>
      </c>
      <c r="O542" s="187" t="str">
        <f t="shared" si="2"/>
        <v>#NAME?</v>
      </c>
      <c r="P542" s="179" t="str">
        <f t="shared" si="3"/>
        <v>#NAME?</v>
      </c>
      <c r="Q542" s="187" t="str">
        <f t="shared" si="4"/>
        <v>#NAME?</v>
      </c>
      <c r="R542" s="187" t="str">
        <f t="shared" si="5"/>
        <v>#NAME?</v>
      </c>
      <c r="S542" s="188" t="str">
        <f t="shared" si="6"/>
        <v>#NAME?</v>
      </c>
    </row>
    <row r="543" ht="15.75" customHeight="1">
      <c r="G543" s="182" t="s">
        <v>767</v>
      </c>
      <c r="H543" s="183">
        <v>392.52</v>
      </c>
      <c r="I543" s="185" t="str">
        <f t="array" ref="I543">_xludf.XLOOKUP(G543,'Benchmark Rates Paste'!A:A,'Benchmark Rates Paste'!B:B, "")</f>
        <v>#NAME?</v>
      </c>
      <c r="J543" s="172" t="str">
        <f t="array" ref="J543">_xludf.XLOOKUP(G543,'Benchmark Rates Paste'!D:D,'Benchmark Rates Paste'!E:E,"")</f>
        <v>#NAME?</v>
      </c>
      <c r="K543" s="184" t="str">
        <f t="array" ref="K543">_xludf.XLOOKUP(G543,'Benchmark Rates Paste'!G:G,'Benchmark Rates Paste'!I:I,"")</f>
        <v>#NAME?</v>
      </c>
      <c r="L543" s="184" t="str">
        <f t="array" ref="L543">_xludf.XLOOKUP(G543,'Benchmark Rates Paste'!K:K,'Benchmark Rates Paste'!L:L,"")</f>
        <v>#NAME?</v>
      </c>
      <c r="M543" s="185" t="str">
        <f t="array" ref="M543">_xludf.XLOOKUP(G543,'Benchmark Rates Paste'!N:N,'Benchmark Rates Paste'!O:O,"")</f>
        <v>#NAME?</v>
      </c>
      <c r="N543" s="186" t="str">
        <f t="shared" si="1"/>
        <v>#NAME?</v>
      </c>
      <c r="O543" s="187" t="str">
        <f t="shared" si="2"/>
        <v>#NAME?</v>
      </c>
      <c r="P543" s="179" t="str">
        <f t="shared" si="3"/>
        <v>#NAME?</v>
      </c>
      <c r="Q543" s="187" t="str">
        <f t="shared" si="4"/>
        <v>#NAME?</v>
      </c>
      <c r="R543" s="187" t="str">
        <f t="shared" si="5"/>
        <v>#NAME?</v>
      </c>
      <c r="S543" s="188" t="str">
        <f t="shared" si="6"/>
        <v>#NAME?</v>
      </c>
    </row>
    <row r="544" ht="15.75" customHeight="1">
      <c r="G544" s="182" t="s">
        <v>130</v>
      </c>
      <c r="H544" s="183">
        <v>310.4</v>
      </c>
      <c r="I544" s="185" t="str">
        <f t="array" ref="I544">_xludf.XLOOKUP(G544,'Benchmark Rates Paste'!A:A,'Benchmark Rates Paste'!B:B, "")</f>
        <v>#NAME?</v>
      </c>
      <c r="J544" s="172" t="str">
        <f t="array" ref="J544">_xludf.XLOOKUP(G544,'Benchmark Rates Paste'!D:D,'Benchmark Rates Paste'!E:E,"")</f>
        <v>#NAME?</v>
      </c>
      <c r="K544" s="184" t="str">
        <f t="array" ref="K544">_xludf.XLOOKUP(G544,'Benchmark Rates Paste'!G:G,'Benchmark Rates Paste'!I:I,"")</f>
        <v>#NAME?</v>
      </c>
      <c r="L544" s="184" t="str">
        <f t="array" ref="L544">_xludf.XLOOKUP(G544,'Benchmark Rates Paste'!K:K,'Benchmark Rates Paste'!L:L,"")</f>
        <v>#NAME?</v>
      </c>
      <c r="M544" s="185" t="str">
        <f t="array" ref="M544">_xludf.XLOOKUP(G544,'Benchmark Rates Paste'!N:N,'Benchmark Rates Paste'!O:O,"")</f>
        <v>#NAME?</v>
      </c>
      <c r="N544" s="186" t="str">
        <f t="shared" si="1"/>
        <v>#NAME?</v>
      </c>
      <c r="O544" s="187" t="str">
        <f t="shared" si="2"/>
        <v>#NAME?</v>
      </c>
      <c r="P544" s="179" t="str">
        <f t="shared" si="3"/>
        <v>#NAME?</v>
      </c>
      <c r="Q544" s="187" t="str">
        <f t="shared" si="4"/>
        <v>#NAME?</v>
      </c>
      <c r="R544" s="187" t="str">
        <f t="shared" si="5"/>
        <v>#NAME?</v>
      </c>
      <c r="S544" s="188" t="str">
        <f t="shared" si="6"/>
        <v>#NAME?</v>
      </c>
    </row>
    <row r="545" ht="15.75" customHeight="1">
      <c r="G545" s="182" t="s">
        <v>475</v>
      </c>
      <c r="H545" s="183">
        <v>316.08</v>
      </c>
      <c r="I545" s="185" t="str">
        <f t="array" ref="I545">_xludf.XLOOKUP(G545,'Benchmark Rates Paste'!A:A,'Benchmark Rates Paste'!B:B, "")</f>
        <v>#NAME?</v>
      </c>
      <c r="J545" s="172" t="str">
        <f t="array" ref="J545">_xludf.XLOOKUP(G545,'Benchmark Rates Paste'!D:D,'Benchmark Rates Paste'!E:E,"")</f>
        <v>#NAME?</v>
      </c>
      <c r="K545" s="184" t="str">
        <f t="array" ref="K545">_xludf.XLOOKUP(G545,'Benchmark Rates Paste'!G:G,'Benchmark Rates Paste'!I:I,"")</f>
        <v>#NAME?</v>
      </c>
      <c r="L545" s="184" t="str">
        <f t="array" ref="L545">_xludf.XLOOKUP(G545,'Benchmark Rates Paste'!K:K,'Benchmark Rates Paste'!L:L,"")</f>
        <v>#NAME?</v>
      </c>
      <c r="M545" s="185" t="str">
        <f t="array" ref="M545">_xludf.XLOOKUP(G545,'Benchmark Rates Paste'!N:N,'Benchmark Rates Paste'!O:O,"")</f>
        <v>#NAME?</v>
      </c>
      <c r="N545" s="186" t="str">
        <f t="shared" si="1"/>
        <v>#NAME?</v>
      </c>
      <c r="O545" s="187" t="str">
        <f t="shared" si="2"/>
        <v>#NAME?</v>
      </c>
      <c r="P545" s="179" t="str">
        <f t="shared" si="3"/>
        <v>#NAME?</v>
      </c>
      <c r="Q545" s="187" t="str">
        <f t="shared" si="4"/>
        <v>#NAME?</v>
      </c>
      <c r="R545" s="187" t="str">
        <f t="shared" si="5"/>
        <v>#NAME?</v>
      </c>
      <c r="S545" s="188" t="str">
        <f t="shared" si="6"/>
        <v>#NAME?</v>
      </c>
    </row>
    <row r="546" ht="15.75" customHeight="1">
      <c r="G546" s="182" t="s">
        <v>131</v>
      </c>
      <c r="H546" s="183">
        <v>161.47</v>
      </c>
      <c r="I546" s="185" t="str">
        <f t="array" ref="I546">_xludf.XLOOKUP(G546,'Benchmark Rates Paste'!A:A,'Benchmark Rates Paste'!B:B, "")</f>
        <v>#NAME?</v>
      </c>
      <c r="J546" s="172" t="str">
        <f t="array" ref="J546">_xludf.XLOOKUP(G546,'Benchmark Rates Paste'!D:D,'Benchmark Rates Paste'!E:E,"")</f>
        <v>#NAME?</v>
      </c>
      <c r="K546" s="184" t="str">
        <f t="array" ref="K546">_xludf.XLOOKUP(G546,'Benchmark Rates Paste'!G:G,'Benchmark Rates Paste'!I:I,"")</f>
        <v>#NAME?</v>
      </c>
      <c r="L546" s="184" t="str">
        <f t="array" ref="L546">_xludf.XLOOKUP(G546,'Benchmark Rates Paste'!K:K,'Benchmark Rates Paste'!L:L,"")</f>
        <v>#NAME?</v>
      </c>
      <c r="M546" s="185" t="str">
        <f t="array" ref="M546">_xludf.XLOOKUP(G546,'Benchmark Rates Paste'!N:N,'Benchmark Rates Paste'!O:O,"")</f>
        <v>#NAME?</v>
      </c>
      <c r="N546" s="186" t="str">
        <f t="shared" si="1"/>
        <v>#NAME?</v>
      </c>
      <c r="O546" s="187" t="str">
        <f t="shared" si="2"/>
        <v>#NAME?</v>
      </c>
      <c r="P546" s="179" t="str">
        <f t="shared" si="3"/>
        <v>#NAME?</v>
      </c>
      <c r="Q546" s="187" t="str">
        <f t="shared" si="4"/>
        <v>#NAME?</v>
      </c>
      <c r="R546" s="187" t="str">
        <f t="shared" si="5"/>
        <v>#NAME?</v>
      </c>
      <c r="S546" s="188" t="str">
        <f t="shared" si="6"/>
        <v>#NAME?</v>
      </c>
    </row>
    <row r="547" ht="15.75" customHeight="1">
      <c r="G547" s="182" t="s">
        <v>132</v>
      </c>
      <c r="H547" s="183">
        <v>517.81</v>
      </c>
      <c r="I547" s="185" t="str">
        <f t="array" ref="I547">_xludf.XLOOKUP(G547,'Benchmark Rates Paste'!A:A,'Benchmark Rates Paste'!B:B, "")</f>
        <v>#NAME?</v>
      </c>
      <c r="J547" s="172" t="str">
        <f t="array" ref="J547">_xludf.XLOOKUP(G547,'Benchmark Rates Paste'!D:D,'Benchmark Rates Paste'!E:E,"")</f>
        <v>#NAME?</v>
      </c>
      <c r="K547" s="184" t="str">
        <f t="array" ref="K547">_xludf.XLOOKUP(G547,'Benchmark Rates Paste'!G:G,'Benchmark Rates Paste'!I:I,"")</f>
        <v>#NAME?</v>
      </c>
      <c r="L547" s="184" t="str">
        <f t="array" ref="L547">_xludf.XLOOKUP(G547,'Benchmark Rates Paste'!K:K,'Benchmark Rates Paste'!L:L,"")</f>
        <v>#NAME?</v>
      </c>
      <c r="M547" s="185" t="str">
        <f t="array" ref="M547">_xludf.XLOOKUP(G547,'Benchmark Rates Paste'!N:N,'Benchmark Rates Paste'!O:O,"")</f>
        <v>#NAME?</v>
      </c>
      <c r="N547" s="186" t="str">
        <f t="shared" si="1"/>
        <v>#NAME?</v>
      </c>
      <c r="O547" s="187" t="str">
        <f t="shared" si="2"/>
        <v>#NAME?</v>
      </c>
      <c r="P547" s="179" t="str">
        <f t="shared" si="3"/>
        <v>#NAME?</v>
      </c>
      <c r="Q547" s="187" t="str">
        <f t="shared" si="4"/>
        <v>#NAME?</v>
      </c>
      <c r="R547" s="187" t="str">
        <f t="shared" si="5"/>
        <v>#NAME?</v>
      </c>
      <c r="S547" s="188" t="str">
        <f t="shared" si="6"/>
        <v>#NAME?</v>
      </c>
    </row>
    <row r="548" ht="15.75" customHeight="1">
      <c r="G548" s="182" t="s">
        <v>197</v>
      </c>
      <c r="H548" s="183">
        <v>39.25</v>
      </c>
      <c r="I548" s="185" t="str">
        <f t="array" ref="I548">_xludf.XLOOKUP(G548,'Benchmark Rates Paste'!A:A,'Benchmark Rates Paste'!B:B, "")</f>
        <v>#NAME?</v>
      </c>
      <c r="J548" s="172" t="str">
        <f t="array" ref="J548">_xludf.XLOOKUP(G548,'Benchmark Rates Paste'!D:D,'Benchmark Rates Paste'!E:E,"")</f>
        <v>#NAME?</v>
      </c>
      <c r="K548" s="184" t="str">
        <f t="array" ref="K548">_xludf.XLOOKUP(G548,'Benchmark Rates Paste'!G:G,'Benchmark Rates Paste'!I:I,"")</f>
        <v>#NAME?</v>
      </c>
      <c r="L548" s="184" t="str">
        <f t="array" ref="L548">_xludf.XLOOKUP(G548,'Benchmark Rates Paste'!K:K,'Benchmark Rates Paste'!L:L,"")</f>
        <v>#NAME?</v>
      </c>
      <c r="M548" s="185" t="str">
        <f t="array" ref="M548">_xludf.XLOOKUP(G548,'Benchmark Rates Paste'!N:N,'Benchmark Rates Paste'!O:O,"")</f>
        <v>#NAME?</v>
      </c>
      <c r="N548" s="186" t="str">
        <f t="shared" si="1"/>
        <v>#NAME?</v>
      </c>
      <c r="O548" s="187" t="str">
        <f t="shared" si="2"/>
        <v>#NAME?</v>
      </c>
      <c r="P548" s="179" t="str">
        <f t="shared" si="3"/>
        <v>#NAME?</v>
      </c>
      <c r="Q548" s="187" t="str">
        <f t="shared" si="4"/>
        <v>#NAME?</v>
      </c>
      <c r="R548" s="187" t="str">
        <f t="shared" si="5"/>
        <v>#NAME?</v>
      </c>
      <c r="S548" s="188" t="str">
        <f t="shared" si="6"/>
        <v>#NAME?</v>
      </c>
    </row>
    <row r="549" ht="15.75" customHeight="1">
      <c r="G549" s="201" t="s">
        <v>133</v>
      </c>
      <c r="H549" s="202">
        <v>123.37</v>
      </c>
      <c r="I549" s="203" t="str">
        <f t="array" ref="I549">_xludf.XLOOKUP(G549,'Benchmark Rates Paste'!A:A,'Benchmark Rates Paste'!B:B, "")</f>
        <v>#NAME?</v>
      </c>
      <c r="J549" s="204" t="str">
        <f t="array" ref="J549">_xludf.XLOOKUP(G549,'Benchmark Rates Paste'!D:D,'Benchmark Rates Paste'!E:E,"")</f>
        <v>#NAME?</v>
      </c>
      <c r="K549" s="205" t="str">
        <f t="array" ref="K549">_xludf.XLOOKUP(G549,'Benchmark Rates Paste'!G:G,'Benchmark Rates Paste'!I:I,"")</f>
        <v>#NAME?</v>
      </c>
      <c r="L549" s="205" t="str">
        <f t="array" ref="L549">_xludf.XLOOKUP(G549,'Benchmark Rates Paste'!K:K,'Benchmark Rates Paste'!L:L,"")</f>
        <v>#NAME?</v>
      </c>
      <c r="M549" s="203" t="str">
        <f t="array" ref="M549">_xludf.XLOOKUP(G549,'Benchmark Rates Paste'!N:N,'Benchmark Rates Paste'!O:O,"")</f>
        <v>#NAME?</v>
      </c>
      <c r="N549" s="206" t="str">
        <f t="shared" si="1"/>
        <v>#NAME?</v>
      </c>
      <c r="O549" s="207" t="str">
        <f t="shared" si="2"/>
        <v>#NAME?</v>
      </c>
      <c r="P549" s="194" t="str">
        <f t="shared" si="3"/>
        <v>#NAME?</v>
      </c>
      <c r="Q549" s="207" t="str">
        <f t="shared" si="4"/>
        <v>#NAME?</v>
      </c>
      <c r="R549" s="207" t="str">
        <f t="shared" si="5"/>
        <v>#NAME?</v>
      </c>
      <c r="S549" s="208" t="str">
        <f t="shared" si="6"/>
        <v>#NAME?</v>
      </c>
    </row>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I2:M2"/>
    <mergeCell ref="N2:S2"/>
  </mergeCells>
  <printOptions/>
  <pageMargins bottom="0.75" footer="0.0" header="0.0" left="0.7" right="0.7" top="0.75"/>
  <pageSetup orientation="landscape"/>
  <drawing r:id="rId2"/>
  <legacyDrawing r:id="rId3"/>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7030A0"/>
    <pageSetUpPr/>
  </sheetPr>
  <sheetViews>
    <sheetView workbookViewId="0"/>
  </sheetViews>
  <sheetFormatPr customHeight="1" defaultColWidth="14.43" defaultRowHeight="15.0"/>
  <cols>
    <col customWidth="1" min="1" max="1" width="10.71"/>
    <col customWidth="1" min="2" max="2" width="32.29"/>
    <col customWidth="1" min="3" max="6" width="10.71"/>
    <col customWidth="1" min="7" max="7" width="9.29"/>
    <col customWidth="1" min="8" max="8" width="10.43"/>
    <col customWidth="1" min="9" max="9" width="10.71"/>
    <col customWidth="1" min="10" max="10" width="9.29"/>
    <col customWidth="1" min="11" max="11" width="11.29"/>
    <col customWidth="1" min="12" max="12" width="10.71"/>
    <col customWidth="1" min="13" max="13" width="9.43"/>
    <col customWidth="1" min="14" max="15" width="10.71"/>
    <col customWidth="1" min="16" max="16" width="9.0"/>
    <col customWidth="1" min="17" max="17" width="9.43"/>
    <col customWidth="1" min="18" max="18" width="9.14"/>
    <col customWidth="1" min="19" max="19" width="14.0"/>
    <col customWidth="1" min="20" max="20" width="6.71"/>
    <col customWidth="1" min="21" max="21" width="12.29"/>
    <col customWidth="1" min="22" max="22" width="8.57"/>
    <col customWidth="1" min="23" max="23" width="9.14"/>
    <col customWidth="1" min="24" max="24" width="10.43"/>
    <col customWidth="1" min="25" max="35" width="9.14"/>
    <col customWidth="1" min="36" max="36" width="10.14"/>
    <col customWidth="1" min="37" max="37" width="10.71"/>
    <col customWidth="1" min="38" max="38" width="12.57"/>
    <col customWidth="1" min="39" max="39" width="9.14"/>
    <col customWidth="1" min="40" max="40" width="7.43"/>
  </cols>
  <sheetData>
    <row r="2">
      <c r="A2" s="26"/>
      <c r="B2" s="26"/>
      <c r="C2" s="209" t="s">
        <v>544</v>
      </c>
      <c r="D2" s="9"/>
      <c r="E2" s="10"/>
      <c r="F2" s="210" t="s">
        <v>545</v>
      </c>
      <c r="G2" s="9"/>
      <c r="H2" s="10"/>
      <c r="I2" s="209" t="s">
        <v>546</v>
      </c>
      <c r="J2" s="9"/>
      <c r="K2" s="10"/>
      <c r="L2" s="210" t="s">
        <v>547</v>
      </c>
      <c r="M2" s="9"/>
      <c r="N2" s="10"/>
      <c r="O2" s="209" t="s">
        <v>548</v>
      </c>
      <c r="P2" s="9"/>
      <c r="Q2" s="10"/>
      <c r="R2" s="38"/>
      <c r="S2" s="38"/>
      <c r="T2" s="38"/>
      <c r="U2" s="38"/>
      <c r="V2" s="26"/>
      <c r="W2" s="38"/>
      <c r="X2" s="211" t="s">
        <v>1286</v>
      </c>
      <c r="Y2" s="38"/>
      <c r="Z2" s="38"/>
      <c r="AA2" s="38"/>
      <c r="AB2" s="38"/>
      <c r="AC2" s="38"/>
      <c r="AD2" s="38"/>
      <c r="AE2" s="38"/>
      <c r="AF2" s="38"/>
      <c r="AG2" s="38"/>
      <c r="AH2" s="38"/>
      <c r="AI2" s="38"/>
      <c r="AJ2" s="38"/>
      <c r="AK2" s="38"/>
      <c r="AL2" s="38"/>
    </row>
    <row r="3">
      <c r="A3" s="212" t="s">
        <v>1287</v>
      </c>
      <c r="B3" s="212" t="s">
        <v>1057</v>
      </c>
      <c r="C3" s="213" t="s">
        <v>1287</v>
      </c>
      <c r="D3" s="213" t="s">
        <v>1288</v>
      </c>
      <c r="E3" s="214" t="s">
        <v>1289</v>
      </c>
      <c r="F3" s="215" t="s">
        <v>1287</v>
      </c>
      <c r="G3" s="215" t="s">
        <v>1290</v>
      </c>
      <c r="H3" s="216" t="s">
        <v>1291</v>
      </c>
      <c r="I3" s="213" t="s">
        <v>1287</v>
      </c>
      <c r="J3" s="213" t="s">
        <v>1292</v>
      </c>
      <c r="K3" s="217" t="s">
        <v>1293</v>
      </c>
      <c r="L3" s="215" t="s">
        <v>1287</v>
      </c>
      <c r="M3" s="215" t="s">
        <v>1294</v>
      </c>
      <c r="N3" s="216" t="s">
        <v>1295</v>
      </c>
      <c r="O3" s="213" t="s">
        <v>1287</v>
      </c>
      <c r="P3" s="213" t="s">
        <v>1296</v>
      </c>
      <c r="Q3" s="217" t="s">
        <v>1297</v>
      </c>
      <c r="R3" s="38"/>
      <c r="S3" s="218" t="s">
        <v>1266</v>
      </c>
      <c r="T3" s="38"/>
      <c r="U3" s="38"/>
      <c r="V3" s="219"/>
      <c r="W3" s="38"/>
      <c r="X3" s="220"/>
      <c r="Y3" s="220"/>
      <c r="Z3" s="220"/>
      <c r="AA3" s="220"/>
      <c r="AB3" s="220"/>
      <c r="AC3" s="220"/>
      <c r="AD3" s="220"/>
      <c r="AE3" s="220"/>
      <c r="AF3" s="220"/>
      <c r="AG3" s="220"/>
      <c r="AH3" s="220"/>
      <c r="AI3" s="220"/>
      <c r="AJ3" s="220"/>
      <c r="AK3" s="220"/>
      <c r="AL3" s="220"/>
    </row>
    <row r="4">
      <c r="A4" s="221" t="s">
        <v>551</v>
      </c>
      <c r="B4" s="222" t="str">
        <f t="array" ref="B4">XLOOKUP(A4,'Medicaid Dental Comparison'!B:B,'Medicaid Dental Comparison'!C:C)</f>
        <v>Periodic Oral Evaluation</v>
      </c>
      <c r="C4" s="223" t="str">
        <f t="array" ref="C4">XLOOKUP(A4,'Benchmark Rates Paste'!A:A,'Benchmark Rates Paste'!A:A,"")</f>
        <v>D0120</v>
      </c>
      <c r="D4" s="223">
        <v>36.88</v>
      </c>
      <c r="E4" s="223">
        <f>D4*$V$6</f>
        <v>40.50883422</v>
      </c>
      <c r="F4" s="224" t="str">
        <f t="array" ref="F4">XLOOKUP(A4,'Benchmark Rates Paste'!D:D,'Benchmark Rates Paste'!D:D,"")</f>
        <v>D0120</v>
      </c>
      <c r="G4" s="224">
        <v>38.39</v>
      </c>
      <c r="H4" s="225">
        <f t="shared" ref="H4:H165" si="1">IF(ISNUMBER(G4),G4*$V$7,"")</f>
        <v>39.38714286</v>
      </c>
      <c r="I4" s="223" t="str">
        <f t="array" ref="I4">XLOOKUP(A4,'Benchmark Rates Paste'!G:G,'Benchmark Rates Paste'!G:G,"")</f>
        <v/>
      </c>
      <c r="J4" s="223" t="s">
        <v>11</v>
      </c>
      <c r="K4" s="223"/>
      <c r="L4" s="224" t="str">
        <f t="array" ref="L4">XLOOKUP(A4,'Benchmark Rates Paste'!K:K,'Benchmark Rates Paste'!K:K,"")</f>
        <v>D0120</v>
      </c>
      <c r="M4" s="224">
        <v>23.5</v>
      </c>
      <c r="N4" s="225">
        <f t="shared" ref="N4:N165" si="2">IF(ISNUMBER(M4), M4*$V$9, "")</f>
        <v>27.45676906</v>
      </c>
      <c r="O4" s="223" t="str">
        <f t="array" ref="O4">XLOOKUP(A4,'Benchmark Rates Paste'!N:N,'Benchmark Rates Paste'!N:N,"")</f>
        <v>D0120</v>
      </c>
      <c r="P4" s="223">
        <v>24.0</v>
      </c>
      <c r="Q4" s="223">
        <f t="shared" ref="Q4:Q165" si="3">IF(ISNUMBER(P4), P4*$V$10, "")</f>
        <v>25.8907563</v>
      </c>
      <c r="R4" s="38"/>
      <c r="S4" s="226" t="s">
        <v>1269</v>
      </c>
      <c r="T4" s="227" t="s">
        <v>1270</v>
      </c>
      <c r="U4" s="227" t="s">
        <v>1271</v>
      </c>
      <c r="V4" s="228" t="s">
        <v>1272</v>
      </c>
      <c r="W4" s="38"/>
      <c r="X4" s="229" t="s">
        <v>1298</v>
      </c>
      <c r="Y4" s="230" t="s">
        <v>1299</v>
      </c>
      <c r="Z4" s="231"/>
      <c r="AA4" s="231"/>
      <c r="AB4" s="231"/>
      <c r="AC4" s="231"/>
      <c r="AD4" s="231"/>
      <c r="AE4" s="231"/>
      <c r="AF4" s="231"/>
      <c r="AG4" s="231"/>
      <c r="AH4" s="231"/>
      <c r="AI4" s="231"/>
      <c r="AJ4" s="231"/>
      <c r="AK4" s="231"/>
      <c r="AL4" s="231"/>
      <c r="AM4" s="232"/>
      <c r="AN4" s="233"/>
    </row>
    <row r="5">
      <c r="A5" s="221" t="s">
        <v>553</v>
      </c>
      <c r="B5" s="107" t="str">
        <f t="array" ref="B5">XLOOKUP(A5,'Medicaid Dental Comparison'!B:B,'Medicaid Dental Comparison'!C:C)</f>
        <v>Limited Oral Evaluation Problem Focused</v>
      </c>
      <c r="C5" s="223" t="str">
        <f t="array" ref="C5">XLOOKUP(A5,'Benchmark Rates Paste'!A:A,'Benchmark Rates Paste'!A:A,"")</f>
        <v/>
      </c>
      <c r="D5" s="223" t="s">
        <v>11</v>
      </c>
      <c r="E5" s="223"/>
      <c r="F5" s="224" t="str">
        <f t="array" ref="F5">XLOOKUP(A5,'Benchmark Rates Paste'!D:D,'Benchmark Rates Paste'!D:D,"")</f>
        <v/>
      </c>
      <c r="G5" s="224" t="s">
        <v>11</v>
      </c>
      <c r="H5" s="225" t="str">
        <f t="shared" si="1"/>
        <v/>
      </c>
      <c r="I5" s="223" t="str">
        <f t="array" ref="I5">XLOOKUP(A5,'Benchmark Rates Paste'!G:G,'Benchmark Rates Paste'!G:G,"")</f>
        <v/>
      </c>
      <c r="J5" s="223" t="s">
        <v>11</v>
      </c>
      <c r="K5" s="223"/>
      <c r="L5" s="224" t="str">
        <f t="array" ref="L5">XLOOKUP(A5,'Benchmark Rates Paste'!K:K,'Benchmark Rates Paste'!K:K,"")</f>
        <v>D0140</v>
      </c>
      <c r="M5" s="224">
        <v>33.57</v>
      </c>
      <c r="N5" s="225">
        <f t="shared" si="2"/>
        <v>39.22228669</v>
      </c>
      <c r="O5" s="223" t="str">
        <f t="array" ref="O5">XLOOKUP(A5,'Benchmark Rates Paste'!N:N,'Benchmark Rates Paste'!N:N,"")</f>
        <v>D0140</v>
      </c>
      <c r="P5" s="223">
        <v>39.0</v>
      </c>
      <c r="Q5" s="223">
        <f t="shared" si="3"/>
        <v>42.07247899</v>
      </c>
      <c r="R5" s="38"/>
      <c r="S5" s="234" t="s">
        <v>1281</v>
      </c>
      <c r="T5" s="235">
        <v>102.7</v>
      </c>
      <c r="U5" s="236" t="s">
        <v>1282</v>
      </c>
      <c r="V5" s="237">
        <v>1.0</v>
      </c>
      <c r="W5" s="38"/>
      <c r="X5" s="238"/>
      <c r="Y5" s="239" t="s">
        <v>1300</v>
      </c>
      <c r="Z5" s="240"/>
      <c r="AA5" s="240"/>
      <c r="AB5" s="240"/>
      <c r="AC5" s="240"/>
      <c r="AD5" s="240"/>
      <c r="AE5" s="240"/>
      <c r="AF5" s="240"/>
      <c r="AG5" s="240"/>
      <c r="AH5" s="240"/>
      <c r="AI5" s="240"/>
      <c r="AJ5" s="240"/>
      <c r="AK5" s="240"/>
      <c r="AL5" s="240"/>
      <c r="AM5" s="241"/>
      <c r="AN5" s="242"/>
    </row>
    <row r="6">
      <c r="A6" s="221" t="s">
        <v>555</v>
      </c>
      <c r="B6" s="107" t="str">
        <f t="array" ref="B6">XLOOKUP(A6,'Medicaid Dental Comparison'!B:B,'Medicaid Dental Comparison'!C:C)</f>
        <v>Comprehensive Oral Evaluation</v>
      </c>
      <c r="C6" s="223" t="str">
        <f t="array" ref="C6">XLOOKUP(A6,'Benchmark Rates Paste'!A:A,'Benchmark Rates Paste'!A:A,"")</f>
        <v>D0150</v>
      </c>
      <c r="D6" s="223">
        <v>64.13</v>
      </c>
      <c r="E6" s="223">
        <f>D6*$V$6</f>
        <v>70.44011765</v>
      </c>
      <c r="F6" s="224" t="str">
        <f t="array" ref="F6">XLOOKUP(A6,'Benchmark Rates Paste'!D:D,'Benchmark Rates Paste'!D:D,"")</f>
        <v>D0150</v>
      </c>
      <c r="G6" s="224">
        <v>38.39</v>
      </c>
      <c r="H6" s="225">
        <f t="shared" si="1"/>
        <v>39.38714286</v>
      </c>
      <c r="I6" s="223" t="str">
        <f t="array" ref="I6">XLOOKUP(A6,'Benchmark Rates Paste'!G:G,'Benchmark Rates Paste'!G:G,"")</f>
        <v/>
      </c>
      <c r="J6" s="223" t="s">
        <v>11</v>
      </c>
      <c r="K6" s="223"/>
      <c r="L6" s="224" t="str">
        <f t="array" ref="L6">XLOOKUP(A6,'Benchmark Rates Paste'!K:K,'Benchmark Rates Paste'!K:K,"")</f>
        <v>D0150</v>
      </c>
      <c r="M6" s="224">
        <v>33.57</v>
      </c>
      <c r="N6" s="225">
        <f t="shared" si="2"/>
        <v>39.22228669</v>
      </c>
      <c r="O6" s="223" t="str">
        <f t="array" ref="O6">XLOOKUP(A6,'Benchmark Rates Paste'!N:N,'Benchmark Rates Paste'!N:N,"")</f>
        <v>D0150</v>
      </c>
      <c r="P6" s="223">
        <v>42.0</v>
      </c>
      <c r="Q6" s="223">
        <f t="shared" si="3"/>
        <v>45.30882353</v>
      </c>
      <c r="R6" s="38"/>
      <c r="S6" s="243" t="s">
        <v>544</v>
      </c>
      <c r="T6" s="221">
        <v>93.5</v>
      </c>
      <c r="U6" s="78" t="s">
        <v>1274</v>
      </c>
      <c r="V6" s="244">
        <f t="shared" ref="V6:V10" si="4">$T$5/T6</f>
        <v>1.098395722</v>
      </c>
      <c r="W6" s="38"/>
      <c r="X6" s="238"/>
      <c r="Y6" s="245" t="s">
        <v>1301</v>
      </c>
      <c r="Z6" s="240"/>
      <c r="AA6" s="240"/>
      <c r="AB6" s="240"/>
      <c r="AC6" s="240"/>
      <c r="AD6" s="240"/>
      <c r="AE6" s="240"/>
      <c r="AF6" s="240"/>
      <c r="AG6" s="240"/>
      <c r="AH6" s="240"/>
      <c r="AI6" s="240"/>
      <c r="AJ6" s="240"/>
      <c r="AK6" s="240"/>
      <c r="AL6" s="240"/>
      <c r="AM6" s="241"/>
      <c r="AN6" s="242"/>
    </row>
    <row r="7">
      <c r="A7" s="221" t="s">
        <v>557</v>
      </c>
      <c r="B7" s="107" t="str">
        <f t="array" ref="B7">XLOOKUP(A7,'Medicaid Dental Comparison'!B:B,'Medicaid Dental Comparison'!C:C)</f>
        <v>Detailed &amp; Extensive Oral Evaluation, Problem Focus</v>
      </c>
      <c r="C7" s="223" t="str">
        <f t="array" ref="C7">XLOOKUP(A7,'Benchmark Rates Paste'!A:A,'Benchmark Rates Paste'!A:A,"")</f>
        <v/>
      </c>
      <c r="D7" s="223" t="s">
        <v>11</v>
      </c>
      <c r="E7" s="223"/>
      <c r="F7" s="224" t="str">
        <f t="array" ref="F7">XLOOKUP(A7,'Benchmark Rates Paste'!D:D,'Benchmark Rates Paste'!D:D,"")</f>
        <v/>
      </c>
      <c r="G7" s="224" t="s">
        <v>11</v>
      </c>
      <c r="H7" s="225" t="str">
        <f t="shared" si="1"/>
        <v/>
      </c>
      <c r="I7" s="223" t="str">
        <f t="array" ref="I7">XLOOKUP(A7,'Benchmark Rates Paste'!G:G,'Benchmark Rates Paste'!G:G,"")</f>
        <v/>
      </c>
      <c r="J7" s="223" t="s">
        <v>11</v>
      </c>
      <c r="K7" s="223"/>
      <c r="L7" s="224" t="str">
        <f t="array" ref="L7">XLOOKUP(A7,'Benchmark Rates Paste'!K:K,'Benchmark Rates Paste'!K:K,"")</f>
        <v/>
      </c>
      <c r="M7" s="224" t="s">
        <v>11</v>
      </c>
      <c r="N7" s="225" t="str">
        <f t="shared" si="2"/>
        <v/>
      </c>
      <c r="O7" s="223" t="str">
        <f t="array" ref="O7">XLOOKUP(A7,'Benchmark Rates Paste'!N:N,'Benchmark Rates Paste'!N:N,"")</f>
        <v>D0160</v>
      </c>
      <c r="P7" s="223">
        <v>75.0</v>
      </c>
      <c r="Q7" s="223">
        <f t="shared" si="3"/>
        <v>80.90861345</v>
      </c>
      <c r="R7" s="38"/>
      <c r="S7" s="243" t="s">
        <v>545</v>
      </c>
      <c r="T7" s="221">
        <v>100.1</v>
      </c>
      <c r="U7" s="78" t="s">
        <v>1275</v>
      </c>
      <c r="V7" s="244">
        <f t="shared" si="4"/>
        <v>1.025974026</v>
      </c>
      <c r="W7" s="38"/>
      <c r="X7" s="238"/>
      <c r="Y7" s="212" t="s">
        <v>1302</v>
      </c>
      <c r="Z7" s="246" t="s">
        <v>1303</v>
      </c>
      <c r="AA7" s="9"/>
      <c r="AB7" s="9"/>
      <c r="AC7" s="9"/>
      <c r="AD7" s="9"/>
      <c r="AE7" s="9"/>
      <c r="AF7" s="9"/>
      <c r="AG7" s="9"/>
      <c r="AH7" s="9"/>
      <c r="AI7" s="9"/>
      <c r="AJ7" s="9"/>
      <c r="AK7" s="212" t="s">
        <v>1304</v>
      </c>
      <c r="AL7" s="212" t="s">
        <v>1305</v>
      </c>
      <c r="AM7" s="241"/>
      <c r="AN7" s="242"/>
    </row>
    <row r="8">
      <c r="A8" s="221" t="s">
        <v>567</v>
      </c>
      <c r="B8" s="107" t="str">
        <f t="array" ref="B8">XLOOKUP(A8,'Medicaid Dental Comparison'!B:B,'Medicaid Dental Comparison'!C:C)</f>
        <v>Intraoral Complete Film Series</v>
      </c>
      <c r="C8" s="223" t="str">
        <f t="array" ref="C8">XLOOKUP(A8,'Benchmark Rates Paste'!A:A,'Benchmark Rates Paste'!A:A,"")</f>
        <v>D0210</v>
      </c>
      <c r="D8" s="223">
        <v>81.46</v>
      </c>
      <c r="E8" s="223">
        <f t="shared" ref="E8:E11" si="5">D8*$V$6</f>
        <v>89.47531551</v>
      </c>
      <c r="F8" s="224" t="str">
        <f t="array" ref="F8">XLOOKUP(A8,'Benchmark Rates Paste'!D:D,'Benchmark Rates Paste'!D:D,"")</f>
        <v>D0210</v>
      </c>
      <c r="G8" s="224">
        <v>68.07</v>
      </c>
      <c r="H8" s="225">
        <f t="shared" si="1"/>
        <v>69.83805195</v>
      </c>
      <c r="I8" s="223" t="str">
        <f t="array" ref="I8">XLOOKUP(A8,'Benchmark Rates Paste'!G:G,'Benchmark Rates Paste'!G:G,"")</f>
        <v/>
      </c>
      <c r="J8" s="223" t="s">
        <v>11</v>
      </c>
      <c r="K8" s="223"/>
      <c r="L8" s="224" t="str">
        <f t="array" ref="L8">XLOOKUP(A8,'Benchmark Rates Paste'!K:K,'Benchmark Rates Paste'!K:K,"")</f>
        <v>D0210</v>
      </c>
      <c r="M8" s="224">
        <v>67.14</v>
      </c>
      <c r="N8" s="225">
        <f t="shared" si="2"/>
        <v>78.44457338</v>
      </c>
      <c r="O8" s="223" t="str">
        <f t="array" ref="O8">XLOOKUP(A8,'Benchmark Rates Paste'!N:N,'Benchmark Rates Paste'!N:N,"")</f>
        <v>D0210</v>
      </c>
      <c r="P8" s="223">
        <v>56.0</v>
      </c>
      <c r="Q8" s="223">
        <f t="shared" si="3"/>
        <v>60.41176471</v>
      </c>
      <c r="R8" s="38"/>
      <c r="S8" s="243" t="s">
        <v>546</v>
      </c>
      <c r="T8" s="221">
        <v>123.4</v>
      </c>
      <c r="U8" s="78" t="s">
        <v>1276</v>
      </c>
      <c r="V8" s="244">
        <f t="shared" si="4"/>
        <v>0.8322528363</v>
      </c>
      <c r="W8" s="38"/>
      <c r="X8" s="238"/>
      <c r="Y8" s="247" t="s">
        <v>617</v>
      </c>
      <c r="Z8" s="248" t="s">
        <v>1306</v>
      </c>
      <c r="AA8" s="249"/>
      <c r="AB8" s="249"/>
      <c r="AC8" s="249"/>
      <c r="AD8" s="249"/>
      <c r="AE8" s="249"/>
      <c r="AF8" s="249"/>
      <c r="AG8" s="249"/>
      <c r="AH8" s="249"/>
      <c r="AI8" s="249"/>
      <c r="AJ8" s="250"/>
      <c r="AK8" s="251">
        <v>111.2</v>
      </c>
      <c r="AL8" s="252">
        <v>126.43</v>
      </c>
      <c r="AM8" s="241"/>
      <c r="AN8" s="242"/>
    </row>
    <row r="9">
      <c r="A9" s="221" t="s">
        <v>569</v>
      </c>
      <c r="B9" s="107" t="str">
        <f t="array" ref="B9">XLOOKUP(A9,'Medicaid Dental Comparison'!B:B,'Medicaid Dental Comparison'!C:C)</f>
        <v>Intraoral Periapical First</v>
      </c>
      <c r="C9" s="223" t="str">
        <f t="array" ref="C9">XLOOKUP(A9,'Benchmark Rates Paste'!A:A,'Benchmark Rates Paste'!A:A,"")</f>
        <v>D0220</v>
      </c>
      <c r="D9" s="223">
        <v>19.89</v>
      </c>
      <c r="E9" s="223">
        <f t="shared" si="5"/>
        <v>21.84709091</v>
      </c>
      <c r="F9" s="224" t="str">
        <f t="array" ref="F9">XLOOKUP(A9,'Benchmark Rates Paste'!D:D,'Benchmark Rates Paste'!D:D,"")</f>
        <v>D0220</v>
      </c>
      <c r="G9" s="224">
        <v>21.79</v>
      </c>
      <c r="H9" s="225">
        <f t="shared" si="1"/>
        <v>22.35597403</v>
      </c>
      <c r="I9" s="223" t="str">
        <f t="array" ref="I9">XLOOKUP(A9,'Benchmark Rates Paste'!G:G,'Benchmark Rates Paste'!G:G,"")</f>
        <v/>
      </c>
      <c r="J9" s="223" t="s">
        <v>11</v>
      </c>
      <c r="K9" s="223"/>
      <c r="L9" s="224" t="str">
        <f t="array" ref="L9">XLOOKUP(A9,'Benchmark Rates Paste'!K:K,'Benchmark Rates Paste'!K:K,"")</f>
        <v>D0220</v>
      </c>
      <c r="M9" s="224">
        <v>16.79</v>
      </c>
      <c r="N9" s="225">
        <f t="shared" si="2"/>
        <v>19.61698521</v>
      </c>
      <c r="O9" s="223" t="str">
        <f t="array" ref="O9">XLOOKUP(A9,'Benchmark Rates Paste'!N:N,'Benchmark Rates Paste'!N:N,"")</f>
        <v>D0220</v>
      </c>
      <c r="P9" s="223">
        <v>13.0</v>
      </c>
      <c r="Q9" s="223">
        <f t="shared" si="3"/>
        <v>14.02415966</v>
      </c>
      <c r="R9" s="38"/>
      <c r="S9" s="243" t="s">
        <v>547</v>
      </c>
      <c r="T9" s="221">
        <v>87.9</v>
      </c>
      <c r="U9" s="78" t="s">
        <v>1277</v>
      </c>
      <c r="V9" s="244">
        <f t="shared" si="4"/>
        <v>1.168373151</v>
      </c>
      <c r="W9" s="38"/>
      <c r="X9" s="238"/>
      <c r="Y9" s="247" t="s">
        <v>617</v>
      </c>
      <c r="Z9" s="248" t="s">
        <v>1307</v>
      </c>
      <c r="AA9" s="249"/>
      <c r="AB9" s="249"/>
      <c r="AC9" s="249"/>
      <c r="AD9" s="249"/>
      <c r="AE9" s="249"/>
      <c r="AF9" s="249"/>
      <c r="AG9" s="249"/>
      <c r="AH9" s="249"/>
      <c r="AI9" s="249"/>
      <c r="AJ9" s="250"/>
      <c r="AK9" s="251">
        <v>111.2</v>
      </c>
      <c r="AL9" s="253"/>
      <c r="AM9" s="241"/>
      <c r="AN9" s="242"/>
    </row>
    <row r="10">
      <c r="A10" s="221" t="s">
        <v>571</v>
      </c>
      <c r="B10" s="107" t="str">
        <f t="array" ref="B10">XLOOKUP(A10,'Medicaid Dental Comparison'!B:B,'Medicaid Dental Comparison'!C:C)</f>
        <v>Intraoral Periapical-Each Additional</v>
      </c>
      <c r="C10" s="223" t="str">
        <f t="array" ref="C10">XLOOKUP(A10,'Benchmark Rates Paste'!A:A,'Benchmark Rates Paste'!A:A,"")</f>
        <v>D0230</v>
      </c>
      <c r="D10" s="223">
        <v>16.81</v>
      </c>
      <c r="E10" s="223">
        <f t="shared" si="5"/>
        <v>18.46403209</v>
      </c>
      <c r="F10" s="224" t="str">
        <f t="array" ref="F10">XLOOKUP(A10,'Benchmark Rates Paste'!D:D,'Benchmark Rates Paste'!D:D,"")</f>
        <v>D0230</v>
      </c>
      <c r="G10" s="224">
        <v>6.8</v>
      </c>
      <c r="H10" s="225">
        <f t="shared" si="1"/>
        <v>6.976623377</v>
      </c>
      <c r="I10" s="223" t="str">
        <f t="array" ref="I10">XLOOKUP(A10,'Benchmark Rates Paste'!G:G,'Benchmark Rates Paste'!G:G,"")</f>
        <v/>
      </c>
      <c r="J10" s="223" t="s">
        <v>11</v>
      </c>
      <c r="K10" s="223"/>
      <c r="L10" s="224" t="str">
        <f t="array" ref="L10">XLOOKUP(A10,'Benchmark Rates Paste'!K:K,'Benchmark Rates Paste'!K:K,"")</f>
        <v>D0230</v>
      </c>
      <c r="M10" s="224">
        <v>8.39</v>
      </c>
      <c r="N10" s="225">
        <f t="shared" si="2"/>
        <v>9.802650739</v>
      </c>
      <c r="O10" s="223" t="str">
        <f t="array" ref="O10">XLOOKUP(A10,'Benchmark Rates Paste'!N:N,'Benchmark Rates Paste'!N:N,"")</f>
        <v>D0230</v>
      </c>
      <c r="P10" s="223">
        <v>11.0</v>
      </c>
      <c r="Q10" s="223">
        <f t="shared" si="3"/>
        <v>11.86659664</v>
      </c>
      <c r="R10" s="38"/>
      <c r="S10" s="254" t="s">
        <v>548</v>
      </c>
      <c r="T10" s="255">
        <v>95.2</v>
      </c>
      <c r="U10" s="256" t="s">
        <v>1278</v>
      </c>
      <c r="V10" s="257">
        <f t="shared" si="4"/>
        <v>1.078781513</v>
      </c>
      <c r="W10" s="38"/>
      <c r="X10" s="238"/>
      <c r="Y10" s="247" t="s">
        <v>617</v>
      </c>
      <c r="Z10" s="248" t="s">
        <v>1308</v>
      </c>
      <c r="AA10" s="249"/>
      <c r="AB10" s="249"/>
      <c r="AC10" s="249"/>
      <c r="AD10" s="249"/>
      <c r="AE10" s="249"/>
      <c r="AF10" s="249"/>
      <c r="AG10" s="249"/>
      <c r="AH10" s="249"/>
      <c r="AI10" s="249"/>
      <c r="AJ10" s="250"/>
      <c r="AK10" s="251">
        <v>124.74</v>
      </c>
      <c r="AL10" s="253"/>
      <c r="AM10" s="241"/>
      <c r="AN10" s="242"/>
    </row>
    <row r="11">
      <c r="A11" s="221" t="s">
        <v>573</v>
      </c>
      <c r="B11" s="107" t="str">
        <f t="array" ref="B11">XLOOKUP(A11,'Medicaid Dental Comparison'!B:B,'Medicaid Dental Comparison'!C:C)</f>
        <v>Intraoral-Occlusal Radiographic Image</v>
      </c>
      <c r="C11" s="223" t="str">
        <f t="array" ref="C11">XLOOKUP(A11,'Benchmark Rates Paste'!A:A,'Benchmark Rates Paste'!A:A,"")</f>
        <v>D0240</v>
      </c>
      <c r="D11" s="223">
        <v>27.63</v>
      </c>
      <c r="E11" s="223">
        <f t="shared" si="5"/>
        <v>30.3486738</v>
      </c>
      <c r="F11" s="224" t="str">
        <f t="array" ref="F11">XLOOKUP(A11,'Benchmark Rates Paste'!D:D,'Benchmark Rates Paste'!D:D,"")</f>
        <v>D0240</v>
      </c>
      <c r="G11" s="224">
        <v>16.33</v>
      </c>
      <c r="H11" s="225">
        <f t="shared" si="1"/>
        <v>16.75415584</v>
      </c>
      <c r="I11" s="223" t="str">
        <f t="array" ref="I11">XLOOKUP(A11,'Benchmark Rates Paste'!G:G,'Benchmark Rates Paste'!G:G,"")</f>
        <v/>
      </c>
      <c r="J11" s="223" t="s">
        <v>11</v>
      </c>
      <c r="K11" s="223"/>
      <c r="L11" s="224" t="str">
        <f t="array" ref="L11">XLOOKUP(A11,'Benchmark Rates Paste'!K:K,'Benchmark Rates Paste'!K:K,"")</f>
        <v/>
      </c>
      <c r="M11" s="224" t="s">
        <v>11</v>
      </c>
      <c r="N11" s="225" t="str">
        <f t="shared" si="2"/>
        <v/>
      </c>
      <c r="O11" s="223" t="str">
        <f t="array" ref="O11">XLOOKUP(A11,'Benchmark Rates Paste'!N:N,'Benchmark Rates Paste'!N:N,"")</f>
        <v>D0240</v>
      </c>
      <c r="P11" s="223">
        <v>21.0</v>
      </c>
      <c r="Q11" s="223">
        <f t="shared" si="3"/>
        <v>22.65441176</v>
      </c>
      <c r="R11" s="38"/>
      <c r="S11" s="38"/>
      <c r="T11" s="38"/>
      <c r="U11" s="38"/>
      <c r="V11" s="26"/>
      <c r="W11" s="38"/>
      <c r="X11" s="238"/>
      <c r="Y11" s="258" t="s">
        <v>617</v>
      </c>
      <c r="Z11" s="259" t="s">
        <v>1309</v>
      </c>
      <c r="AA11" s="51"/>
      <c r="AB11" s="51"/>
      <c r="AC11" s="51"/>
      <c r="AD11" s="51"/>
      <c r="AE11" s="51"/>
      <c r="AF11" s="51"/>
      <c r="AG11" s="51"/>
      <c r="AH11" s="51"/>
      <c r="AI11" s="51"/>
      <c r="AJ11" s="260"/>
      <c r="AK11" s="261">
        <v>158.58</v>
      </c>
      <c r="AL11" s="262"/>
      <c r="AM11" s="241"/>
      <c r="AN11" s="242"/>
    </row>
    <row r="12">
      <c r="A12" s="221" t="s">
        <v>162</v>
      </c>
      <c r="B12" s="107" t="str">
        <f t="array" ref="B12">XLOOKUP(A12,'Medicaid Dental Comparison'!B:B,'Medicaid Dental Comparison'!C:C)</f>
        <v>Dental Bitewing, Single Image</v>
      </c>
      <c r="C12" s="223" t="str">
        <f t="array" ref="C12">XLOOKUP(A12,'Benchmark Rates Paste'!A:A,'Benchmark Rates Paste'!A:A,"")</f>
        <v/>
      </c>
      <c r="D12" s="223" t="s">
        <v>11</v>
      </c>
      <c r="E12" s="223"/>
      <c r="F12" s="224" t="str">
        <f t="array" ref="F12">XLOOKUP(A12,'Benchmark Rates Paste'!D:D,'Benchmark Rates Paste'!D:D,"")</f>
        <v/>
      </c>
      <c r="G12" s="224" t="s">
        <v>11</v>
      </c>
      <c r="H12" s="225" t="str">
        <f t="shared" si="1"/>
        <v/>
      </c>
      <c r="I12" s="223" t="str">
        <f t="array" ref="I12">XLOOKUP(A12,'Benchmark Rates Paste'!G:G,'Benchmark Rates Paste'!G:G,"")</f>
        <v/>
      </c>
      <c r="J12" s="223" t="s">
        <v>11</v>
      </c>
      <c r="K12" s="223"/>
      <c r="L12" s="224" t="str">
        <f t="array" ref="L12">XLOOKUP(A12,'Benchmark Rates Paste'!K:K,'Benchmark Rates Paste'!K:K,"")</f>
        <v/>
      </c>
      <c r="M12" s="224" t="s">
        <v>11</v>
      </c>
      <c r="N12" s="225" t="str">
        <f t="shared" si="2"/>
        <v/>
      </c>
      <c r="O12" s="223" t="str">
        <f t="array" ref="O12">XLOOKUP(A12,'Benchmark Rates Paste'!N:N,'Benchmark Rates Paste'!N:N,"")</f>
        <v>D0270</v>
      </c>
      <c r="P12" s="223">
        <v>12.5</v>
      </c>
      <c r="Q12" s="223">
        <f t="shared" si="3"/>
        <v>13.48476891</v>
      </c>
      <c r="R12" s="38"/>
      <c r="S12" s="38"/>
      <c r="T12" s="38"/>
      <c r="U12" s="38"/>
      <c r="V12" s="26"/>
      <c r="W12" s="38"/>
      <c r="X12" s="238"/>
      <c r="Y12" s="263" t="s">
        <v>619</v>
      </c>
      <c r="Z12" s="264" t="s">
        <v>1310</v>
      </c>
      <c r="AA12" s="249"/>
      <c r="AB12" s="249"/>
      <c r="AC12" s="249"/>
      <c r="AD12" s="249"/>
      <c r="AE12" s="249"/>
      <c r="AF12" s="249"/>
      <c r="AG12" s="249"/>
      <c r="AH12" s="249"/>
      <c r="AI12" s="249"/>
      <c r="AJ12" s="250"/>
      <c r="AK12" s="265">
        <v>134.68</v>
      </c>
      <c r="AL12" s="266">
        <v>153.63</v>
      </c>
      <c r="AM12" s="241"/>
      <c r="AN12" s="242"/>
    </row>
    <row r="13">
      <c r="A13" s="221" t="s">
        <v>575</v>
      </c>
      <c r="B13" s="107" t="str">
        <f t="array" ref="B13">XLOOKUP(A13,'Medicaid Dental Comparison'!B:B,'Medicaid Dental Comparison'!C:C)</f>
        <v>Dental Bitewings, Two Images</v>
      </c>
      <c r="C13" s="223" t="str">
        <f t="array" ref="C13">XLOOKUP(A13,'Benchmark Rates Paste'!A:A,'Benchmark Rates Paste'!A:A,"")</f>
        <v>D0272</v>
      </c>
      <c r="D13" s="223">
        <v>29.01</v>
      </c>
      <c r="E13" s="223">
        <f>D13*$V$6</f>
        <v>31.86445989</v>
      </c>
      <c r="F13" s="224" t="str">
        <f t="array" ref="F13">XLOOKUP(A13,'Benchmark Rates Paste'!D:D,'Benchmark Rates Paste'!D:D,"")</f>
        <v>D0272</v>
      </c>
      <c r="G13" s="224">
        <v>24.5</v>
      </c>
      <c r="H13" s="225">
        <f t="shared" si="1"/>
        <v>25.13636364</v>
      </c>
      <c r="I13" s="223" t="str">
        <f t="array" ref="I13">XLOOKUP(A13,'Benchmark Rates Paste'!G:G,'Benchmark Rates Paste'!G:G,"")</f>
        <v/>
      </c>
      <c r="J13" s="223" t="s">
        <v>11</v>
      </c>
      <c r="K13" s="223"/>
      <c r="L13" s="224" t="str">
        <f t="array" ref="L13">XLOOKUP(A13,'Benchmark Rates Paste'!K:K,'Benchmark Rates Paste'!K:K,"")</f>
        <v>D0272</v>
      </c>
      <c r="M13" s="224">
        <v>20.14</v>
      </c>
      <c r="N13" s="225">
        <f t="shared" si="2"/>
        <v>23.53103527</v>
      </c>
      <c r="O13" s="223" t="str">
        <f t="array" ref="O13">XLOOKUP(A13,'Benchmark Rates Paste'!N:N,'Benchmark Rates Paste'!N:N,"")</f>
        <v>D0272</v>
      </c>
      <c r="P13" s="223">
        <v>19.0</v>
      </c>
      <c r="Q13" s="223">
        <f t="shared" si="3"/>
        <v>20.49684874</v>
      </c>
      <c r="R13" s="38"/>
      <c r="S13" s="38"/>
      <c r="T13" s="38"/>
      <c r="U13" s="38"/>
      <c r="V13" s="26"/>
      <c r="W13" s="38"/>
      <c r="X13" s="238"/>
      <c r="Y13" s="263" t="s">
        <v>619</v>
      </c>
      <c r="Z13" s="264" t="s">
        <v>1311</v>
      </c>
      <c r="AA13" s="249"/>
      <c r="AB13" s="249"/>
      <c r="AC13" s="249"/>
      <c r="AD13" s="249"/>
      <c r="AE13" s="249"/>
      <c r="AF13" s="249"/>
      <c r="AG13" s="249"/>
      <c r="AH13" s="249"/>
      <c r="AI13" s="249"/>
      <c r="AJ13" s="250"/>
      <c r="AK13" s="265">
        <v>178.0</v>
      </c>
      <c r="AL13" s="253"/>
      <c r="AM13" s="241"/>
      <c r="AN13" s="242"/>
    </row>
    <row r="14">
      <c r="A14" s="221" t="s">
        <v>579</v>
      </c>
      <c r="B14" s="107" t="str">
        <f t="array" ref="B14">XLOOKUP(A14,'Medicaid Dental Comparison'!B:B,'Medicaid Dental Comparison'!C:C)</f>
        <v>Bitewings, Four Images</v>
      </c>
      <c r="C14" s="223" t="str">
        <f t="array" ref="C14">XLOOKUP(A14,'Benchmark Rates Paste'!A:A,'Benchmark Rates Paste'!A:A,"")</f>
        <v/>
      </c>
      <c r="D14" s="223" t="s">
        <v>11</v>
      </c>
      <c r="E14" s="223"/>
      <c r="F14" s="224" t="str">
        <f t="array" ref="F14">XLOOKUP(A14,'Benchmark Rates Paste'!D:D,'Benchmark Rates Paste'!D:D,"")</f>
        <v/>
      </c>
      <c r="G14" s="224" t="s">
        <v>11</v>
      </c>
      <c r="H14" s="225" t="str">
        <f t="shared" si="1"/>
        <v/>
      </c>
      <c r="I14" s="223" t="str">
        <f t="array" ref="I14">XLOOKUP(A14,'Benchmark Rates Paste'!G:G,'Benchmark Rates Paste'!G:G,"")</f>
        <v/>
      </c>
      <c r="J14" s="223" t="s">
        <v>11</v>
      </c>
      <c r="K14" s="223"/>
      <c r="L14" s="224" t="str">
        <f t="array" ref="L14">XLOOKUP(A14,'Benchmark Rates Paste'!K:K,'Benchmark Rates Paste'!K:K,"")</f>
        <v>D0274</v>
      </c>
      <c r="M14" s="224">
        <v>33.57</v>
      </c>
      <c r="N14" s="225">
        <f t="shared" si="2"/>
        <v>39.22228669</v>
      </c>
      <c r="O14" s="223" t="str">
        <f t="array" ref="O14">XLOOKUP(A14,'Benchmark Rates Paste'!N:N,'Benchmark Rates Paste'!N:N,"")</f>
        <v>D0274</v>
      </c>
      <c r="P14" s="223">
        <v>28.0</v>
      </c>
      <c r="Q14" s="223">
        <f t="shared" si="3"/>
        <v>30.20588235</v>
      </c>
      <c r="R14" s="38"/>
      <c r="S14" s="38"/>
      <c r="T14" s="38"/>
      <c r="U14" s="38"/>
      <c r="V14" s="26"/>
      <c r="W14" s="38"/>
      <c r="X14" s="238"/>
      <c r="Y14" s="267" t="s">
        <v>619</v>
      </c>
      <c r="Z14" s="268" t="s">
        <v>1312</v>
      </c>
      <c r="AA14" s="51"/>
      <c r="AB14" s="51"/>
      <c r="AC14" s="51"/>
      <c r="AD14" s="51"/>
      <c r="AE14" s="51"/>
      <c r="AF14" s="51"/>
      <c r="AG14" s="51"/>
      <c r="AH14" s="51"/>
      <c r="AI14" s="51"/>
      <c r="AJ14" s="260"/>
      <c r="AK14" s="269">
        <v>148.21</v>
      </c>
      <c r="AL14" s="262"/>
      <c r="AM14" s="241"/>
      <c r="AN14" s="242"/>
    </row>
    <row r="15">
      <c r="A15" s="221" t="s">
        <v>203</v>
      </c>
      <c r="B15" s="107" t="str">
        <f t="array" ref="B15">XLOOKUP(A15,'Medicaid Dental Comparison'!B:B,'Medicaid Dental Comparison'!C:C)</f>
        <v>Tomographic Survey</v>
      </c>
      <c r="C15" s="223" t="str">
        <f t="array" ref="C15">XLOOKUP(A15,'Benchmark Rates Paste'!A:A,'Benchmark Rates Paste'!A:A,"")</f>
        <v/>
      </c>
      <c r="D15" s="223" t="s">
        <v>11</v>
      </c>
      <c r="E15" s="223"/>
      <c r="F15" s="224" t="str">
        <f t="array" ref="F15">XLOOKUP(A15,'Benchmark Rates Paste'!D:D,'Benchmark Rates Paste'!D:D,"")</f>
        <v/>
      </c>
      <c r="G15" s="224" t="s">
        <v>11</v>
      </c>
      <c r="H15" s="225" t="str">
        <f t="shared" si="1"/>
        <v/>
      </c>
      <c r="I15" s="223" t="str">
        <f t="array" ref="I15">XLOOKUP(A15,'Benchmark Rates Paste'!G:G,'Benchmark Rates Paste'!G:G,"")</f>
        <v/>
      </c>
      <c r="J15" s="223" t="s">
        <v>11</v>
      </c>
      <c r="K15" s="223"/>
      <c r="L15" s="224" t="str">
        <f t="array" ref="L15">XLOOKUP(A15,'Benchmark Rates Paste'!K:K,'Benchmark Rates Paste'!K:K,"")</f>
        <v>D0322</v>
      </c>
      <c r="M15" s="224">
        <v>187.99</v>
      </c>
      <c r="N15" s="225">
        <f t="shared" si="2"/>
        <v>219.6424687</v>
      </c>
      <c r="O15" s="223" t="str">
        <f t="array" ref="O15">XLOOKUP(A15,'Benchmark Rates Paste'!N:N,'Benchmark Rates Paste'!N:N,"")</f>
        <v/>
      </c>
      <c r="P15" s="223" t="s">
        <v>11</v>
      </c>
      <c r="Q15" s="223" t="str">
        <f t="shared" si="3"/>
        <v/>
      </c>
      <c r="R15" s="38"/>
      <c r="S15" s="38"/>
      <c r="T15" s="38"/>
      <c r="U15" s="38"/>
      <c r="V15" s="26"/>
      <c r="W15" s="38"/>
      <c r="X15" s="238"/>
      <c r="Y15" s="270" t="s">
        <v>621</v>
      </c>
      <c r="Z15" s="271" t="s">
        <v>1313</v>
      </c>
      <c r="AA15" s="249"/>
      <c r="AB15" s="249"/>
      <c r="AC15" s="249"/>
      <c r="AD15" s="249"/>
      <c r="AE15" s="249"/>
      <c r="AF15" s="249"/>
      <c r="AG15" s="249"/>
      <c r="AH15" s="249"/>
      <c r="AI15" s="249"/>
      <c r="AJ15" s="250"/>
      <c r="AK15" s="272">
        <v>158.85</v>
      </c>
      <c r="AL15" s="273">
        <v>168.43</v>
      </c>
      <c r="AM15" s="241"/>
      <c r="AN15" s="242"/>
    </row>
    <row r="16">
      <c r="A16" s="221" t="s">
        <v>583</v>
      </c>
      <c r="B16" s="107" t="str">
        <f t="array" ref="B16">XLOOKUP(A16,'Medicaid Dental Comparison'!B:B,'Medicaid Dental Comparison'!C:C)</f>
        <v>Panoramic Image</v>
      </c>
      <c r="C16" s="223" t="str">
        <f t="array" ref="C16">XLOOKUP(A16,'Benchmark Rates Paste'!A:A,'Benchmark Rates Paste'!A:A,"")</f>
        <v>D0330</v>
      </c>
      <c r="D16" s="223">
        <v>77.23</v>
      </c>
      <c r="E16" s="223">
        <f t="shared" ref="E16:E17" si="6">D16*$V$6</f>
        <v>84.8291016</v>
      </c>
      <c r="F16" s="224" t="str">
        <f t="array" ref="F16">XLOOKUP(A16,'Benchmark Rates Paste'!D:D,'Benchmark Rates Paste'!D:D,"")</f>
        <v>D0330</v>
      </c>
      <c r="G16" s="224">
        <v>47.63</v>
      </c>
      <c r="H16" s="225">
        <f t="shared" si="1"/>
        <v>48.86714286</v>
      </c>
      <c r="I16" s="223" t="str">
        <f t="array" ref="I16">XLOOKUP(A16,'Benchmark Rates Paste'!G:G,'Benchmark Rates Paste'!G:G,"")</f>
        <v/>
      </c>
      <c r="J16" s="223" t="s">
        <v>11</v>
      </c>
      <c r="K16" s="223"/>
      <c r="L16" s="224" t="str">
        <f t="array" ref="L16">XLOOKUP(A16,'Benchmark Rates Paste'!K:K,'Benchmark Rates Paste'!K:K,"")</f>
        <v>D0330</v>
      </c>
      <c r="M16" s="224">
        <v>53.71</v>
      </c>
      <c r="N16" s="225">
        <f t="shared" si="2"/>
        <v>62.75332196</v>
      </c>
      <c r="O16" s="223" t="str">
        <f t="array" ref="O16">XLOOKUP(A16,'Benchmark Rates Paste'!N:N,'Benchmark Rates Paste'!N:N,"")</f>
        <v>D0330</v>
      </c>
      <c r="P16" s="223">
        <v>50.5</v>
      </c>
      <c r="Q16" s="223">
        <f t="shared" si="3"/>
        <v>54.47846639</v>
      </c>
      <c r="R16" s="38"/>
      <c r="S16" s="38"/>
      <c r="T16" s="38"/>
      <c r="U16" s="38"/>
      <c r="V16" s="26"/>
      <c r="W16" s="38"/>
      <c r="X16" s="20"/>
      <c r="Y16" s="274" t="s">
        <v>621</v>
      </c>
      <c r="Z16" s="275" t="s">
        <v>1314</v>
      </c>
      <c r="AA16" s="51"/>
      <c r="AB16" s="51"/>
      <c r="AC16" s="51"/>
      <c r="AD16" s="51"/>
      <c r="AE16" s="51"/>
      <c r="AF16" s="51"/>
      <c r="AG16" s="51"/>
      <c r="AH16" s="51"/>
      <c r="AI16" s="51"/>
      <c r="AJ16" s="260"/>
      <c r="AK16" s="276">
        <v>178.0</v>
      </c>
      <c r="AL16" s="262"/>
      <c r="AM16" s="277"/>
      <c r="AN16" s="278"/>
    </row>
    <row r="17">
      <c r="A17" s="221" t="s">
        <v>585</v>
      </c>
      <c r="B17" s="107" t="str">
        <f t="array" ref="B17">XLOOKUP(A17,'Medicaid Dental Comparison'!B:B,'Medicaid Dental Comparison'!C:C)</f>
        <v>2D Oral/Facial Photographic Image Obtained Intra-Orally or Extra-Orally</v>
      </c>
      <c r="C17" s="223" t="str">
        <f t="array" ref="C17">XLOOKUP(A17,'Benchmark Rates Paste'!A:A,'Benchmark Rates Paste'!A:A,"")</f>
        <v>D0350</v>
      </c>
      <c r="D17" s="223">
        <v>37.12</v>
      </c>
      <c r="E17" s="223">
        <f t="shared" si="6"/>
        <v>40.7724492</v>
      </c>
      <c r="F17" s="224" t="str">
        <f t="array" ref="F17">XLOOKUP(A17,'Benchmark Rates Paste'!D:D,'Benchmark Rates Paste'!D:D,"")</f>
        <v>D0350</v>
      </c>
      <c r="G17" s="224">
        <v>23.68</v>
      </c>
      <c r="H17" s="225">
        <f t="shared" si="1"/>
        <v>24.29506494</v>
      </c>
      <c r="I17" s="223" t="str">
        <f t="array" ref="I17">XLOOKUP(A17,'Benchmark Rates Paste'!G:G,'Benchmark Rates Paste'!G:G,"")</f>
        <v/>
      </c>
      <c r="J17" s="223" t="s">
        <v>11</v>
      </c>
      <c r="K17" s="223"/>
      <c r="L17" s="224" t="str">
        <f t="array" ref="L17">XLOOKUP(A17,'Benchmark Rates Paste'!K:K,'Benchmark Rates Paste'!K:K,"")</f>
        <v/>
      </c>
      <c r="M17" s="224" t="s">
        <v>11</v>
      </c>
      <c r="N17" s="225" t="str">
        <f t="shared" si="2"/>
        <v/>
      </c>
      <c r="O17" s="223" t="str">
        <f t="array" ref="O17">XLOOKUP(A17,'Benchmark Rates Paste'!N:N,'Benchmark Rates Paste'!N:N,"")</f>
        <v/>
      </c>
      <c r="P17" s="223" t="s">
        <v>11</v>
      </c>
      <c r="Q17" s="223" t="str">
        <f t="shared" si="3"/>
        <v/>
      </c>
      <c r="R17" s="38"/>
      <c r="S17" s="38"/>
      <c r="T17" s="38"/>
      <c r="U17" s="38"/>
      <c r="V17" s="26"/>
      <c r="W17" s="38"/>
      <c r="X17" s="11"/>
      <c r="Y17" s="11"/>
    </row>
    <row r="18">
      <c r="A18" s="221" t="s">
        <v>205</v>
      </c>
      <c r="B18" s="107" t="str">
        <f t="array" ref="B18">XLOOKUP(A18,'Medicaid Dental Comparison'!B:B,'Medicaid Dental Comparison'!C:C)</f>
        <v>Intraoral Tomosynthesis - Comprehensive Series of Radiographic Images</v>
      </c>
      <c r="C18" s="223" t="str">
        <f t="array" ref="C18">XLOOKUP(A18,'Benchmark Rates Paste'!A:A,'Benchmark Rates Paste'!A:A,"")</f>
        <v/>
      </c>
      <c r="D18" s="223" t="s">
        <v>11</v>
      </c>
      <c r="E18" s="223"/>
      <c r="F18" s="224" t="str">
        <f t="array" ref="F18">XLOOKUP(A18,'Benchmark Rates Paste'!D:D,'Benchmark Rates Paste'!D:D,"")</f>
        <v/>
      </c>
      <c r="G18" s="224" t="s">
        <v>11</v>
      </c>
      <c r="H18" s="225" t="str">
        <f t="shared" si="1"/>
        <v/>
      </c>
      <c r="I18" s="223" t="str">
        <f t="array" ref="I18">XLOOKUP(A18,'Benchmark Rates Paste'!G:G,'Benchmark Rates Paste'!G:G,"")</f>
        <v/>
      </c>
      <c r="J18" s="223" t="s">
        <v>11</v>
      </c>
      <c r="K18" s="223"/>
      <c r="L18" s="224" t="str">
        <f t="array" ref="L18">XLOOKUP(A18,'Benchmark Rates Paste'!K:K,'Benchmark Rates Paste'!K:K,"")</f>
        <v/>
      </c>
      <c r="M18" s="224" t="s">
        <v>11</v>
      </c>
      <c r="N18" s="225" t="str">
        <f t="shared" si="2"/>
        <v/>
      </c>
      <c r="O18" s="223" t="str">
        <f t="array" ref="O18">XLOOKUP(A18,'Benchmark Rates Paste'!N:N,'Benchmark Rates Paste'!N:N,"")</f>
        <v>D0372</v>
      </c>
      <c r="P18" s="223">
        <v>56.0</v>
      </c>
      <c r="Q18" s="223">
        <f t="shared" si="3"/>
        <v>60.41176471</v>
      </c>
      <c r="R18" s="38"/>
      <c r="S18" s="38"/>
      <c r="T18" s="38"/>
      <c r="U18" s="38"/>
      <c r="V18" s="26"/>
      <c r="W18" s="38"/>
      <c r="X18" s="229" t="s">
        <v>1315</v>
      </c>
      <c r="Y18" s="279" t="s">
        <v>1316</v>
      </c>
      <c r="Z18" s="232"/>
      <c r="AA18" s="232"/>
      <c r="AB18" s="232"/>
      <c r="AC18" s="232"/>
      <c r="AD18" s="232"/>
      <c r="AE18" s="232"/>
      <c r="AF18" s="232"/>
      <c r="AG18" s="232"/>
      <c r="AH18" s="232"/>
      <c r="AI18" s="232"/>
      <c r="AJ18" s="232"/>
      <c r="AK18" s="232"/>
      <c r="AL18" s="232"/>
      <c r="AM18" s="232"/>
      <c r="AN18" s="233"/>
    </row>
    <row r="19">
      <c r="A19" s="221" t="s">
        <v>206</v>
      </c>
      <c r="B19" s="107" t="str">
        <f t="array" ref="B19">XLOOKUP(A19,'Medicaid Dental Comparison'!B:B,'Medicaid Dental Comparison'!C:C)</f>
        <v>Intraoral Tomosynthesis - Bitewing Radiographic Image</v>
      </c>
      <c r="C19" s="223" t="str">
        <f t="array" ref="C19">XLOOKUP(A19,'Benchmark Rates Paste'!A:A,'Benchmark Rates Paste'!A:A,"")</f>
        <v/>
      </c>
      <c r="D19" s="223" t="s">
        <v>11</v>
      </c>
      <c r="E19" s="223"/>
      <c r="F19" s="224" t="str">
        <f t="array" ref="F19">XLOOKUP(A19,'Benchmark Rates Paste'!D:D,'Benchmark Rates Paste'!D:D,"")</f>
        <v/>
      </c>
      <c r="G19" s="224" t="s">
        <v>11</v>
      </c>
      <c r="H19" s="225" t="str">
        <f t="shared" si="1"/>
        <v/>
      </c>
      <c r="I19" s="223" t="str">
        <f t="array" ref="I19">XLOOKUP(A19,'Benchmark Rates Paste'!G:G,'Benchmark Rates Paste'!G:G,"")</f>
        <v/>
      </c>
      <c r="J19" s="223" t="s">
        <v>11</v>
      </c>
      <c r="K19" s="223"/>
      <c r="L19" s="224" t="str">
        <f t="array" ref="L19">XLOOKUP(A19,'Benchmark Rates Paste'!K:K,'Benchmark Rates Paste'!K:K,"")</f>
        <v/>
      </c>
      <c r="M19" s="224" t="s">
        <v>11</v>
      </c>
      <c r="N19" s="225" t="str">
        <f t="shared" si="2"/>
        <v/>
      </c>
      <c r="O19" s="223" t="str">
        <f t="array" ref="O19">XLOOKUP(A19,'Benchmark Rates Paste'!N:N,'Benchmark Rates Paste'!N:N,"")</f>
        <v>D0373</v>
      </c>
      <c r="P19" s="223">
        <v>12.5</v>
      </c>
      <c r="Q19" s="223">
        <f t="shared" si="3"/>
        <v>13.48476891</v>
      </c>
      <c r="R19" s="38"/>
      <c r="S19" s="38"/>
      <c r="T19" s="38"/>
      <c r="U19" s="38"/>
      <c r="V19" s="26"/>
      <c r="W19" s="38"/>
      <c r="X19" s="238"/>
      <c r="Y19" s="280" t="s">
        <v>1317</v>
      </c>
      <c r="Z19" s="241"/>
      <c r="AA19" s="241"/>
      <c r="AB19" s="241"/>
      <c r="AC19" s="241"/>
      <c r="AD19" s="241"/>
      <c r="AE19" s="241"/>
      <c r="AF19" s="241"/>
      <c r="AG19" s="241"/>
      <c r="AH19" s="241"/>
      <c r="AI19" s="241"/>
      <c r="AJ19" s="241"/>
      <c r="AK19" s="241"/>
      <c r="AL19" s="241"/>
      <c r="AM19" s="241"/>
      <c r="AN19" s="242"/>
    </row>
    <row r="20">
      <c r="A20" s="221" t="s">
        <v>207</v>
      </c>
      <c r="B20" s="107" t="str">
        <f t="array" ref="B20">XLOOKUP(A20,'Medicaid Dental Comparison'!B:B,'Medicaid Dental Comparison'!C:C)</f>
        <v>Intraoral Tomosynthesis - Periapical Radiographic Image</v>
      </c>
      <c r="C20" s="223" t="str">
        <f t="array" ref="C20">XLOOKUP(A20,'Benchmark Rates Paste'!A:A,'Benchmark Rates Paste'!A:A,"")</f>
        <v/>
      </c>
      <c r="D20" s="223" t="s">
        <v>11</v>
      </c>
      <c r="E20" s="223"/>
      <c r="F20" s="224" t="str">
        <f t="array" ref="F20">XLOOKUP(A20,'Benchmark Rates Paste'!D:D,'Benchmark Rates Paste'!D:D,"")</f>
        <v/>
      </c>
      <c r="G20" s="224" t="s">
        <v>11</v>
      </c>
      <c r="H20" s="225" t="str">
        <f t="shared" si="1"/>
        <v/>
      </c>
      <c r="I20" s="223" t="str">
        <f t="array" ref="I20">XLOOKUP(A20,'Benchmark Rates Paste'!G:G,'Benchmark Rates Paste'!G:G,"")</f>
        <v/>
      </c>
      <c r="J20" s="223" t="s">
        <v>11</v>
      </c>
      <c r="K20" s="223"/>
      <c r="L20" s="224" t="str">
        <f t="array" ref="L20">XLOOKUP(A20,'Benchmark Rates Paste'!K:K,'Benchmark Rates Paste'!K:K,"")</f>
        <v/>
      </c>
      <c r="M20" s="224" t="s">
        <v>11</v>
      </c>
      <c r="N20" s="225" t="str">
        <f t="shared" si="2"/>
        <v/>
      </c>
      <c r="O20" s="223" t="str">
        <f t="array" ref="O20">XLOOKUP(A20,'Benchmark Rates Paste'!N:N,'Benchmark Rates Paste'!N:N,"")</f>
        <v>D0374</v>
      </c>
      <c r="P20" s="223">
        <v>11.0</v>
      </c>
      <c r="Q20" s="223">
        <f t="shared" si="3"/>
        <v>11.86659664</v>
      </c>
      <c r="R20" s="38"/>
      <c r="S20" s="38"/>
      <c r="T20" s="38"/>
      <c r="U20" s="38"/>
      <c r="V20" s="26"/>
      <c r="W20" s="38"/>
      <c r="X20" s="238"/>
      <c r="Y20" s="281" t="s">
        <v>1318</v>
      </c>
      <c r="Z20" s="241"/>
      <c r="AA20" s="241"/>
      <c r="AB20" s="241"/>
      <c r="AC20" s="241"/>
      <c r="AD20" s="241"/>
      <c r="AE20" s="241"/>
      <c r="AF20" s="241"/>
      <c r="AG20" s="241"/>
      <c r="AH20" s="241"/>
      <c r="AI20" s="241"/>
      <c r="AJ20" s="241"/>
      <c r="AK20" s="241"/>
      <c r="AL20" s="241"/>
      <c r="AM20" s="241"/>
      <c r="AN20" s="242"/>
    </row>
    <row r="21" ht="15.75" customHeight="1">
      <c r="A21" s="221" t="s">
        <v>15</v>
      </c>
      <c r="B21" s="107" t="str">
        <f t="array" ref="B21">XLOOKUP(A21,'Medicaid Dental Comparison'!B:B,'Medicaid Dental Comparison'!C:C)</f>
        <v>Diagnositc Casts</v>
      </c>
      <c r="C21" s="223" t="str">
        <f t="array" ref="C21">XLOOKUP(A21,'Benchmark Rates Paste'!A:A,'Benchmark Rates Paste'!A:A,"")</f>
        <v>D0470</v>
      </c>
      <c r="D21" s="223">
        <v>64.22</v>
      </c>
      <c r="E21" s="223">
        <f t="shared" ref="E21:E22" si="7">D21*$V$6</f>
        <v>70.53897326</v>
      </c>
      <c r="F21" s="224" t="str">
        <f t="array" ref="F21">XLOOKUP(A21,'Benchmark Rates Paste'!D:D,'Benchmark Rates Paste'!D:D,"")</f>
        <v>D0470</v>
      </c>
      <c r="G21" s="224">
        <v>29.59</v>
      </c>
      <c r="H21" s="225">
        <f t="shared" si="1"/>
        <v>30.35857143</v>
      </c>
      <c r="I21" s="223" t="str">
        <f t="array" ref="I21">XLOOKUP(A21,'Benchmark Rates Paste'!G:G,'Benchmark Rates Paste'!G:G,"")</f>
        <v/>
      </c>
      <c r="J21" s="223" t="s">
        <v>11</v>
      </c>
      <c r="K21" s="223"/>
      <c r="L21" s="224" t="str">
        <f t="array" ref="L21">XLOOKUP(A21,'Benchmark Rates Paste'!K:K,'Benchmark Rates Paste'!K:K,"")</f>
        <v/>
      </c>
      <c r="M21" s="224" t="s">
        <v>11</v>
      </c>
      <c r="N21" s="225" t="str">
        <f t="shared" si="2"/>
        <v/>
      </c>
      <c r="O21" s="223" t="str">
        <f t="array" ref="O21">XLOOKUP(A21,'Benchmark Rates Paste'!N:N,'Benchmark Rates Paste'!N:N,"")</f>
        <v/>
      </c>
      <c r="P21" s="223" t="s">
        <v>11</v>
      </c>
      <c r="Q21" s="223" t="str">
        <f t="shared" si="3"/>
        <v/>
      </c>
      <c r="R21" s="38"/>
      <c r="S21" s="38"/>
      <c r="T21" s="38"/>
      <c r="U21" s="38"/>
      <c r="V21" s="26"/>
      <c r="W21" s="38"/>
      <c r="X21" s="238"/>
      <c r="Y21" s="281"/>
      <c r="Z21" s="241"/>
      <c r="AA21" s="241"/>
      <c r="AB21" s="241"/>
      <c r="AC21" s="241"/>
      <c r="AD21" s="241"/>
      <c r="AE21" s="241"/>
      <c r="AF21" s="241"/>
      <c r="AG21" s="241"/>
      <c r="AH21" s="241"/>
      <c r="AI21" s="241"/>
      <c r="AJ21" s="241"/>
      <c r="AK21" s="241"/>
      <c r="AL21" s="241"/>
      <c r="AM21" s="241"/>
      <c r="AN21" s="242"/>
    </row>
    <row r="22" ht="15.75" customHeight="1">
      <c r="A22" s="221" t="s">
        <v>589</v>
      </c>
      <c r="B22" s="107" t="str">
        <f t="array" ref="B22">XLOOKUP(A22,'Medicaid Dental Comparison'!B:B,'Medicaid Dental Comparison'!C:C)</f>
        <v>Prophylaxis Adult</v>
      </c>
      <c r="C22" s="223" t="str">
        <f t="array" ref="C22">XLOOKUP(A22,'Benchmark Rates Paste'!A:A,'Benchmark Rates Paste'!A:A,"")</f>
        <v>D1110</v>
      </c>
      <c r="D22" s="223">
        <v>65.0</v>
      </c>
      <c r="E22" s="223">
        <f t="shared" si="7"/>
        <v>71.39572193</v>
      </c>
      <c r="F22" s="224" t="str">
        <f t="array" ref="F22">XLOOKUP(A22,'Benchmark Rates Paste'!D:D,'Benchmark Rates Paste'!D:D,"")</f>
        <v>D1110</v>
      </c>
      <c r="G22" s="224">
        <v>57.53</v>
      </c>
      <c r="H22" s="225">
        <f t="shared" si="1"/>
        <v>59.02428571</v>
      </c>
      <c r="I22" s="223" t="str">
        <f t="array" ref="I22">XLOOKUP(A22,'Benchmark Rates Paste'!G:G,'Benchmark Rates Paste'!G:G,"")</f>
        <v>D1110</v>
      </c>
      <c r="J22" s="223">
        <v>54.54</v>
      </c>
      <c r="K22" s="223">
        <f t="shared" ref="K22:K165" si="8">IF(ISNUMBER(J22), J22*$V$8, "")</f>
        <v>45.39106969</v>
      </c>
      <c r="L22" s="224" t="str">
        <f t="array" ref="L22">XLOOKUP(A22,'Benchmark Rates Paste'!K:K,'Benchmark Rates Paste'!K:K,"")</f>
        <v>D1110</v>
      </c>
      <c r="M22" s="224">
        <v>50.36</v>
      </c>
      <c r="N22" s="225">
        <f t="shared" si="2"/>
        <v>58.8392719</v>
      </c>
      <c r="O22" s="223" t="str">
        <f t="array" ref="O22">XLOOKUP(A22,'Benchmark Rates Paste'!N:N,'Benchmark Rates Paste'!N:N,"")</f>
        <v>D1110</v>
      </c>
      <c r="P22" s="223">
        <v>50.5</v>
      </c>
      <c r="Q22" s="223">
        <f t="shared" si="3"/>
        <v>54.47846639</v>
      </c>
      <c r="R22" s="38"/>
      <c r="S22" s="38"/>
      <c r="T22" s="38"/>
      <c r="U22" s="38"/>
      <c r="V22" s="26"/>
      <c r="W22" s="38"/>
      <c r="X22" s="238"/>
      <c r="Y22" s="281"/>
      <c r="Z22" s="241"/>
      <c r="AA22" s="241"/>
      <c r="AB22" s="241"/>
      <c r="AC22" s="241"/>
      <c r="AD22" s="241"/>
      <c r="AE22" s="241"/>
      <c r="AF22" s="241"/>
      <c r="AG22" s="241"/>
      <c r="AH22" s="241"/>
      <c r="AI22" s="241"/>
      <c r="AJ22" s="241"/>
      <c r="AK22" s="241"/>
      <c r="AL22" s="241"/>
      <c r="AM22" s="241"/>
      <c r="AN22" s="242"/>
    </row>
    <row r="23" ht="15.75" customHeight="1">
      <c r="A23" s="221" t="s">
        <v>17</v>
      </c>
      <c r="B23" s="107" t="str">
        <f t="array" ref="B23">XLOOKUP(A23,'Medicaid Dental Comparison'!B:B,'Medicaid Dental Comparison'!C:C)</f>
        <v>Prophylaxis Child</v>
      </c>
      <c r="C23" s="223" t="str">
        <f t="array" ref="C23">XLOOKUP(A23,'Benchmark Rates Paste'!A:A,'Benchmark Rates Paste'!A:A,"")</f>
        <v/>
      </c>
      <c r="D23" s="223" t="s">
        <v>11</v>
      </c>
      <c r="E23" s="223"/>
      <c r="F23" s="224" t="str">
        <f t="array" ref="F23">XLOOKUP(A23,'Benchmark Rates Paste'!D:D,'Benchmark Rates Paste'!D:D,"")</f>
        <v/>
      </c>
      <c r="G23" s="224" t="s">
        <v>11</v>
      </c>
      <c r="H23" s="225" t="str">
        <f t="shared" si="1"/>
        <v/>
      </c>
      <c r="I23" s="223" t="str">
        <f t="array" ref="I23">XLOOKUP(A23,'Benchmark Rates Paste'!G:G,'Benchmark Rates Paste'!G:G,"")</f>
        <v/>
      </c>
      <c r="J23" s="223" t="s">
        <v>11</v>
      </c>
      <c r="K23" s="223" t="str">
        <f t="shared" si="8"/>
        <v/>
      </c>
      <c r="L23" s="224" t="str">
        <f t="array" ref="L23">XLOOKUP(A23,'Benchmark Rates Paste'!K:K,'Benchmark Rates Paste'!K:K,"")</f>
        <v/>
      </c>
      <c r="M23" s="224" t="s">
        <v>11</v>
      </c>
      <c r="N23" s="225" t="str">
        <f t="shared" si="2"/>
        <v/>
      </c>
      <c r="O23" s="223" t="str">
        <f t="array" ref="O23">XLOOKUP(A23,'Benchmark Rates Paste'!N:N,'Benchmark Rates Paste'!N:N,"")</f>
        <v>D1120</v>
      </c>
      <c r="P23" s="223">
        <v>35.0</v>
      </c>
      <c r="Q23" s="223">
        <f t="shared" si="3"/>
        <v>37.75735294</v>
      </c>
      <c r="R23" s="38"/>
      <c r="S23" s="38"/>
      <c r="T23" s="38"/>
      <c r="U23" s="38"/>
      <c r="V23" s="26"/>
      <c r="W23" s="38"/>
      <c r="X23" s="238"/>
      <c r="Y23" s="281"/>
      <c r="Z23" s="241"/>
      <c r="AA23" s="241"/>
      <c r="AB23" s="241"/>
      <c r="AC23" s="241"/>
      <c r="AD23" s="241"/>
      <c r="AE23" s="241"/>
      <c r="AF23" s="241"/>
      <c r="AG23" s="241"/>
      <c r="AH23" s="241"/>
      <c r="AI23" s="241"/>
      <c r="AJ23" s="241"/>
      <c r="AK23" s="241"/>
      <c r="AL23" s="241"/>
      <c r="AM23" s="241"/>
      <c r="AN23" s="242"/>
    </row>
    <row r="24" ht="15.75" customHeight="1">
      <c r="A24" s="221" t="s">
        <v>591</v>
      </c>
      <c r="B24" s="107" t="str">
        <f t="array" ref="B24">XLOOKUP(A24,'Medicaid Dental Comparison'!B:B,'Medicaid Dental Comparison'!C:C)</f>
        <v>Topical Fluoride Varnish</v>
      </c>
      <c r="C24" s="223" t="str">
        <f t="array" ref="C24">XLOOKUP(A24,'Benchmark Rates Paste'!A:A,'Benchmark Rates Paste'!A:A,"")</f>
        <v>D1206</v>
      </c>
      <c r="D24" s="223">
        <v>32.88</v>
      </c>
      <c r="E24" s="223">
        <f t="shared" ref="E24:E26" si="9">D24*$V$6</f>
        <v>36.11525134</v>
      </c>
      <c r="F24" s="224" t="str">
        <f t="array" ref="F24">XLOOKUP(A24,'Benchmark Rates Paste'!D:D,'Benchmark Rates Paste'!D:D,"")</f>
        <v>D1206</v>
      </c>
      <c r="G24" s="224">
        <v>61.56</v>
      </c>
      <c r="H24" s="225">
        <f t="shared" si="1"/>
        <v>63.15896104</v>
      </c>
      <c r="I24" s="223" t="str">
        <f t="array" ref="I24">XLOOKUP(A24,'Benchmark Rates Paste'!G:G,'Benchmark Rates Paste'!G:G,"")</f>
        <v>D1206</v>
      </c>
      <c r="J24" s="223">
        <v>36.36</v>
      </c>
      <c r="K24" s="223">
        <f t="shared" si="8"/>
        <v>30.26071313</v>
      </c>
      <c r="L24" s="224" t="str">
        <f t="array" ref="L24">XLOOKUP(A24,'Benchmark Rates Paste'!K:K,'Benchmark Rates Paste'!K:K,"")</f>
        <v>D1206</v>
      </c>
      <c r="M24" s="224">
        <v>20.14</v>
      </c>
      <c r="N24" s="225">
        <f t="shared" si="2"/>
        <v>23.53103527</v>
      </c>
      <c r="O24" s="223" t="str">
        <f t="array" ref="O24">XLOOKUP(A24,'Benchmark Rates Paste'!N:N,'Benchmark Rates Paste'!N:N,"")</f>
        <v>D1206</v>
      </c>
      <c r="P24" s="223">
        <v>16.5</v>
      </c>
      <c r="Q24" s="223">
        <f t="shared" si="3"/>
        <v>17.79989496</v>
      </c>
      <c r="R24" s="38"/>
      <c r="S24" s="38"/>
      <c r="T24" s="38"/>
      <c r="U24" s="38"/>
      <c r="V24" s="26"/>
      <c r="W24" s="38"/>
      <c r="X24" s="282"/>
      <c r="Y24" s="283"/>
      <c r="Z24" s="277"/>
      <c r="AA24" s="277"/>
      <c r="AB24" s="277"/>
      <c r="AC24" s="277"/>
      <c r="AD24" s="277"/>
      <c r="AE24" s="277"/>
      <c r="AF24" s="277"/>
      <c r="AG24" s="277"/>
      <c r="AH24" s="277"/>
      <c r="AI24" s="277"/>
      <c r="AJ24" s="277"/>
      <c r="AK24" s="277"/>
      <c r="AL24" s="277"/>
      <c r="AM24" s="277"/>
      <c r="AN24" s="278"/>
    </row>
    <row r="25" ht="15.75" customHeight="1">
      <c r="A25" s="221" t="s">
        <v>593</v>
      </c>
      <c r="B25" s="107" t="str">
        <f t="array" ref="B25">XLOOKUP(A25,'Medicaid Dental Comparison'!B:B,'Medicaid Dental Comparison'!C:C)</f>
        <v>Topical Application of Fluoride- excluding varnish</v>
      </c>
      <c r="C25" s="223" t="str">
        <f t="array" ref="C25">XLOOKUP(A25,'Benchmark Rates Paste'!A:A,'Benchmark Rates Paste'!A:A,"")</f>
        <v>D1208</v>
      </c>
      <c r="D25" s="223">
        <v>26.4</v>
      </c>
      <c r="E25" s="223">
        <f t="shared" si="9"/>
        <v>28.99764706</v>
      </c>
      <c r="F25" s="224" t="str">
        <f t="array" ref="F25">XLOOKUP(A25,'Benchmark Rates Paste'!D:D,'Benchmark Rates Paste'!D:D,"")</f>
        <v>D1208</v>
      </c>
      <c r="G25" s="224">
        <v>11.82</v>
      </c>
      <c r="H25" s="225">
        <f t="shared" si="1"/>
        <v>12.12701299</v>
      </c>
      <c r="I25" s="223" t="str">
        <f t="array" ref="I25">XLOOKUP(A25,'Benchmark Rates Paste'!G:G,'Benchmark Rates Paste'!G:G,"")</f>
        <v>D1208</v>
      </c>
      <c r="J25" s="223">
        <v>16.968</v>
      </c>
      <c r="K25" s="223">
        <f t="shared" si="8"/>
        <v>14.12166613</v>
      </c>
      <c r="L25" s="224" t="str">
        <f t="array" ref="L25">XLOOKUP(A25,'Benchmark Rates Paste'!K:K,'Benchmark Rates Paste'!K:K,"")</f>
        <v/>
      </c>
      <c r="M25" s="224" t="s">
        <v>11</v>
      </c>
      <c r="N25" s="225" t="str">
        <f t="shared" si="2"/>
        <v/>
      </c>
      <c r="O25" s="223" t="str">
        <f t="array" ref="O25">XLOOKUP(A25,'Benchmark Rates Paste'!N:N,'Benchmark Rates Paste'!N:N,"")</f>
        <v>D1208</v>
      </c>
      <c r="P25" s="223">
        <v>16.5</v>
      </c>
      <c r="Q25" s="223">
        <f t="shared" si="3"/>
        <v>17.79989496</v>
      </c>
      <c r="R25" s="38"/>
      <c r="S25" s="38"/>
      <c r="T25" s="38"/>
      <c r="U25" s="38"/>
      <c r="V25" s="26"/>
      <c r="W25" s="38"/>
      <c r="X25" s="220"/>
      <c r="Y25" s="38"/>
    </row>
    <row r="26" ht="15.75" customHeight="1">
      <c r="A26" s="221" t="s">
        <v>595</v>
      </c>
      <c r="B26" s="107" t="str">
        <f t="array" ref="B26">XLOOKUP(A26,'Medicaid Dental Comparison'!B:B,'Medicaid Dental Comparison'!C:C)</f>
        <v>Sealant- Per Tooth</v>
      </c>
      <c r="C26" s="223" t="str">
        <f t="array" ref="C26">XLOOKUP(A26,'Benchmark Rates Paste'!A:A,'Benchmark Rates Paste'!A:A,"")</f>
        <v>D1351</v>
      </c>
      <c r="D26" s="223">
        <v>34.54</v>
      </c>
      <c r="E26" s="223">
        <f t="shared" si="9"/>
        <v>37.93858824</v>
      </c>
      <c r="F26" s="224" t="str">
        <f t="array" ref="F26">XLOOKUP(A26,'Benchmark Rates Paste'!D:D,'Benchmark Rates Paste'!D:D,"")</f>
        <v>D1351</v>
      </c>
      <c r="G26" s="224">
        <v>27.22</v>
      </c>
      <c r="H26" s="225">
        <f t="shared" si="1"/>
        <v>27.92701299</v>
      </c>
      <c r="I26" s="223" t="str">
        <f t="array" ref="I26">XLOOKUP(A26,'Benchmark Rates Paste'!G:G,'Benchmark Rates Paste'!G:G,"")</f>
        <v/>
      </c>
      <c r="J26" s="223" t="s">
        <v>11</v>
      </c>
      <c r="K26" s="223" t="str">
        <f t="shared" si="8"/>
        <v/>
      </c>
      <c r="L26" s="224" t="str">
        <f t="array" ref="L26">XLOOKUP(A26,'Benchmark Rates Paste'!K:K,'Benchmark Rates Paste'!K:K,"")</f>
        <v/>
      </c>
      <c r="M26" s="224" t="s">
        <v>11</v>
      </c>
      <c r="N26" s="225" t="str">
        <f t="shared" si="2"/>
        <v/>
      </c>
      <c r="O26" s="223" t="str">
        <f t="array" ref="O26">XLOOKUP(A26,'Benchmark Rates Paste'!N:N,'Benchmark Rates Paste'!N:N,"")</f>
        <v>D1351</v>
      </c>
      <c r="P26" s="223">
        <v>30.0</v>
      </c>
      <c r="Q26" s="223">
        <f t="shared" si="3"/>
        <v>32.36344538</v>
      </c>
      <c r="R26" s="38"/>
      <c r="S26" s="38"/>
      <c r="T26" s="38"/>
      <c r="U26" s="38"/>
      <c r="V26" s="26"/>
      <c r="W26" s="38"/>
      <c r="X26" s="284" t="s">
        <v>1319</v>
      </c>
      <c r="Y26" s="285" t="s">
        <v>1320</v>
      </c>
      <c r="Z26" s="232"/>
      <c r="AA26" s="232"/>
      <c r="AB26" s="232"/>
      <c r="AC26" s="232"/>
      <c r="AD26" s="232"/>
      <c r="AE26" s="232"/>
      <c r="AF26" s="232"/>
      <c r="AG26" s="232"/>
      <c r="AH26" s="232"/>
      <c r="AI26" s="232"/>
      <c r="AJ26" s="232"/>
      <c r="AK26" s="232"/>
      <c r="AL26" s="232"/>
      <c r="AM26" s="232"/>
      <c r="AN26" s="233"/>
    </row>
    <row r="27" ht="15.75" customHeight="1">
      <c r="A27" s="221" t="s">
        <v>170</v>
      </c>
      <c r="B27" s="107" t="str">
        <f t="array" ref="B27">XLOOKUP(A27,'Medicaid Dental Comparison'!B:B,'Medicaid Dental Comparison'!C:C)</f>
        <v>Sealant Repair- Per Tooth</v>
      </c>
      <c r="C27" s="223" t="str">
        <f t="array" ref="C27">XLOOKUP(A27,'Benchmark Rates Paste'!A:A,'Benchmark Rates Paste'!A:A,"")</f>
        <v/>
      </c>
      <c r="D27" s="223" t="s">
        <v>11</v>
      </c>
      <c r="E27" s="223"/>
      <c r="F27" s="224" t="str">
        <f t="array" ref="F27">XLOOKUP(A27,'Benchmark Rates Paste'!D:D,'Benchmark Rates Paste'!D:D,"")</f>
        <v>D1353</v>
      </c>
      <c r="G27" s="224">
        <v>18.94</v>
      </c>
      <c r="H27" s="225">
        <f t="shared" si="1"/>
        <v>19.43194805</v>
      </c>
      <c r="I27" s="223" t="str">
        <f t="array" ref="I27">XLOOKUP(A27,'Benchmark Rates Paste'!G:G,'Benchmark Rates Paste'!G:G,"")</f>
        <v/>
      </c>
      <c r="J27" s="223" t="s">
        <v>11</v>
      </c>
      <c r="K27" s="223" t="str">
        <f t="shared" si="8"/>
        <v/>
      </c>
      <c r="L27" s="224" t="str">
        <f t="array" ref="L27">XLOOKUP(A27,'Benchmark Rates Paste'!K:K,'Benchmark Rates Paste'!K:K,"")</f>
        <v/>
      </c>
      <c r="M27" s="224" t="s">
        <v>11</v>
      </c>
      <c r="N27" s="225" t="str">
        <f t="shared" si="2"/>
        <v/>
      </c>
      <c r="O27" s="223" t="str">
        <f t="array" ref="O27">XLOOKUP(A27,'Benchmark Rates Paste'!N:N,'Benchmark Rates Paste'!N:N,"")</f>
        <v/>
      </c>
      <c r="P27" s="223" t="s">
        <v>11</v>
      </c>
      <c r="Q27" s="223" t="str">
        <f t="shared" si="3"/>
        <v/>
      </c>
      <c r="R27" s="38"/>
      <c r="S27" s="38"/>
      <c r="T27" s="38"/>
      <c r="U27" s="38"/>
      <c r="V27" s="26"/>
      <c r="W27" s="38"/>
      <c r="X27" s="286"/>
      <c r="Y27" s="287" t="s">
        <v>1321</v>
      </c>
      <c r="Z27" s="241"/>
      <c r="AA27" s="241"/>
      <c r="AB27" s="241"/>
      <c r="AC27" s="241"/>
      <c r="AD27" s="241"/>
      <c r="AE27" s="241"/>
      <c r="AF27" s="241"/>
      <c r="AG27" s="241"/>
      <c r="AH27" s="241"/>
      <c r="AI27" s="241"/>
      <c r="AJ27" s="241"/>
      <c r="AK27" s="241"/>
      <c r="AL27" s="241"/>
      <c r="AM27" s="241"/>
      <c r="AN27" s="242"/>
    </row>
    <row r="28" ht="15.75" customHeight="1">
      <c r="A28" s="221" t="s">
        <v>597</v>
      </c>
      <c r="B28" s="107" t="str">
        <f t="array" ref="B28">XLOOKUP(A28,'Medicaid Dental Comparison'!B:B,'Medicaid Dental Comparison'!C:C)</f>
        <v>Interim Caries Arresting Medicament Application</v>
      </c>
      <c r="C28" s="223" t="str">
        <f t="array" ref="C28">XLOOKUP(A28,'Benchmark Rates Paste'!A:A,'Benchmark Rates Paste'!A:A,"")</f>
        <v>D1354</v>
      </c>
      <c r="D28" s="223">
        <v>14.63</v>
      </c>
      <c r="E28" s="223">
        <f>D28*$V$6</f>
        <v>16.06952941</v>
      </c>
      <c r="F28" s="224" t="str">
        <f t="array" ref="F28">XLOOKUP(A28,'Benchmark Rates Paste'!D:D,'Benchmark Rates Paste'!D:D,"")</f>
        <v>D1354</v>
      </c>
      <c r="G28" s="224">
        <v>14.21</v>
      </c>
      <c r="H28" s="225">
        <f t="shared" si="1"/>
        <v>14.57909091</v>
      </c>
      <c r="I28" s="223" t="str">
        <f t="array" ref="I28">XLOOKUP(A28,'Benchmark Rates Paste'!G:G,'Benchmark Rates Paste'!G:G,"")</f>
        <v>D1354</v>
      </c>
      <c r="J28" s="223">
        <v>18.18</v>
      </c>
      <c r="K28" s="223">
        <f t="shared" si="8"/>
        <v>15.13035656</v>
      </c>
      <c r="L28" s="224" t="str">
        <f t="array" ref="L28">XLOOKUP(A28,'Benchmark Rates Paste'!K:K,'Benchmark Rates Paste'!K:K,"")</f>
        <v>D1354</v>
      </c>
      <c r="M28" s="224">
        <v>83.93</v>
      </c>
      <c r="N28" s="225">
        <f t="shared" si="2"/>
        <v>98.06155859</v>
      </c>
      <c r="O28" s="223" t="str">
        <f t="array" ref="O28">XLOOKUP(A28,'Benchmark Rates Paste'!N:N,'Benchmark Rates Paste'!N:N,"")</f>
        <v>D1354</v>
      </c>
      <c r="P28" s="223">
        <v>15.0</v>
      </c>
      <c r="Q28" s="223">
        <f t="shared" si="3"/>
        <v>16.18172269</v>
      </c>
      <c r="R28" s="38"/>
      <c r="S28" s="38"/>
      <c r="T28" s="38"/>
      <c r="U28" s="38"/>
      <c r="V28" s="26"/>
      <c r="W28" s="38"/>
      <c r="X28" s="286"/>
      <c r="Y28" s="287" t="s">
        <v>1322</v>
      </c>
      <c r="Z28" s="241"/>
      <c r="AA28" s="241"/>
      <c r="AB28" s="241"/>
      <c r="AC28" s="241"/>
      <c r="AD28" s="241"/>
      <c r="AE28" s="241"/>
      <c r="AF28" s="241"/>
      <c r="AG28" s="241"/>
      <c r="AH28" s="241"/>
      <c r="AI28" s="241"/>
      <c r="AJ28" s="241"/>
      <c r="AK28" s="241"/>
      <c r="AL28" s="241"/>
      <c r="AM28" s="241"/>
      <c r="AN28" s="242"/>
    </row>
    <row r="29" ht="15.75" customHeight="1">
      <c r="A29" s="221" t="s">
        <v>19</v>
      </c>
      <c r="B29" s="107" t="str">
        <f t="array" ref="B29">XLOOKUP(A29,'Medicaid Dental Comparison'!B:B,'Medicaid Dental Comparison'!C:C)</f>
        <v>Space Maintainer Fixed Unilateral</v>
      </c>
      <c r="C29" s="223" t="str">
        <f t="array" ref="C29">XLOOKUP(A29,'Benchmark Rates Paste'!A:A,'Benchmark Rates Paste'!A:A,"")</f>
        <v/>
      </c>
      <c r="D29" s="223" t="s">
        <v>11</v>
      </c>
      <c r="E29" s="223"/>
      <c r="F29" s="224" t="str">
        <f t="array" ref="F29">XLOOKUP(A29,'Benchmark Rates Paste'!D:D,'Benchmark Rates Paste'!D:D,"")</f>
        <v/>
      </c>
      <c r="G29" s="224" t="s">
        <v>11</v>
      </c>
      <c r="H29" s="225" t="str">
        <f t="shared" si="1"/>
        <v/>
      </c>
      <c r="I29" s="223" t="str">
        <f t="array" ref="I29">XLOOKUP(A29,'Benchmark Rates Paste'!G:G,'Benchmark Rates Paste'!G:G,"")</f>
        <v/>
      </c>
      <c r="J29" s="223" t="s">
        <v>11</v>
      </c>
      <c r="K29" s="223" t="str">
        <f t="shared" si="8"/>
        <v/>
      </c>
      <c r="L29" s="224" t="str">
        <f t="array" ref="L29">XLOOKUP(A29,'Benchmark Rates Paste'!K:K,'Benchmark Rates Paste'!K:K,"")</f>
        <v/>
      </c>
      <c r="M29" s="224" t="s">
        <v>11</v>
      </c>
      <c r="N29" s="225" t="str">
        <f t="shared" si="2"/>
        <v/>
      </c>
      <c r="O29" s="223" t="str">
        <f t="array" ref="O29">XLOOKUP(A29,'Benchmark Rates Paste'!N:N,'Benchmark Rates Paste'!N:N,"")</f>
        <v>D1510</v>
      </c>
      <c r="P29" s="223">
        <v>173.0</v>
      </c>
      <c r="Q29" s="223">
        <f t="shared" si="3"/>
        <v>186.6292017</v>
      </c>
      <c r="R29" s="38"/>
      <c r="S29" s="38"/>
      <c r="T29" s="38"/>
      <c r="U29" s="38"/>
      <c r="V29" s="26"/>
      <c r="W29" s="38"/>
      <c r="X29" s="286"/>
      <c r="Y29" s="288" t="s">
        <v>1323</v>
      </c>
      <c r="Z29" s="241"/>
      <c r="AA29" s="241"/>
      <c r="AB29" s="241"/>
      <c r="AC29" s="241"/>
      <c r="AD29" s="241"/>
      <c r="AE29" s="241"/>
      <c r="AF29" s="241"/>
      <c r="AG29" s="241"/>
      <c r="AH29" s="241"/>
      <c r="AI29" s="241"/>
      <c r="AJ29" s="241"/>
      <c r="AK29" s="241"/>
      <c r="AL29" s="241"/>
      <c r="AM29" s="241"/>
      <c r="AN29" s="242"/>
    </row>
    <row r="30" ht="15.75" customHeight="1">
      <c r="A30" s="221" t="s">
        <v>222</v>
      </c>
      <c r="B30" s="107" t="str">
        <f t="array" ref="B30">XLOOKUP(A30,'Medicaid Dental Comparison'!B:B,'Medicaid Dental Comparison'!C:C)</f>
        <v>Pfizer-BioNTech Covid-19 vaccine administration - first dose SARSCOV2 COVID-19 VAC mRNA 30mcg/0.3mL IM DOSE 1</v>
      </c>
      <c r="C30" s="223" t="str">
        <f t="array" ref="C30">XLOOKUP(A30,'Benchmark Rates Paste'!A:A,'Benchmark Rates Paste'!A:A,"")</f>
        <v/>
      </c>
      <c r="D30" s="223" t="s">
        <v>11</v>
      </c>
      <c r="E30" s="223"/>
      <c r="F30" s="224" t="str">
        <f t="array" ref="F30">XLOOKUP(A30,'Benchmark Rates Paste'!D:D,'Benchmark Rates Paste'!D:D,"")</f>
        <v/>
      </c>
      <c r="G30" s="224" t="s">
        <v>11</v>
      </c>
      <c r="H30" s="225" t="str">
        <f t="shared" si="1"/>
        <v/>
      </c>
      <c r="I30" s="223" t="str">
        <f t="array" ref="I30">XLOOKUP(A30,'Benchmark Rates Paste'!G:G,'Benchmark Rates Paste'!G:G,"")</f>
        <v/>
      </c>
      <c r="J30" s="223" t="s">
        <v>11</v>
      </c>
      <c r="K30" s="223" t="str">
        <f t="shared" si="8"/>
        <v/>
      </c>
      <c r="L30" s="224" t="str">
        <f t="array" ref="L30">XLOOKUP(A30,'Benchmark Rates Paste'!K:K,'Benchmark Rates Paste'!K:K,"")</f>
        <v>D1701</v>
      </c>
      <c r="M30" s="224">
        <v>40.0</v>
      </c>
      <c r="N30" s="225">
        <f t="shared" si="2"/>
        <v>46.73492605</v>
      </c>
      <c r="O30" s="223" t="str">
        <f t="array" ref="O30">XLOOKUP(A30,'Benchmark Rates Paste'!N:N,'Benchmark Rates Paste'!N:N,"")</f>
        <v/>
      </c>
      <c r="P30" s="223" t="s">
        <v>11</v>
      </c>
      <c r="Q30" s="223" t="str">
        <f t="shared" si="3"/>
        <v/>
      </c>
      <c r="R30" s="38"/>
      <c r="S30" s="38"/>
      <c r="T30" s="38"/>
      <c r="U30" s="38"/>
      <c r="V30" s="26"/>
      <c r="W30" s="38"/>
      <c r="X30" s="286"/>
      <c r="Y30" s="287" t="s">
        <v>1324</v>
      </c>
      <c r="Z30" s="241"/>
      <c r="AA30" s="241"/>
      <c r="AB30" s="241"/>
      <c r="AC30" s="241"/>
      <c r="AD30" s="241"/>
      <c r="AE30" s="241"/>
      <c r="AF30" s="241"/>
      <c r="AG30" s="241"/>
      <c r="AH30" s="241"/>
      <c r="AI30" s="241"/>
      <c r="AJ30" s="241"/>
      <c r="AK30" s="241"/>
      <c r="AL30" s="241"/>
      <c r="AM30" s="241"/>
      <c r="AN30" s="242"/>
    </row>
    <row r="31" ht="15.75" customHeight="1">
      <c r="A31" s="221" t="s">
        <v>223</v>
      </c>
      <c r="B31" s="107" t="str">
        <f t="array" ref="B31">XLOOKUP(A31,'Medicaid Dental Comparison'!B:B,'Medicaid Dental Comparison'!C:C)</f>
        <v>Pfizer-BioNTech Covid-19 vaccine administration - second dose SARSCOV2 COVID-19 VAC mRNA 30mcg/0.3mL IM DOSE 2</v>
      </c>
      <c r="C31" s="223" t="str">
        <f t="array" ref="C31">XLOOKUP(A31,'Benchmark Rates Paste'!A:A,'Benchmark Rates Paste'!A:A,"")</f>
        <v/>
      </c>
      <c r="D31" s="223" t="s">
        <v>11</v>
      </c>
      <c r="E31" s="223"/>
      <c r="F31" s="224" t="str">
        <f t="array" ref="F31">XLOOKUP(A31,'Benchmark Rates Paste'!D:D,'Benchmark Rates Paste'!D:D,"")</f>
        <v/>
      </c>
      <c r="G31" s="224" t="s">
        <v>11</v>
      </c>
      <c r="H31" s="225" t="str">
        <f t="shared" si="1"/>
        <v/>
      </c>
      <c r="I31" s="223" t="str">
        <f t="array" ref="I31">XLOOKUP(A31,'Benchmark Rates Paste'!G:G,'Benchmark Rates Paste'!G:G,"")</f>
        <v/>
      </c>
      <c r="J31" s="223" t="s">
        <v>11</v>
      </c>
      <c r="K31" s="223" t="str">
        <f t="shared" si="8"/>
        <v/>
      </c>
      <c r="L31" s="224" t="str">
        <f t="array" ref="L31">XLOOKUP(A31,'Benchmark Rates Paste'!K:K,'Benchmark Rates Paste'!K:K,"")</f>
        <v>D1702</v>
      </c>
      <c r="M31" s="224">
        <v>40.0</v>
      </c>
      <c r="N31" s="225">
        <f t="shared" si="2"/>
        <v>46.73492605</v>
      </c>
      <c r="O31" s="223" t="str">
        <f t="array" ref="O31">XLOOKUP(A31,'Benchmark Rates Paste'!N:N,'Benchmark Rates Paste'!N:N,"")</f>
        <v/>
      </c>
      <c r="P31" s="223" t="s">
        <v>11</v>
      </c>
      <c r="Q31" s="223" t="str">
        <f t="shared" si="3"/>
        <v/>
      </c>
      <c r="R31" s="38"/>
      <c r="S31" s="38"/>
      <c r="T31" s="38"/>
      <c r="U31" s="38"/>
      <c r="V31" s="26"/>
      <c r="W31" s="38"/>
      <c r="X31" s="286"/>
      <c r="Y31" s="287" t="s">
        <v>1325</v>
      </c>
      <c r="Z31" s="241"/>
      <c r="AA31" s="241"/>
      <c r="AB31" s="241"/>
      <c r="AC31" s="241"/>
      <c r="AD31" s="241"/>
      <c r="AE31" s="241"/>
      <c r="AF31" s="241"/>
      <c r="AG31" s="241"/>
      <c r="AH31" s="241"/>
      <c r="AI31" s="241"/>
      <c r="AJ31" s="241"/>
      <c r="AK31" s="241"/>
      <c r="AL31" s="241"/>
      <c r="AM31" s="241"/>
      <c r="AN31" s="242"/>
    </row>
    <row r="32" ht="15.75" customHeight="1">
      <c r="A32" s="221" t="s">
        <v>224</v>
      </c>
      <c r="B32" s="107" t="str">
        <f t="array" ref="B32">XLOOKUP(A32,'Medicaid Dental Comparison'!B:B,'Medicaid Dental Comparison'!C:C)</f>
        <v>Moderna Covid-19 vaccine administration - first dose SARSCOV2 COVID-19 VAC mRNA 100mcg/0.5mL IM DOSE 1</v>
      </c>
      <c r="C32" s="223" t="str">
        <f t="array" ref="C32">XLOOKUP(A32,'Benchmark Rates Paste'!A:A,'Benchmark Rates Paste'!A:A,"")</f>
        <v/>
      </c>
      <c r="D32" s="223" t="s">
        <v>11</v>
      </c>
      <c r="E32" s="223"/>
      <c r="F32" s="224" t="str">
        <f t="array" ref="F32">XLOOKUP(A32,'Benchmark Rates Paste'!D:D,'Benchmark Rates Paste'!D:D,"")</f>
        <v/>
      </c>
      <c r="G32" s="224" t="s">
        <v>11</v>
      </c>
      <c r="H32" s="225" t="str">
        <f t="shared" si="1"/>
        <v/>
      </c>
      <c r="I32" s="223" t="str">
        <f t="array" ref="I32">XLOOKUP(A32,'Benchmark Rates Paste'!G:G,'Benchmark Rates Paste'!G:G,"")</f>
        <v/>
      </c>
      <c r="J32" s="223" t="s">
        <v>11</v>
      </c>
      <c r="K32" s="223" t="str">
        <f t="shared" si="8"/>
        <v/>
      </c>
      <c r="L32" s="224" t="str">
        <f t="array" ref="L32">XLOOKUP(A32,'Benchmark Rates Paste'!K:K,'Benchmark Rates Paste'!K:K,"")</f>
        <v>D1703</v>
      </c>
      <c r="M32" s="224">
        <v>40.0</v>
      </c>
      <c r="N32" s="225">
        <f t="shared" si="2"/>
        <v>46.73492605</v>
      </c>
      <c r="O32" s="223" t="str">
        <f t="array" ref="O32">XLOOKUP(A32,'Benchmark Rates Paste'!N:N,'Benchmark Rates Paste'!N:N,"")</f>
        <v/>
      </c>
      <c r="P32" s="223" t="s">
        <v>11</v>
      </c>
      <c r="Q32" s="223" t="str">
        <f t="shared" si="3"/>
        <v/>
      </c>
      <c r="R32" s="38"/>
      <c r="S32" s="38"/>
      <c r="T32" s="38"/>
      <c r="U32" s="38"/>
      <c r="V32" s="26"/>
      <c r="W32" s="38"/>
      <c r="X32" s="289"/>
      <c r="Y32" s="290" t="s">
        <v>1326</v>
      </c>
      <c r="Z32" s="277"/>
      <c r="AA32" s="277"/>
      <c r="AB32" s="277"/>
      <c r="AC32" s="277"/>
      <c r="AD32" s="277"/>
      <c r="AE32" s="277"/>
      <c r="AF32" s="277"/>
      <c r="AG32" s="277"/>
      <c r="AH32" s="277"/>
      <c r="AI32" s="277"/>
      <c r="AJ32" s="277"/>
      <c r="AK32" s="277"/>
      <c r="AL32" s="277"/>
      <c r="AM32" s="277"/>
      <c r="AN32" s="278"/>
    </row>
    <row r="33" ht="15.75" customHeight="1">
      <c r="A33" s="221" t="s">
        <v>225</v>
      </c>
      <c r="B33" s="107" t="str">
        <f t="array" ref="B33">XLOOKUP(A33,'Medicaid Dental Comparison'!B:B,'Medicaid Dental Comparison'!C:C)</f>
        <v>Moderna Covid-19 vaccine administration - second dose SARSCOV2 COVID-19 VAC mRNA 100mcg/0.5mL IM DOSE 2</v>
      </c>
      <c r="C33" s="223" t="str">
        <f t="array" ref="C33">XLOOKUP(A33,'Benchmark Rates Paste'!A:A,'Benchmark Rates Paste'!A:A,"")</f>
        <v/>
      </c>
      <c r="D33" s="223" t="s">
        <v>11</v>
      </c>
      <c r="E33" s="223"/>
      <c r="F33" s="224" t="str">
        <f t="array" ref="F33">XLOOKUP(A33,'Benchmark Rates Paste'!D:D,'Benchmark Rates Paste'!D:D,"")</f>
        <v/>
      </c>
      <c r="G33" s="224" t="s">
        <v>11</v>
      </c>
      <c r="H33" s="225" t="str">
        <f t="shared" si="1"/>
        <v/>
      </c>
      <c r="I33" s="223" t="str">
        <f t="array" ref="I33">XLOOKUP(A33,'Benchmark Rates Paste'!G:G,'Benchmark Rates Paste'!G:G,"")</f>
        <v/>
      </c>
      <c r="J33" s="223" t="s">
        <v>11</v>
      </c>
      <c r="K33" s="223" t="str">
        <f t="shared" si="8"/>
        <v/>
      </c>
      <c r="L33" s="224" t="str">
        <f t="array" ref="L33">XLOOKUP(A33,'Benchmark Rates Paste'!K:K,'Benchmark Rates Paste'!K:K,"")</f>
        <v>D1704</v>
      </c>
      <c r="M33" s="224">
        <v>40.0</v>
      </c>
      <c r="N33" s="225">
        <f t="shared" si="2"/>
        <v>46.73492605</v>
      </c>
      <c r="O33" s="223" t="str">
        <f t="array" ref="O33">XLOOKUP(A33,'Benchmark Rates Paste'!N:N,'Benchmark Rates Paste'!N:N,"")</f>
        <v/>
      </c>
      <c r="P33" s="223" t="s">
        <v>11</v>
      </c>
      <c r="Q33" s="223" t="str">
        <f t="shared" si="3"/>
        <v/>
      </c>
      <c r="R33" s="38"/>
      <c r="S33" s="38"/>
      <c r="T33" s="38"/>
      <c r="U33" s="38"/>
      <c r="V33" s="26"/>
      <c r="W33" s="38"/>
      <c r="X33" s="220"/>
      <c r="Y33" s="38"/>
    </row>
    <row r="34" ht="15.75" customHeight="1">
      <c r="A34" s="221" t="s">
        <v>226</v>
      </c>
      <c r="B34" s="107" t="str">
        <f t="array" ref="B34">XLOOKUP(A34,'Medicaid Dental Comparison'!B:B,'Medicaid Dental Comparison'!C:C)</f>
        <v>Janssen Covid-19 vaccine administration SARSCOV2 COVID-19 VAC Ad26 5x1010 VP/.5mL IM SINGLE DOSE</v>
      </c>
      <c r="C34" s="223" t="str">
        <f t="array" ref="C34">XLOOKUP(A34,'Benchmark Rates Paste'!A:A,'Benchmark Rates Paste'!A:A,"")</f>
        <v/>
      </c>
      <c r="D34" s="223" t="s">
        <v>11</v>
      </c>
      <c r="E34" s="223"/>
      <c r="F34" s="224" t="str">
        <f t="array" ref="F34">XLOOKUP(A34,'Benchmark Rates Paste'!D:D,'Benchmark Rates Paste'!D:D,"")</f>
        <v/>
      </c>
      <c r="G34" s="224" t="s">
        <v>11</v>
      </c>
      <c r="H34" s="225" t="str">
        <f t="shared" si="1"/>
        <v/>
      </c>
      <c r="I34" s="223" t="str">
        <f t="array" ref="I34">XLOOKUP(A34,'Benchmark Rates Paste'!G:G,'Benchmark Rates Paste'!G:G,"")</f>
        <v/>
      </c>
      <c r="J34" s="223" t="s">
        <v>11</v>
      </c>
      <c r="K34" s="223" t="str">
        <f t="shared" si="8"/>
        <v/>
      </c>
      <c r="L34" s="224" t="str">
        <f t="array" ref="L34">XLOOKUP(A34,'Benchmark Rates Paste'!K:K,'Benchmark Rates Paste'!K:K,"")</f>
        <v>D1707</v>
      </c>
      <c r="M34" s="224">
        <v>40.0</v>
      </c>
      <c r="N34" s="225">
        <f t="shared" si="2"/>
        <v>46.73492605</v>
      </c>
      <c r="O34" s="223" t="str">
        <f t="array" ref="O34">XLOOKUP(A34,'Benchmark Rates Paste'!N:N,'Benchmark Rates Paste'!N:N,"")</f>
        <v/>
      </c>
      <c r="P34" s="223" t="s">
        <v>11</v>
      </c>
      <c r="Q34" s="223" t="str">
        <f t="shared" si="3"/>
        <v/>
      </c>
      <c r="R34" s="38"/>
      <c r="S34" s="38"/>
      <c r="T34" s="38"/>
      <c r="U34" s="38"/>
      <c r="V34" s="26"/>
      <c r="W34" s="38"/>
      <c r="X34" s="291" t="s">
        <v>1327</v>
      </c>
      <c r="Y34" s="292" t="s">
        <v>1328</v>
      </c>
      <c r="Z34" s="232"/>
      <c r="AA34" s="232"/>
      <c r="AB34" s="232"/>
      <c r="AC34" s="232"/>
      <c r="AD34" s="232"/>
      <c r="AE34" s="232"/>
      <c r="AF34" s="232"/>
      <c r="AG34" s="232"/>
      <c r="AH34" s="232"/>
      <c r="AI34" s="232"/>
      <c r="AJ34" s="232"/>
      <c r="AK34" s="232"/>
      <c r="AL34" s="232"/>
      <c r="AM34" s="232"/>
      <c r="AN34" s="233"/>
    </row>
    <row r="35" ht="15.75" customHeight="1">
      <c r="A35" s="221" t="s">
        <v>599</v>
      </c>
      <c r="B35" s="107" t="str">
        <f t="array" ref="B35">XLOOKUP(A35,'Medicaid Dental Comparison'!B:B,'Medicaid Dental Comparison'!C:C)</f>
        <v>Amalgam One Surface Permanent</v>
      </c>
      <c r="C35" s="223" t="str">
        <f t="array" ref="C35">XLOOKUP(A35,'Benchmark Rates Paste'!A:A,'Benchmark Rates Paste'!A:A,"")</f>
        <v>D2140</v>
      </c>
      <c r="D35" s="223">
        <v>87.71</v>
      </c>
      <c r="E35" s="223">
        <f t="shared" ref="E35:E47" si="10">D35*$V$6</f>
        <v>96.34028877</v>
      </c>
      <c r="F35" s="224" t="str">
        <f t="array" ref="F35">XLOOKUP(A35,'Benchmark Rates Paste'!D:D,'Benchmark Rates Paste'!D:D,"")</f>
        <v>D2140</v>
      </c>
      <c r="G35" s="224">
        <v>74.88</v>
      </c>
      <c r="H35" s="225">
        <f t="shared" si="1"/>
        <v>76.82493506</v>
      </c>
      <c r="I35" s="223" t="str">
        <f t="array" ref="I35">XLOOKUP(A35,'Benchmark Rates Paste'!G:G,'Benchmark Rates Paste'!G:G,"")</f>
        <v/>
      </c>
      <c r="J35" s="223" t="s">
        <v>11</v>
      </c>
      <c r="K35" s="223" t="str">
        <f t="shared" si="8"/>
        <v/>
      </c>
      <c r="L35" s="224" t="str">
        <f t="array" ref="L35">XLOOKUP(A35,'Benchmark Rates Paste'!K:K,'Benchmark Rates Paste'!K:K,"")</f>
        <v>D2140</v>
      </c>
      <c r="M35" s="224">
        <v>67.14</v>
      </c>
      <c r="N35" s="225">
        <f t="shared" si="2"/>
        <v>78.44457338</v>
      </c>
      <c r="O35" s="223" t="str">
        <f t="array" ref="O35">XLOOKUP(A35,'Benchmark Rates Paste'!N:N,'Benchmark Rates Paste'!N:N,"")</f>
        <v>D2140</v>
      </c>
      <c r="P35" s="223">
        <v>65.0</v>
      </c>
      <c r="Q35" s="223">
        <f t="shared" si="3"/>
        <v>70.12079832</v>
      </c>
      <c r="R35" s="38"/>
      <c r="S35" s="38"/>
      <c r="T35" s="38"/>
      <c r="U35" s="38"/>
      <c r="V35" s="26"/>
      <c r="W35" s="38"/>
      <c r="X35" s="293"/>
      <c r="Y35" s="294" t="s">
        <v>1329</v>
      </c>
      <c r="Z35" s="277"/>
      <c r="AA35" s="277"/>
      <c r="AB35" s="277"/>
      <c r="AC35" s="277"/>
      <c r="AD35" s="277"/>
      <c r="AE35" s="277"/>
      <c r="AF35" s="277"/>
      <c r="AG35" s="277"/>
      <c r="AH35" s="277"/>
      <c r="AI35" s="277"/>
      <c r="AJ35" s="277"/>
      <c r="AK35" s="277"/>
      <c r="AL35" s="277"/>
      <c r="AM35" s="277"/>
      <c r="AN35" s="278"/>
    </row>
    <row r="36" ht="15.75" customHeight="1">
      <c r="A36" s="221" t="s">
        <v>601</v>
      </c>
      <c r="B36" s="107" t="str">
        <f t="array" ref="B36">XLOOKUP(A36,'Medicaid Dental Comparison'!B:B,'Medicaid Dental Comparison'!C:C)</f>
        <v>Amalgam Two Surfaces Permanent</v>
      </c>
      <c r="C36" s="223" t="str">
        <f t="array" ref="C36">XLOOKUP(A36,'Benchmark Rates Paste'!A:A,'Benchmark Rates Paste'!A:A,"")</f>
        <v>D2150</v>
      </c>
      <c r="D36" s="223">
        <v>111.2</v>
      </c>
      <c r="E36" s="223">
        <f t="shared" si="10"/>
        <v>122.1416043</v>
      </c>
      <c r="F36" s="224" t="str">
        <f t="array" ref="F36">XLOOKUP(A36,'Benchmark Rates Paste'!D:D,'Benchmark Rates Paste'!D:D,"")</f>
        <v>D2150</v>
      </c>
      <c r="G36" s="224">
        <v>99.37</v>
      </c>
      <c r="H36" s="225">
        <f t="shared" si="1"/>
        <v>101.951039</v>
      </c>
      <c r="I36" s="223" t="str">
        <f t="array" ref="I36">XLOOKUP(A36,'Benchmark Rates Paste'!G:G,'Benchmark Rates Paste'!G:G,"")</f>
        <v/>
      </c>
      <c r="J36" s="223" t="s">
        <v>11</v>
      </c>
      <c r="K36" s="223" t="str">
        <f t="shared" si="8"/>
        <v/>
      </c>
      <c r="L36" s="224" t="str">
        <f t="array" ref="L36">XLOOKUP(A36,'Benchmark Rates Paste'!K:K,'Benchmark Rates Paste'!K:K,"")</f>
        <v>D2150</v>
      </c>
      <c r="M36" s="224">
        <v>134.28</v>
      </c>
      <c r="N36" s="225">
        <f t="shared" si="2"/>
        <v>156.8891468</v>
      </c>
      <c r="O36" s="223" t="str">
        <f t="array" ref="O36">XLOOKUP(A36,'Benchmark Rates Paste'!N:N,'Benchmark Rates Paste'!N:N,"")</f>
        <v>D2150</v>
      </c>
      <c r="P36" s="223">
        <v>80.0</v>
      </c>
      <c r="Q36" s="223">
        <f t="shared" si="3"/>
        <v>86.30252101</v>
      </c>
      <c r="R36" s="38"/>
      <c r="S36" s="38"/>
      <c r="T36" s="38"/>
      <c r="U36" s="38"/>
      <c r="V36" s="26"/>
      <c r="W36" s="38"/>
      <c r="X36" s="220"/>
      <c r="Y36" s="38"/>
    </row>
    <row r="37" ht="15.75" customHeight="1">
      <c r="A37" s="221" t="s">
        <v>603</v>
      </c>
      <c r="B37" s="107" t="str">
        <f t="array" ref="B37">XLOOKUP(A37,'Medicaid Dental Comparison'!B:B,'Medicaid Dental Comparison'!C:C)</f>
        <v>Amalgam Three Surfaces Permanent</v>
      </c>
      <c r="C37" s="223" t="str">
        <f t="array" ref="C37">XLOOKUP(A37,'Benchmark Rates Paste'!A:A,'Benchmark Rates Paste'!A:A,"")</f>
        <v>D2160</v>
      </c>
      <c r="D37" s="223">
        <v>134.68</v>
      </c>
      <c r="E37" s="223">
        <f t="shared" si="10"/>
        <v>147.9319358</v>
      </c>
      <c r="F37" s="224" t="str">
        <f t="array" ref="F37">XLOOKUP(A37,'Benchmark Rates Paste'!D:D,'Benchmark Rates Paste'!D:D,"")</f>
        <v>D2160</v>
      </c>
      <c r="G37" s="224">
        <v>112.99</v>
      </c>
      <c r="H37" s="225">
        <f t="shared" si="1"/>
        <v>115.9248052</v>
      </c>
      <c r="I37" s="223" t="str">
        <f t="array" ref="I37">XLOOKUP(A37,'Benchmark Rates Paste'!G:G,'Benchmark Rates Paste'!G:G,"")</f>
        <v/>
      </c>
      <c r="J37" s="223" t="s">
        <v>11</v>
      </c>
      <c r="K37" s="223" t="str">
        <f t="shared" si="8"/>
        <v/>
      </c>
      <c r="L37" s="224" t="str">
        <f t="array" ref="L37">XLOOKUP(A37,'Benchmark Rates Paste'!K:K,'Benchmark Rates Paste'!K:K,"")</f>
        <v>D2160</v>
      </c>
      <c r="M37" s="224">
        <v>181.28</v>
      </c>
      <c r="N37" s="225">
        <f t="shared" si="2"/>
        <v>211.8026849</v>
      </c>
      <c r="O37" s="223" t="str">
        <f t="array" ref="O37">XLOOKUP(A37,'Benchmark Rates Paste'!N:N,'Benchmark Rates Paste'!N:N,"")</f>
        <v>D2160</v>
      </c>
      <c r="P37" s="223">
        <v>98.0</v>
      </c>
      <c r="Q37" s="223">
        <f t="shared" si="3"/>
        <v>105.7205882</v>
      </c>
      <c r="R37" s="38"/>
      <c r="S37" s="38"/>
      <c r="T37" s="38"/>
      <c r="U37" s="38"/>
      <c r="V37" s="26"/>
      <c r="W37" s="38"/>
      <c r="X37" s="229" t="s">
        <v>1330</v>
      </c>
      <c r="Y37" s="295" t="s">
        <v>1331</v>
      </c>
      <c r="Z37" s="232"/>
      <c r="AA37" s="232"/>
      <c r="AB37" s="232"/>
      <c r="AC37" s="232"/>
      <c r="AD37" s="232"/>
      <c r="AE37" s="232"/>
      <c r="AF37" s="232"/>
      <c r="AG37" s="232"/>
      <c r="AH37" s="232"/>
      <c r="AI37" s="232"/>
      <c r="AJ37" s="232"/>
      <c r="AK37" s="232"/>
      <c r="AL37" s="232"/>
      <c r="AM37" s="232"/>
      <c r="AN37" s="233"/>
    </row>
    <row r="38" ht="15.75" customHeight="1">
      <c r="A38" s="221" t="s">
        <v>605</v>
      </c>
      <c r="B38" s="107" t="str">
        <f t="array" ref="B38">XLOOKUP(A38,'Medicaid Dental Comparison'!B:B,'Medicaid Dental Comparison'!C:C)</f>
        <v>Amalgam 4 or &gt; Surfaces Permanent</v>
      </c>
      <c r="C38" s="223" t="str">
        <f t="array" ref="C38">XLOOKUP(A38,'Benchmark Rates Paste'!A:A,'Benchmark Rates Paste'!A:A,"")</f>
        <v>D2161</v>
      </c>
      <c r="D38" s="223">
        <v>178.0</v>
      </c>
      <c r="E38" s="223">
        <f t="shared" si="10"/>
        <v>195.5144385</v>
      </c>
      <c r="F38" s="224" t="str">
        <f t="array" ref="F38">XLOOKUP(A38,'Benchmark Rates Paste'!D:D,'Benchmark Rates Paste'!D:D,"")</f>
        <v>D2161</v>
      </c>
      <c r="G38" s="224">
        <v>136.14</v>
      </c>
      <c r="H38" s="225">
        <f t="shared" si="1"/>
        <v>139.6761039</v>
      </c>
      <c r="I38" s="223" t="str">
        <f t="array" ref="I38">XLOOKUP(A38,'Benchmark Rates Paste'!G:G,'Benchmark Rates Paste'!G:G,"")</f>
        <v/>
      </c>
      <c r="J38" s="223" t="s">
        <v>11</v>
      </c>
      <c r="K38" s="223" t="str">
        <f t="shared" si="8"/>
        <v/>
      </c>
      <c r="L38" s="224" t="str">
        <f t="array" ref="L38">XLOOKUP(A38,'Benchmark Rates Paste'!K:K,'Benchmark Rates Paste'!K:K,"")</f>
        <v>D2161</v>
      </c>
      <c r="M38" s="224">
        <v>110.78</v>
      </c>
      <c r="N38" s="225">
        <f t="shared" si="2"/>
        <v>129.4323777</v>
      </c>
      <c r="O38" s="223" t="str">
        <f t="array" ref="O38">XLOOKUP(A38,'Benchmark Rates Paste'!N:N,'Benchmark Rates Paste'!N:N,"")</f>
        <v>D2161</v>
      </c>
      <c r="P38" s="223">
        <v>118.0</v>
      </c>
      <c r="Q38" s="223">
        <f t="shared" si="3"/>
        <v>127.2962185</v>
      </c>
      <c r="R38" s="38"/>
      <c r="S38" s="38"/>
      <c r="T38" s="38"/>
      <c r="U38" s="38"/>
      <c r="V38" s="26"/>
      <c r="W38" s="38"/>
      <c r="X38" s="238"/>
      <c r="Y38" s="281" t="s">
        <v>1332</v>
      </c>
      <c r="Z38" s="241"/>
      <c r="AA38" s="241"/>
      <c r="AB38" s="241"/>
      <c r="AC38" s="241"/>
      <c r="AD38" s="241"/>
      <c r="AE38" s="241"/>
      <c r="AF38" s="241"/>
      <c r="AG38" s="241"/>
      <c r="AH38" s="241"/>
      <c r="AI38" s="241"/>
      <c r="AJ38" s="241"/>
      <c r="AK38" s="241"/>
      <c r="AL38" s="241"/>
      <c r="AM38" s="241"/>
      <c r="AN38" s="242"/>
    </row>
    <row r="39" ht="15.75" customHeight="1">
      <c r="A39" s="221" t="s">
        <v>607</v>
      </c>
      <c r="B39" s="107" t="str">
        <f t="array" ref="B39">XLOOKUP(A39,'Medicaid Dental Comparison'!B:B,'Medicaid Dental Comparison'!C:C)</f>
        <v>Resin One Surface Anterior</v>
      </c>
      <c r="C39" s="223" t="str">
        <f t="array" ref="C39">XLOOKUP(A39,'Benchmark Rates Paste'!A:A,'Benchmark Rates Paste'!A:A,"")</f>
        <v>D2330</v>
      </c>
      <c r="D39" s="223">
        <v>102.9</v>
      </c>
      <c r="E39" s="223">
        <f t="shared" si="10"/>
        <v>113.0249198</v>
      </c>
      <c r="F39" s="224" t="str">
        <f t="array" ref="F39">XLOOKUP(A39,'Benchmark Rates Paste'!D:D,'Benchmark Rates Paste'!D:D,"")</f>
        <v>D2330</v>
      </c>
      <c r="G39" s="224">
        <v>65.12</v>
      </c>
      <c r="H39" s="225">
        <f t="shared" si="1"/>
        <v>66.81142857</v>
      </c>
      <c r="I39" s="223" t="str">
        <f t="array" ref="I39">XLOOKUP(A39,'Benchmark Rates Paste'!G:G,'Benchmark Rates Paste'!G:G,"")</f>
        <v/>
      </c>
      <c r="J39" s="223" t="s">
        <v>11</v>
      </c>
      <c r="K39" s="223" t="str">
        <f t="shared" si="8"/>
        <v/>
      </c>
      <c r="L39" s="224" t="str">
        <f t="array" ref="L39">XLOOKUP(A39,'Benchmark Rates Paste'!K:K,'Benchmark Rates Paste'!K:K,"")</f>
        <v>D2330</v>
      </c>
      <c r="M39" s="224">
        <v>67.14</v>
      </c>
      <c r="N39" s="225">
        <f t="shared" si="2"/>
        <v>78.44457338</v>
      </c>
      <c r="O39" s="223" t="str">
        <f t="array" ref="O39">XLOOKUP(A39,'Benchmark Rates Paste'!N:N,'Benchmark Rates Paste'!N:N,"")</f>
        <v>D2330</v>
      </c>
      <c r="P39" s="223">
        <v>100.0</v>
      </c>
      <c r="Q39" s="223">
        <f t="shared" si="3"/>
        <v>107.8781513</v>
      </c>
      <c r="R39" s="38"/>
      <c r="S39" s="38"/>
      <c r="T39" s="38"/>
      <c r="U39" s="38"/>
      <c r="V39" s="26"/>
      <c r="W39" s="38"/>
      <c r="X39" s="238"/>
      <c r="Y39" s="281" t="s">
        <v>1333</v>
      </c>
      <c r="Z39" s="241"/>
      <c r="AA39" s="241"/>
      <c r="AB39" s="241"/>
      <c r="AC39" s="241"/>
      <c r="AD39" s="241"/>
      <c r="AE39" s="241"/>
      <c r="AF39" s="241"/>
      <c r="AG39" s="241"/>
      <c r="AH39" s="241"/>
      <c r="AI39" s="241"/>
      <c r="AJ39" s="241"/>
      <c r="AK39" s="241"/>
      <c r="AL39" s="241"/>
      <c r="AM39" s="241"/>
      <c r="AN39" s="242"/>
    </row>
    <row r="40" ht="15.75" customHeight="1">
      <c r="A40" s="221" t="s">
        <v>609</v>
      </c>
      <c r="B40" s="107" t="str">
        <f t="array" ref="B40">XLOOKUP(A40,'Medicaid Dental Comparison'!B:B,'Medicaid Dental Comparison'!C:C)</f>
        <v>Resin Two Surfaces Anterior</v>
      </c>
      <c r="C40" s="223" t="str">
        <f t="array" ref="C40">XLOOKUP(A40,'Benchmark Rates Paste'!A:A,'Benchmark Rates Paste'!A:A,"")</f>
        <v>D2331</v>
      </c>
      <c r="D40" s="223">
        <v>127.77</v>
      </c>
      <c r="E40" s="223">
        <f t="shared" si="10"/>
        <v>140.3420214</v>
      </c>
      <c r="F40" s="224" t="str">
        <f t="array" ref="F40">XLOOKUP(A40,'Benchmark Rates Paste'!D:D,'Benchmark Rates Paste'!D:D,"")</f>
        <v>D2331</v>
      </c>
      <c r="G40" s="224">
        <v>87.61</v>
      </c>
      <c r="H40" s="225">
        <f t="shared" si="1"/>
        <v>89.88558442</v>
      </c>
      <c r="I40" s="223" t="str">
        <f t="array" ref="I40">XLOOKUP(A40,'Benchmark Rates Paste'!G:G,'Benchmark Rates Paste'!G:G,"")</f>
        <v/>
      </c>
      <c r="J40" s="223" t="s">
        <v>11</v>
      </c>
      <c r="K40" s="223" t="str">
        <f t="shared" si="8"/>
        <v/>
      </c>
      <c r="L40" s="224" t="str">
        <f t="array" ref="L40">XLOOKUP(A40,'Benchmark Rates Paste'!K:K,'Benchmark Rates Paste'!K:K,"")</f>
        <v>D2331</v>
      </c>
      <c r="M40" s="224">
        <v>100.71</v>
      </c>
      <c r="N40" s="225">
        <f t="shared" si="2"/>
        <v>117.6668601</v>
      </c>
      <c r="O40" s="223" t="str">
        <f t="array" ref="O40">XLOOKUP(A40,'Benchmark Rates Paste'!N:N,'Benchmark Rates Paste'!N:N,"")</f>
        <v>D2331</v>
      </c>
      <c r="P40" s="223">
        <v>100.0</v>
      </c>
      <c r="Q40" s="223">
        <f t="shared" si="3"/>
        <v>107.8781513</v>
      </c>
      <c r="R40" s="38"/>
      <c r="S40" s="38"/>
      <c r="T40" s="38"/>
      <c r="U40" s="38"/>
      <c r="V40" s="26"/>
      <c r="W40" s="38"/>
      <c r="X40" s="238"/>
      <c r="Y40" s="281"/>
      <c r="Z40" s="241"/>
      <c r="AA40" s="241"/>
      <c r="AB40" s="241"/>
      <c r="AC40" s="241"/>
      <c r="AD40" s="241"/>
      <c r="AE40" s="241"/>
      <c r="AF40" s="241"/>
      <c r="AG40" s="241"/>
      <c r="AH40" s="241"/>
      <c r="AI40" s="241"/>
      <c r="AJ40" s="241"/>
      <c r="AK40" s="241"/>
      <c r="AL40" s="241"/>
      <c r="AM40" s="241"/>
      <c r="AN40" s="242"/>
    </row>
    <row r="41" ht="15.75" customHeight="1">
      <c r="A41" s="221" t="s">
        <v>611</v>
      </c>
      <c r="B41" s="107" t="str">
        <f t="array" ref="B41">XLOOKUP(A41,'Medicaid Dental Comparison'!B:B,'Medicaid Dental Comparison'!C:C)</f>
        <v>Resin Three Surfaces Anterior</v>
      </c>
      <c r="C41" s="223" t="str">
        <f t="array" ref="C41">XLOOKUP(A41,'Benchmark Rates Paste'!A:A,'Benchmark Rates Paste'!A:A,"")</f>
        <v>D2332</v>
      </c>
      <c r="D41" s="223">
        <v>155.4</v>
      </c>
      <c r="E41" s="223">
        <f t="shared" si="10"/>
        <v>170.6906952</v>
      </c>
      <c r="F41" s="224" t="str">
        <f t="array" ref="F41">XLOOKUP(A41,'Benchmark Rates Paste'!D:D,'Benchmark Rates Paste'!D:D,"")</f>
        <v>D2332</v>
      </c>
      <c r="G41" s="224">
        <v>95.9</v>
      </c>
      <c r="H41" s="225">
        <f t="shared" si="1"/>
        <v>98.39090909</v>
      </c>
      <c r="I41" s="223" t="str">
        <f t="array" ref="I41">XLOOKUP(A41,'Benchmark Rates Paste'!G:G,'Benchmark Rates Paste'!G:G,"")</f>
        <v/>
      </c>
      <c r="J41" s="223" t="s">
        <v>11</v>
      </c>
      <c r="K41" s="223" t="str">
        <f t="shared" si="8"/>
        <v/>
      </c>
      <c r="L41" s="224" t="str">
        <f t="array" ref="L41">XLOOKUP(A41,'Benchmark Rates Paste'!K:K,'Benchmark Rates Paste'!K:K,"")</f>
        <v>D2332</v>
      </c>
      <c r="M41" s="224">
        <v>117.5</v>
      </c>
      <c r="N41" s="225">
        <f t="shared" si="2"/>
        <v>137.2838453</v>
      </c>
      <c r="O41" s="223" t="str">
        <f t="array" ref="O41">XLOOKUP(A41,'Benchmark Rates Paste'!N:N,'Benchmark Rates Paste'!N:N,"")</f>
        <v>D2332</v>
      </c>
      <c r="P41" s="223">
        <v>106.2952</v>
      </c>
      <c r="Q41" s="223">
        <f t="shared" si="3"/>
        <v>114.6692966</v>
      </c>
      <c r="R41" s="38"/>
      <c r="S41" s="38"/>
      <c r="T41" s="38"/>
      <c r="U41" s="38"/>
      <c r="V41" s="26"/>
      <c r="W41" s="38"/>
      <c r="X41" s="238"/>
      <c r="Y41" s="281"/>
      <c r="Z41" s="241"/>
      <c r="AA41" s="241"/>
      <c r="AB41" s="241"/>
      <c r="AC41" s="241"/>
      <c r="AD41" s="241"/>
      <c r="AE41" s="241"/>
      <c r="AF41" s="241"/>
      <c r="AG41" s="241"/>
      <c r="AH41" s="241"/>
      <c r="AI41" s="241"/>
      <c r="AJ41" s="241"/>
      <c r="AK41" s="241"/>
      <c r="AL41" s="241"/>
      <c r="AM41" s="241"/>
      <c r="AN41" s="242"/>
    </row>
    <row r="42" ht="15.75" customHeight="1">
      <c r="A42" s="221" t="s">
        <v>613</v>
      </c>
      <c r="B42" s="107" t="str">
        <f t="array" ref="B42">XLOOKUP(A42,'Medicaid Dental Comparison'!B:B,'Medicaid Dental Comparison'!C:C)</f>
        <v>Resin Four or &gt; Surface/Incisor Anterior</v>
      </c>
      <c r="C42" s="223" t="str">
        <f t="array" ref="C42">XLOOKUP(A42,'Benchmark Rates Paste'!A:A,'Benchmark Rates Paste'!A:A,"")</f>
        <v>D2335</v>
      </c>
      <c r="D42" s="223">
        <v>194.77</v>
      </c>
      <c r="E42" s="223">
        <f t="shared" si="10"/>
        <v>213.9345348</v>
      </c>
      <c r="F42" s="224" t="str">
        <f t="array" ref="F42">XLOOKUP(A42,'Benchmark Rates Paste'!D:D,'Benchmark Rates Paste'!D:D,"")</f>
        <v>D2335</v>
      </c>
      <c r="G42" s="224">
        <v>108.92</v>
      </c>
      <c r="H42" s="225">
        <f t="shared" si="1"/>
        <v>111.7490909</v>
      </c>
      <c r="I42" s="223" t="str">
        <f t="array" ref="I42">XLOOKUP(A42,'Benchmark Rates Paste'!G:G,'Benchmark Rates Paste'!G:G,"")</f>
        <v/>
      </c>
      <c r="J42" s="223" t="s">
        <v>11</v>
      </c>
      <c r="K42" s="223" t="str">
        <f t="shared" si="8"/>
        <v/>
      </c>
      <c r="L42" s="224" t="str">
        <f t="array" ref="L42">XLOOKUP(A42,'Benchmark Rates Paste'!K:K,'Benchmark Rates Paste'!K:K,"")</f>
        <v>D2335</v>
      </c>
      <c r="M42" s="224">
        <v>134.28</v>
      </c>
      <c r="N42" s="225">
        <f t="shared" si="2"/>
        <v>156.8891468</v>
      </c>
      <c r="O42" s="223" t="str">
        <f t="array" ref="O42">XLOOKUP(A42,'Benchmark Rates Paste'!N:N,'Benchmark Rates Paste'!N:N,"")</f>
        <v>D2335</v>
      </c>
      <c r="P42" s="223">
        <v>135.0</v>
      </c>
      <c r="Q42" s="223">
        <f t="shared" si="3"/>
        <v>145.6355042</v>
      </c>
      <c r="R42" s="38"/>
      <c r="S42" s="38"/>
      <c r="T42" s="38"/>
      <c r="U42" s="38"/>
      <c r="V42" s="26"/>
      <c r="W42" s="38"/>
      <c r="X42" s="238"/>
      <c r="Y42" s="281"/>
      <c r="Z42" s="241"/>
      <c r="AA42" s="241"/>
      <c r="AB42" s="241"/>
      <c r="AC42" s="241"/>
      <c r="AD42" s="241"/>
      <c r="AE42" s="241"/>
      <c r="AF42" s="241"/>
      <c r="AG42" s="241"/>
      <c r="AH42" s="241"/>
      <c r="AI42" s="241"/>
      <c r="AJ42" s="241"/>
      <c r="AK42" s="241"/>
      <c r="AL42" s="241"/>
      <c r="AM42" s="241"/>
      <c r="AN42" s="242"/>
    </row>
    <row r="43" ht="15.75" customHeight="1">
      <c r="A43" s="221" t="s">
        <v>21</v>
      </c>
      <c r="B43" s="107" t="str">
        <f t="array" ref="B43">XLOOKUP(A43,'Medicaid Dental Comparison'!B:B,'Medicaid Dental Comparison'!C:C)</f>
        <v>Resin Based Composite Crown Anterior</v>
      </c>
      <c r="C43" s="223" t="str">
        <f t="array" ref="C43">XLOOKUP(A43,'Benchmark Rates Paste'!A:A,'Benchmark Rates Paste'!A:A,"")</f>
        <v>D2390</v>
      </c>
      <c r="D43" s="223">
        <v>285.25</v>
      </c>
      <c r="E43" s="223">
        <f t="shared" si="10"/>
        <v>313.3173797</v>
      </c>
      <c r="F43" s="224" t="str">
        <f t="array" ref="F43">XLOOKUP(A43,'Benchmark Rates Paste'!D:D,'Benchmark Rates Paste'!D:D,"")</f>
        <v>D2390</v>
      </c>
      <c r="G43" s="224">
        <v>66.3</v>
      </c>
      <c r="H43" s="225">
        <f t="shared" si="1"/>
        <v>68.02207792</v>
      </c>
      <c r="I43" s="223" t="str">
        <f t="array" ref="I43">XLOOKUP(A43,'Benchmark Rates Paste'!G:G,'Benchmark Rates Paste'!G:G,"")</f>
        <v/>
      </c>
      <c r="J43" s="223" t="s">
        <v>11</v>
      </c>
      <c r="K43" s="223" t="str">
        <f t="shared" si="8"/>
        <v/>
      </c>
      <c r="L43" s="224" t="str">
        <f t="array" ref="L43">XLOOKUP(A43,'Benchmark Rates Paste'!K:K,'Benchmark Rates Paste'!K:K,"")</f>
        <v/>
      </c>
      <c r="M43" s="224" t="s">
        <v>11</v>
      </c>
      <c r="N43" s="225" t="str">
        <f t="shared" si="2"/>
        <v/>
      </c>
      <c r="O43" s="223" t="str">
        <f t="array" ref="O43">XLOOKUP(A43,'Benchmark Rates Paste'!N:N,'Benchmark Rates Paste'!N:N,"")</f>
        <v>D2390</v>
      </c>
      <c r="P43" s="223">
        <v>153.0</v>
      </c>
      <c r="Q43" s="223">
        <f t="shared" si="3"/>
        <v>165.0535714</v>
      </c>
      <c r="R43" s="38"/>
      <c r="S43" s="38"/>
      <c r="T43" s="38"/>
      <c r="U43" s="38"/>
      <c r="V43" s="26"/>
      <c r="W43" s="38"/>
      <c r="X43" s="238"/>
      <c r="Y43" s="281"/>
      <c r="Z43" s="241"/>
      <c r="AA43" s="241"/>
      <c r="AB43" s="241"/>
      <c r="AC43" s="241"/>
      <c r="AD43" s="241"/>
      <c r="AE43" s="241"/>
      <c r="AF43" s="241"/>
      <c r="AG43" s="241"/>
      <c r="AH43" s="241"/>
      <c r="AI43" s="241"/>
      <c r="AJ43" s="241"/>
      <c r="AK43" s="241"/>
      <c r="AL43" s="241"/>
      <c r="AM43" s="241"/>
      <c r="AN43" s="242"/>
    </row>
    <row r="44" ht="15.75" customHeight="1">
      <c r="A44" s="221" t="s">
        <v>615</v>
      </c>
      <c r="B44" s="107" t="str">
        <f t="array" ref="B44">XLOOKUP(A44,'Medicaid Dental Comparison'!B:B,'Medicaid Dental Comparison'!C:C)</f>
        <v>Resin Based Composite One Surface Posterior</v>
      </c>
      <c r="C44" s="223" t="str">
        <f t="array" ref="C44">XLOOKUP(A44,'Benchmark Rates Paste'!A:A,'Benchmark Rates Paste'!A:A,"")</f>
        <v>D2391</v>
      </c>
      <c r="D44" s="223">
        <v>87.71</v>
      </c>
      <c r="E44" s="223">
        <f t="shared" si="10"/>
        <v>96.34028877</v>
      </c>
      <c r="F44" s="224" t="str">
        <f t="array" ref="F44">XLOOKUP(A44,'Benchmark Rates Paste'!D:D,'Benchmark Rates Paste'!D:D,"")</f>
        <v>D2391</v>
      </c>
      <c r="G44" s="224">
        <v>49.73</v>
      </c>
      <c r="H44" s="225">
        <f t="shared" si="1"/>
        <v>51.02168831</v>
      </c>
      <c r="I44" s="223" t="str">
        <f t="array" ref="I44">XLOOKUP(A44,'Benchmark Rates Paste'!G:G,'Benchmark Rates Paste'!G:G,"")</f>
        <v/>
      </c>
      <c r="J44" s="223" t="s">
        <v>11</v>
      </c>
      <c r="K44" s="223" t="str">
        <f t="shared" si="8"/>
        <v/>
      </c>
      <c r="L44" s="224" t="str">
        <f t="array" ref="L44">XLOOKUP(A44,'Benchmark Rates Paste'!K:K,'Benchmark Rates Paste'!K:K,"")</f>
        <v>D2391</v>
      </c>
      <c r="M44" s="224">
        <v>67.14</v>
      </c>
      <c r="N44" s="225">
        <f t="shared" si="2"/>
        <v>78.44457338</v>
      </c>
      <c r="O44" s="223" t="str">
        <f t="array" ref="O44">XLOOKUP(A44,'Benchmark Rates Paste'!N:N,'Benchmark Rates Paste'!N:N,"")</f>
        <v>D2391</v>
      </c>
      <c r="P44" s="223">
        <v>110.0</v>
      </c>
      <c r="Q44" s="223">
        <f t="shared" si="3"/>
        <v>118.6659664</v>
      </c>
      <c r="R44" s="38"/>
      <c r="S44" s="38"/>
      <c r="T44" s="38"/>
      <c r="U44" s="38"/>
      <c r="V44" s="26"/>
      <c r="W44" s="38"/>
      <c r="X44" s="238"/>
      <c r="Y44" s="281"/>
      <c r="Z44" s="241"/>
      <c r="AA44" s="241"/>
      <c r="AB44" s="241"/>
      <c r="AC44" s="241"/>
      <c r="AD44" s="241"/>
      <c r="AE44" s="241"/>
      <c r="AF44" s="241"/>
      <c r="AG44" s="241"/>
      <c r="AH44" s="241"/>
      <c r="AI44" s="241"/>
      <c r="AJ44" s="241"/>
      <c r="AK44" s="241"/>
      <c r="AL44" s="241"/>
      <c r="AM44" s="241"/>
      <c r="AN44" s="242"/>
    </row>
    <row r="45" ht="15.75" customHeight="1">
      <c r="A45" s="296" t="s">
        <v>617</v>
      </c>
      <c r="B45" s="107" t="str">
        <f t="array" ref="B45">XLOOKUP(A45,'Medicaid Dental Comparison'!B:B,'Medicaid Dental Comparison'!C:C)</f>
        <v>Resin Based Composite Two Surfaces Posterior</v>
      </c>
      <c r="C45" s="223" t="str">
        <f t="array" ref="C45">XLOOKUP(A45,'Benchmark Rates Paste'!A:A,'Benchmark Rates Paste'!A:A,"")</f>
        <v>D2392</v>
      </c>
      <c r="D45" s="223">
        <v>126.43</v>
      </c>
      <c r="E45" s="223">
        <f t="shared" si="10"/>
        <v>138.8701711</v>
      </c>
      <c r="F45" s="224" t="str">
        <f t="array" ref="F45">XLOOKUP(A45,'Benchmark Rates Paste'!D:D,'Benchmark Rates Paste'!D:D,"")</f>
        <v>D2392</v>
      </c>
      <c r="G45" s="224">
        <v>63.91</v>
      </c>
      <c r="H45" s="225">
        <f t="shared" si="1"/>
        <v>65.57</v>
      </c>
      <c r="I45" s="223" t="str">
        <f t="array" ref="I45">XLOOKUP(A45,'Benchmark Rates Paste'!G:G,'Benchmark Rates Paste'!G:G,"")</f>
        <v/>
      </c>
      <c r="J45" s="223" t="s">
        <v>11</v>
      </c>
      <c r="K45" s="223" t="str">
        <f t="shared" si="8"/>
        <v/>
      </c>
      <c r="L45" s="224" t="str">
        <f t="array" ref="L45">XLOOKUP(A45,'Benchmark Rates Paste'!K:K,'Benchmark Rates Paste'!K:K,"")</f>
        <v>D2392</v>
      </c>
      <c r="M45" s="224">
        <v>134.28</v>
      </c>
      <c r="N45" s="225">
        <f t="shared" si="2"/>
        <v>156.8891468</v>
      </c>
      <c r="O45" s="223" t="str">
        <f t="array" ref="O45">XLOOKUP(A45,'Benchmark Rates Paste'!N:N,'Benchmark Rates Paste'!N:N,"")</f>
        <v>D2392</v>
      </c>
      <c r="P45" s="223">
        <v>110.0</v>
      </c>
      <c r="Q45" s="223">
        <f t="shared" si="3"/>
        <v>118.6659664</v>
      </c>
      <c r="R45" s="38"/>
      <c r="S45" s="38"/>
      <c r="T45" s="38"/>
      <c r="U45" s="38"/>
      <c r="V45" s="26"/>
      <c r="W45" s="38"/>
      <c r="X45" s="282"/>
      <c r="Y45" s="283"/>
      <c r="Z45" s="277"/>
      <c r="AA45" s="277"/>
      <c r="AB45" s="277"/>
      <c r="AC45" s="277"/>
      <c r="AD45" s="277"/>
      <c r="AE45" s="277"/>
      <c r="AF45" s="277"/>
      <c r="AG45" s="277"/>
      <c r="AH45" s="277"/>
      <c r="AI45" s="277"/>
      <c r="AJ45" s="277"/>
      <c r="AK45" s="277"/>
      <c r="AL45" s="277"/>
      <c r="AM45" s="277"/>
      <c r="AN45" s="278"/>
    </row>
    <row r="46" ht="15.75" customHeight="1">
      <c r="A46" s="297" t="s">
        <v>619</v>
      </c>
      <c r="B46" s="107" t="str">
        <f t="array" ref="B46">XLOOKUP(A46,'Medicaid Dental Comparison'!B:B,'Medicaid Dental Comparison'!C:C)</f>
        <v>Resin Base Composite Three Surface Posterior</v>
      </c>
      <c r="C46" s="223" t="str">
        <f t="array" ref="C46">XLOOKUP(A46,'Benchmark Rates Paste'!A:A,'Benchmark Rates Paste'!A:A,"")</f>
        <v>D2393</v>
      </c>
      <c r="D46" s="223">
        <v>153.63</v>
      </c>
      <c r="E46" s="223">
        <f t="shared" si="10"/>
        <v>168.7465348</v>
      </c>
      <c r="F46" s="224" t="str">
        <f t="array" ref="F46">XLOOKUP(A46,'Benchmark Rates Paste'!D:D,'Benchmark Rates Paste'!D:D,"")</f>
        <v>D2393</v>
      </c>
      <c r="G46" s="224">
        <v>73.41</v>
      </c>
      <c r="H46" s="225">
        <f t="shared" si="1"/>
        <v>75.31675325</v>
      </c>
      <c r="I46" s="223" t="str">
        <f t="array" ref="I46">XLOOKUP(A46,'Benchmark Rates Paste'!G:G,'Benchmark Rates Paste'!G:G,"")</f>
        <v/>
      </c>
      <c r="J46" s="223" t="s">
        <v>11</v>
      </c>
      <c r="K46" s="223" t="str">
        <f t="shared" si="8"/>
        <v/>
      </c>
      <c r="L46" s="224" t="str">
        <f t="array" ref="L46">XLOOKUP(A46,'Benchmark Rates Paste'!K:K,'Benchmark Rates Paste'!K:K,"")</f>
        <v>D2393</v>
      </c>
      <c r="M46" s="224">
        <v>181.28</v>
      </c>
      <c r="N46" s="225">
        <f t="shared" si="2"/>
        <v>211.8026849</v>
      </c>
      <c r="O46" s="223" t="str">
        <f t="array" ref="O46">XLOOKUP(A46,'Benchmark Rates Paste'!N:N,'Benchmark Rates Paste'!N:N,"")</f>
        <v>D2393</v>
      </c>
      <c r="P46" s="223">
        <v>135.0</v>
      </c>
      <c r="Q46" s="223">
        <f t="shared" si="3"/>
        <v>145.6355042</v>
      </c>
      <c r="R46" s="38"/>
      <c r="S46" s="38"/>
      <c r="T46" s="38"/>
      <c r="U46" s="38"/>
      <c r="V46" s="26"/>
      <c r="W46" s="38"/>
      <c r="X46" s="220"/>
      <c r="Y46" s="38"/>
    </row>
    <row r="47" ht="15.75" customHeight="1">
      <c r="A47" s="298" t="s">
        <v>621</v>
      </c>
      <c r="B47" s="107" t="str">
        <f t="array" ref="B47">XLOOKUP(A47,'Medicaid Dental Comparison'!B:B,'Medicaid Dental Comparison'!C:C)</f>
        <v>Resin Base Composite 4 or &gt; Surfaces Posterior</v>
      </c>
      <c r="C47" s="223" t="str">
        <f t="array" ref="C47">XLOOKUP(A47,'Benchmark Rates Paste'!A:A,'Benchmark Rates Paste'!A:A,"")</f>
        <v>D2394</v>
      </c>
      <c r="D47" s="223">
        <v>168.43</v>
      </c>
      <c r="E47" s="223">
        <f t="shared" si="10"/>
        <v>185.0027914</v>
      </c>
      <c r="F47" s="224" t="str">
        <f t="array" ref="F47">XLOOKUP(A47,'Benchmark Rates Paste'!D:D,'Benchmark Rates Paste'!D:D,"")</f>
        <v>D2394</v>
      </c>
      <c r="G47" s="224">
        <v>80.49</v>
      </c>
      <c r="H47" s="225">
        <f t="shared" si="1"/>
        <v>82.58064935</v>
      </c>
      <c r="I47" s="223" t="str">
        <f t="array" ref="I47">XLOOKUP(A47,'Benchmark Rates Paste'!G:G,'Benchmark Rates Paste'!G:G,"")</f>
        <v/>
      </c>
      <c r="J47" s="223" t="s">
        <v>11</v>
      </c>
      <c r="K47" s="223" t="str">
        <f t="shared" si="8"/>
        <v/>
      </c>
      <c r="L47" s="224" t="str">
        <f t="array" ref="L47">XLOOKUP(A47,'Benchmark Rates Paste'!K:K,'Benchmark Rates Paste'!K:K,"")</f>
        <v>D2394</v>
      </c>
      <c r="M47" s="224">
        <v>191.35</v>
      </c>
      <c r="N47" s="225">
        <f t="shared" si="2"/>
        <v>223.5682025</v>
      </c>
      <c r="O47" s="223" t="str">
        <f t="array" ref="O47">XLOOKUP(A47,'Benchmark Rates Paste'!N:N,'Benchmark Rates Paste'!N:N,"")</f>
        <v>D2394</v>
      </c>
      <c r="P47" s="223">
        <v>175.0</v>
      </c>
      <c r="Q47" s="223">
        <f t="shared" si="3"/>
        <v>188.7867647</v>
      </c>
      <c r="R47" s="38"/>
      <c r="S47" s="38"/>
      <c r="T47" s="38"/>
      <c r="U47" s="38"/>
      <c r="V47" s="26"/>
      <c r="W47" s="38"/>
      <c r="X47" s="220"/>
      <c r="Y47" s="38"/>
    </row>
    <row r="48" ht="15.75" customHeight="1">
      <c r="A48" s="221" t="s">
        <v>623</v>
      </c>
      <c r="B48" s="107" t="str">
        <f t="array" ref="B48">XLOOKUP(A48,'Medicaid Dental Comparison'!B:B,'Medicaid Dental Comparison'!C:C)</f>
        <v>Crown, Porcelain/Ceramic Substrate</v>
      </c>
      <c r="C48" s="223" t="str">
        <f t="array" ref="C48">XLOOKUP(A48,'Benchmark Rates Paste'!A:A,'Benchmark Rates Paste'!A:A,"")</f>
        <v/>
      </c>
      <c r="D48" s="223" t="s">
        <v>11</v>
      </c>
      <c r="E48" s="223"/>
      <c r="F48" s="224" t="str">
        <f t="array" ref="F48">XLOOKUP(A48,'Benchmark Rates Paste'!D:D,'Benchmark Rates Paste'!D:D,"")</f>
        <v>D2740</v>
      </c>
      <c r="G48" s="224">
        <v>520.89</v>
      </c>
      <c r="H48" s="225">
        <f t="shared" si="1"/>
        <v>534.4196104</v>
      </c>
      <c r="I48" s="223" t="str">
        <f t="array" ref="I48">XLOOKUP(A48,'Benchmark Rates Paste'!G:G,'Benchmark Rates Paste'!G:G,"")</f>
        <v/>
      </c>
      <c r="J48" s="223" t="s">
        <v>11</v>
      </c>
      <c r="K48" s="223" t="str">
        <f t="shared" si="8"/>
        <v/>
      </c>
      <c r="L48" s="224" t="str">
        <f t="array" ref="L48">XLOOKUP(A48,'Benchmark Rates Paste'!K:K,'Benchmark Rates Paste'!K:K,"")</f>
        <v/>
      </c>
      <c r="M48" s="224" t="s">
        <v>11</v>
      </c>
      <c r="N48" s="225" t="str">
        <f t="shared" si="2"/>
        <v/>
      </c>
      <c r="O48" s="223" t="str">
        <f t="array" ref="O48">XLOOKUP(A48,'Benchmark Rates Paste'!N:N,'Benchmark Rates Paste'!N:N,"")</f>
        <v/>
      </c>
      <c r="P48" s="223" t="s">
        <v>11</v>
      </c>
      <c r="Q48" s="223" t="str">
        <f t="shared" si="3"/>
        <v/>
      </c>
      <c r="R48" s="38"/>
      <c r="S48" s="38"/>
      <c r="T48" s="38"/>
      <c r="U48" s="38"/>
      <c r="V48" s="26"/>
      <c r="W48" s="38"/>
      <c r="X48" s="220"/>
      <c r="Y48" s="38"/>
    </row>
    <row r="49" ht="15.75" customHeight="1">
      <c r="A49" s="221" t="s">
        <v>627</v>
      </c>
      <c r="B49" s="107" t="str">
        <f t="array" ref="B49">XLOOKUP(A49,'Medicaid Dental Comparison'!B:B,'Medicaid Dental Comparison'!C:C)</f>
        <v>Crown Porcelain Base Metal</v>
      </c>
      <c r="C49" s="223" t="str">
        <f t="array" ref="C49">XLOOKUP(A49,'Benchmark Rates Paste'!A:A,'Benchmark Rates Paste'!A:A,"")</f>
        <v/>
      </c>
      <c r="D49" s="223" t="s">
        <v>11</v>
      </c>
      <c r="E49" s="223"/>
      <c r="F49" s="224" t="str">
        <f t="array" ref="F49">XLOOKUP(A49,'Benchmark Rates Paste'!D:D,'Benchmark Rates Paste'!D:D,"")</f>
        <v>D2751</v>
      </c>
      <c r="G49" s="224">
        <v>378.83</v>
      </c>
      <c r="H49" s="225">
        <f t="shared" si="1"/>
        <v>388.6697403</v>
      </c>
      <c r="I49" s="223" t="str">
        <f t="array" ref="I49">XLOOKUP(A49,'Benchmark Rates Paste'!G:G,'Benchmark Rates Paste'!G:G,"")</f>
        <v/>
      </c>
      <c r="J49" s="223" t="s">
        <v>11</v>
      </c>
      <c r="K49" s="223" t="str">
        <f t="shared" si="8"/>
        <v/>
      </c>
      <c r="L49" s="224" t="str">
        <f t="array" ref="L49">XLOOKUP(A49,'Benchmark Rates Paste'!K:K,'Benchmark Rates Paste'!K:K,"")</f>
        <v/>
      </c>
      <c r="M49" s="224" t="s">
        <v>11</v>
      </c>
      <c r="N49" s="225" t="str">
        <f t="shared" si="2"/>
        <v/>
      </c>
      <c r="O49" s="223" t="str">
        <f t="array" ref="O49">XLOOKUP(A49,'Benchmark Rates Paste'!N:N,'Benchmark Rates Paste'!N:N,"")</f>
        <v/>
      </c>
      <c r="P49" s="223" t="s">
        <v>11</v>
      </c>
      <c r="Q49" s="223" t="str">
        <f t="shared" si="3"/>
        <v/>
      </c>
    </row>
    <row r="50" ht="15.75" customHeight="1">
      <c r="A50" s="221" t="s">
        <v>236</v>
      </c>
      <c r="B50" s="107" t="str">
        <f t="array" ref="B50">XLOOKUP(A50,'Medicaid Dental Comparison'!B:B,'Medicaid Dental Comparison'!C:C)</f>
        <v>Crown Full Cast Base Metal</v>
      </c>
      <c r="C50" s="223" t="str">
        <f t="array" ref="C50">XLOOKUP(A50,'Benchmark Rates Paste'!A:A,'Benchmark Rates Paste'!A:A,"")</f>
        <v/>
      </c>
      <c r="D50" s="223" t="s">
        <v>11</v>
      </c>
      <c r="E50" s="223"/>
      <c r="F50" s="224" t="str">
        <f t="array" ref="F50">XLOOKUP(A50,'Benchmark Rates Paste'!D:D,'Benchmark Rates Paste'!D:D,"")</f>
        <v>D2791</v>
      </c>
      <c r="G50" s="224">
        <v>378.83</v>
      </c>
      <c r="H50" s="225">
        <f t="shared" si="1"/>
        <v>388.6697403</v>
      </c>
      <c r="I50" s="223" t="str">
        <f t="array" ref="I50">XLOOKUP(A50,'Benchmark Rates Paste'!G:G,'Benchmark Rates Paste'!G:G,"")</f>
        <v/>
      </c>
      <c r="J50" s="223" t="s">
        <v>11</v>
      </c>
      <c r="K50" s="223" t="str">
        <f t="shared" si="8"/>
        <v/>
      </c>
      <c r="L50" s="224" t="str">
        <f t="array" ref="L50">XLOOKUP(A50,'Benchmark Rates Paste'!K:K,'Benchmark Rates Paste'!K:K,"")</f>
        <v/>
      </c>
      <c r="M50" s="224" t="s">
        <v>11</v>
      </c>
      <c r="N50" s="225" t="str">
        <f t="shared" si="2"/>
        <v/>
      </c>
      <c r="O50" s="223" t="str">
        <f t="array" ref="O50">XLOOKUP(A50,'Benchmark Rates Paste'!N:N,'Benchmark Rates Paste'!N:N,"")</f>
        <v/>
      </c>
      <c r="P50" s="223" t="s">
        <v>11</v>
      </c>
      <c r="Q50" s="223" t="str">
        <f t="shared" si="3"/>
        <v/>
      </c>
    </row>
    <row r="51" ht="15.75" customHeight="1">
      <c r="A51" s="221" t="s">
        <v>633</v>
      </c>
      <c r="B51" s="107" t="str">
        <f t="array" ref="B51">XLOOKUP(A51,'Medicaid Dental Comparison'!B:B,'Medicaid Dental Comparison'!C:C)</f>
        <v>Recement or re-bond crown</v>
      </c>
      <c r="C51" s="223" t="str">
        <f t="array" ref="C51">XLOOKUP(A51,'Benchmark Rates Paste'!A:A,'Benchmark Rates Paste'!A:A,"")</f>
        <v>D2920</v>
      </c>
      <c r="D51" s="223">
        <v>84.61</v>
      </c>
      <c r="E51" s="223">
        <f t="shared" ref="E51:E67" si="11">D51*$V$6</f>
        <v>92.93526203</v>
      </c>
      <c r="F51" s="224" t="str">
        <f t="array" ref="F51">XLOOKUP(A51,'Benchmark Rates Paste'!D:D,'Benchmark Rates Paste'!D:D,"")</f>
        <v>D2920</v>
      </c>
      <c r="G51" s="224">
        <v>35.5</v>
      </c>
      <c r="H51" s="225">
        <f t="shared" si="1"/>
        <v>36.42207792</v>
      </c>
      <c r="I51" s="223" t="str">
        <f t="array" ref="I51">XLOOKUP(A51,'Benchmark Rates Paste'!G:G,'Benchmark Rates Paste'!G:G,"")</f>
        <v/>
      </c>
      <c r="J51" s="223" t="s">
        <v>11</v>
      </c>
      <c r="K51" s="223" t="str">
        <f t="shared" si="8"/>
        <v/>
      </c>
      <c r="L51" s="224" t="str">
        <f t="array" ref="L51">XLOOKUP(A51,'Benchmark Rates Paste'!K:K,'Benchmark Rates Paste'!K:K,"")</f>
        <v/>
      </c>
      <c r="M51" s="224" t="s">
        <v>11</v>
      </c>
      <c r="N51" s="225" t="str">
        <f t="shared" si="2"/>
        <v/>
      </c>
      <c r="O51" s="223" t="str">
        <f t="array" ref="O51">XLOOKUP(A51,'Benchmark Rates Paste'!N:N,'Benchmark Rates Paste'!N:N,"")</f>
        <v/>
      </c>
      <c r="P51" s="223" t="s">
        <v>11</v>
      </c>
      <c r="Q51" s="223" t="str">
        <f t="shared" si="3"/>
        <v/>
      </c>
    </row>
    <row r="52" ht="15.75" customHeight="1">
      <c r="A52" s="221" t="s">
        <v>28</v>
      </c>
      <c r="B52" s="107" t="str">
        <f t="array" ref="B52">XLOOKUP(A52,'Medicaid Dental Comparison'!B:B,'Medicaid Dental Comparison'!C:C)</f>
        <v>Prefabricated Porcelain/Ceramic Crown- Primary Tooth</v>
      </c>
      <c r="C52" s="223" t="str">
        <f t="array" ref="C52">XLOOKUP(A52,'Benchmark Rates Paste'!A:A,'Benchmark Rates Paste'!A:A,"")</f>
        <v>D2929</v>
      </c>
      <c r="D52" s="223">
        <v>370.37</v>
      </c>
      <c r="E52" s="223">
        <f t="shared" si="11"/>
        <v>406.8128235</v>
      </c>
      <c r="F52" s="224" t="str">
        <f t="array" ref="F52">XLOOKUP(A52,'Benchmark Rates Paste'!D:D,'Benchmark Rates Paste'!D:D,"")</f>
        <v/>
      </c>
      <c r="G52" s="224" t="s">
        <v>11</v>
      </c>
      <c r="H52" s="225" t="str">
        <f t="shared" si="1"/>
        <v/>
      </c>
      <c r="I52" s="223" t="str">
        <f t="array" ref="I52">XLOOKUP(A52,'Benchmark Rates Paste'!G:G,'Benchmark Rates Paste'!G:G,"")</f>
        <v/>
      </c>
      <c r="J52" s="223" t="s">
        <v>11</v>
      </c>
      <c r="K52" s="223" t="str">
        <f t="shared" si="8"/>
        <v/>
      </c>
      <c r="L52" s="224" t="str">
        <f t="array" ref="L52">XLOOKUP(A52,'Benchmark Rates Paste'!K:K,'Benchmark Rates Paste'!K:K,"")</f>
        <v/>
      </c>
      <c r="M52" s="224" t="s">
        <v>11</v>
      </c>
      <c r="N52" s="225" t="str">
        <f t="shared" si="2"/>
        <v/>
      </c>
      <c r="O52" s="223" t="str">
        <f t="array" ref="O52">XLOOKUP(A52,'Benchmark Rates Paste'!N:N,'Benchmark Rates Paste'!N:N,"")</f>
        <v>D2929</v>
      </c>
      <c r="P52" s="223">
        <v>140.0</v>
      </c>
      <c r="Q52" s="223">
        <f t="shared" si="3"/>
        <v>151.0294118</v>
      </c>
    </row>
    <row r="53" ht="15.75" customHeight="1">
      <c r="A53" s="221" t="s">
        <v>30</v>
      </c>
      <c r="B53" s="107" t="str">
        <f t="array" ref="B53">XLOOKUP(A53,'Medicaid Dental Comparison'!B:B,'Medicaid Dental Comparison'!C:C)</f>
        <v>Prefabricated Stainless Steel Crown Primary</v>
      </c>
      <c r="C53" s="223" t="str">
        <f t="array" ref="C53">XLOOKUP(A53,'Benchmark Rates Paste'!A:A,'Benchmark Rates Paste'!A:A,"")</f>
        <v>D2930</v>
      </c>
      <c r="D53" s="223">
        <v>215.83</v>
      </c>
      <c r="E53" s="223">
        <f t="shared" si="11"/>
        <v>237.0667487</v>
      </c>
      <c r="F53" s="224" t="str">
        <f t="array" ref="F53">XLOOKUP(A53,'Benchmark Rates Paste'!D:D,'Benchmark Rates Paste'!D:D,"")</f>
        <v/>
      </c>
      <c r="G53" s="224" t="s">
        <v>11</v>
      </c>
      <c r="H53" s="225" t="str">
        <f t="shared" si="1"/>
        <v/>
      </c>
      <c r="I53" s="223" t="str">
        <f t="array" ref="I53">XLOOKUP(A53,'Benchmark Rates Paste'!G:G,'Benchmark Rates Paste'!G:G,"")</f>
        <v/>
      </c>
      <c r="J53" s="223" t="s">
        <v>11</v>
      </c>
      <c r="K53" s="223" t="str">
        <f t="shared" si="8"/>
        <v/>
      </c>
      <c r="L53" s="224" t="str">
        <f t="array" ref="L53">XLOOKUP(A53,'Benchmark Rates Paste'!K:K,'Benchmark Rates Paste'!K:K,"")</f>
        <v/>
      </c>
      <c r="M53" s="224" t="s">
        <v>11</v>
      </c>
      <c r="N53" s="225" t="str">
        <f t="shared" si="2"/>
        <v/>
      </c>
      <c r="O53" s="223" t="str">
        <f t="array" ref="O53">XLOOKUP(A53,'Benchmark Rates Paste'!N:N,'Benchmark Rates Paste'!N:N,"")</f>
        <v>D2930</v>
      </c>
      <c r="P53" s="223">
        <v>140.0</v>
      </c>
      <c r="Q53" s="223">
        <f t="shared" si="3"/>
        <v>151.0294118</v>
      </c>
    </row>
    <row r="54" ht="15.75" customHeight="1">
      <c r="A54" s="221" t="s">
        <v>635</v>
      </c>
      <c r="B54" s="107" t="str">
        <f t="array" ref="B54">XLOOKUP(A54,'Medicaid Dental Comparison'!B:B,'Medicaid Dental Comparison'!C:C)</f>
        <v>Prefabricated Stainless Steel Crown Permanent</v>
      </c>
      <c r="C54" s="223" t="str">
        <f t="array" ref="C54">XLOOKUP(A54,'Benchmark Rates Paste'!A:A,'Benchmark Rates Paste'!A:A,"")</f>
        <v>D2931</v>
      </c>
      <c r="D54" s="223">
        <v>341.88</v>
      </c>
      <c r="E54" s="223">
        <f t="shared" si="11"/>
        <v>375.5195294</v>
      </c>
      <c r="F54" s="224" t="str">
        <f t="array" ref="F54">XLOOKUP(A54,'Benchmark Rates Paste'!D:D,'Benchmark Rates Paste'!D:D,"")</f>
        <v>D2931</v>
      </c>
      <c r="G54" s="224">
        <v>153.91</v>
      </c>
      <c r="H54" s="225">
        <f t="shared" si="1"/>
        <v>157.9076623</v>
      </c>
      <c r="I54" s="223" t="str">
        <f t="array" ref="I54">XLOOKUP(A54,'Benchmark Rates Paste'!G:G,'Benchmark Rates Paste'!G:G,"")</f>
        <v/>
      </c>
      <c r="J54" s="223" t="s">
        <v>11</v>
      </c>
      <c r="K54" s="223" t="str">
        <f t="shared" si="8"/>
        <v/>
      </c>
      <c r="L54" s="224" t="str">
        <f t="array" ref="L54">XLOOKUP(A54,'Benchmark Rates Paste'!K:K,'Benchmark Rates Paste'!K:K,"")</f>
        <v/>
      </c>
      <c r="M54" s="224" t="s">
        <v>11</v>
      </c>
      <c r="N54" s="225" t="str">
        <f t="shared" si="2"/>
        <v/>
      </c>
      <c r="O54" s="223" t="str">
        <f t="array" ref="O54">XLOOKUP(A54,'Benchmark Rates Paste'!N:N,'Benchmark Rates Paste'!N:N,"")</f>
        <v>D2931</v>
      </c>
      <c r="P54" s="223">
        <v>145.0</v>
      </c>
      <c r="Q54" s="223">
        <f t="shared" si="3"/>
        <v>156.4233193</v>
      </c>
    </row>
    <row r="55" ht="15.75" customHeight="1">
      <c r="A55" s="221" t="s">
        <v>31</v>
      </c>
      <c r="B55" s="107" t="str">
        <f t="array" ref="B55">XLOOKUP(A55,'Medicaid Dental Comparison'!B:B,'Medicaid Dental Comparison'!C:C)</f>
        <v>Prefabricated Resin Crown</v>
      </c>
      <c r="C55" s="223" t="str">
        <f t="array" ref="C55">XLOOKUP(A55,'Benchmark Rates Paste'!A:A,'Benchmark Rates Paste'!A:A,"")</f>
        <v>D2932</v>
      </c>
      <c r="D55" s="223">
        <v>280.57</v>
      </c>
      <c r="E55" s="223">
        <f t="shared" si="11"/>
        <v>308.1768877</v>
      </c>
      <c r="F55" s="224" t="str">
        <f t="array" ref="F55">XLOOKUP(A55,'Benchmark Rates Paste'!D:D,'Benchmark Rates Paste'!D:D,"")</f>
        <v>D2932</v>
      </c>
      <c r="G55" s="224">
        <v>71.03</v>
      </c>
      <c r="H55" s="225">
        <f t="shared" si="1"/>
        <v>72.87493506</v>
      </c>
      <c r="I55" s="223" t="str">
        <f t="array" ref="I55">XLOOKUP(A55,'Benchmark Rates Paste'!G:G,'Benchmark Rates Paste'!G:G,"")</f>
        <v/>
      </c>
      <c r="J55" s="223" t="s">
        <v>11</v>
      </c>
      <c r="K55" s="223" t="str">
        <f t="shared" si="8"/>
        <v/>
      </c>
      <c r="L55" s="224" t="str">
        <f t="array" ref="L55">XLOOKUP(A55,'Benchmark Rates Paste'!K:K,'Benchmark Rates Paste'!K:K,"")</f>
        <v/>
      </c>
      <c r="M55" s="224" t="s">
        <v>11</v>
      </c>
      <c r="N55" s="225" t="str">
        <f t="shared" si="2"/>
        <v/>
      </c>
      <c r="O55" s="223" t="str">
        <f t="array" ref="O55">XLOOKUP(A55,'Benchmark Rates Paste'!N:N,'Benchmark Rates Paste'!N:N,"")</f>
        <v>D2932</v>
      </c>
      <c r="P55" s="223">
        <v>153.0</v>
      </c>
      <c r="Q55" s="223">
        <f t="shared" si="3"/>
        <v>165.0535714</v>
      </c>
    </row>
    <row r="56" ht="15.75" customHeight="1">
      <c r="A56" s="221" t="s">
        <v>239</v>
      </c>
      <c r="B56" s="107" t="str">
        <f t="array" ref="B56">XLOOKUP(A56,'Medicaid Dental Comparison'!B:B,'Medicaid Dental Comparison'!C:C)</f>
        <v>Prefabricated Stainless Steel Crown with Resin Window</v>
      </c>
      <c r="C56" s="223" t="str">
        <f t="array" ref="C56">XLOOKUP(A56,'Benchmark Rates Paste'!A:A,'Benchmark Rates Paste'!A:A,"")</f>
        <v>D2933</v>
      </c>
      <c r="D56" s="223">
        <v>285.75</v>
      </c>
      <c r="E56" s="223">
        <f t="shared" si="11"/>
        <v>313.8665775</v>
      </c>
      <c r="F56" s="224" t="str">
        <f t="array" ref="F56">XLOOKUP(A56,'Benchmark Rates Paste'!D:D,'Benchmark Rates Paste'!D:D,"")</f>
        <v/>
      </c>
      <c r="G56" s="224" t="s">
        <v>11</v>
      </c>
      <c r="H56" s="225" t="str">
        <f t="shared" si="1"/>
        <v/>
      </c>
      <c r="I56" s="223" t="str">
        <f t="array" ref="I56">XLOOKUP(A56,'Benchmark Rates Paste'!G:G,'Benchmark Rates Paste'!G:G,"")</f>
        <v/>
      </c>
      <c r="J56" s="223" t="s">
        <v>11</v>
      </c>
      <c r="K56" s="223" t="str">
        <f t="shared" si="8"/>
        <v/>
      </c>
      <c r="L56" s="224" t="str">
        <f t="array" ref="L56">XLOOKUP(A56,'Benchmark Rates Paste'!K:K,'Benchmark Rates Paste'!K:K,"")</f>
        <v/>
      </c>
      <c r="M56" s="224" t="s">
        <v>11</v>
      </c>
      <c r="N56" s="225" t="str">
        <f t="shared" si="2"/>
        <v/>
      </c>
      <c r="O56" s="223" t="str">
        <f t="array" ref="O56">XLOOKUP(A56,'Benchmark Rates Paste'!N:N,'Benchmark Rates Paste'!N:N,"")</f>
        <v/>
      </c>
      <c r="P56" s="223" t="s">
        <v>11</v>
      </c>
      <c r="Q56" s="223" t="str">
        <f t="shared" si="3"/>
        <v/>
      </c>
    </row>
    <row r="57" ht="15.75" customHeight="1">
      <c r="A57" s="221" t="s">
        <v>32</v>
      </c>
      <c r="B57" s="107" t="str">
        <f t="array" ref="B57">XLOOKUP(A57,'Medicaid Dental Comparison'!B:B,'Medicaid Dental Comparison'!C:C)</f>
        <v>Prefabricated Esthetic Coated Stainless Steel Crown Primary</v>
      </c>
      <c r="C57" s="223" t="str">
        <f t="array" ref="C57">XLOOKUP(A57,'Benchmark Rates Paste'!A:A,'Benchmark Rates Paste'!A:A,"")</f>
        <v>D2934</v>
      </c>
      <c r="D57" s="223">
        <v>370.37</v>
      </c>
      <c r="E57" s="223">
        <f t="shared" si="11"/>
        <v>406.8128235</v>
      </c>
      <c r="F57" s="224" t="str">
        <f t="array" ref="F57">XLOOKUP(A57,'Benchmark Rates Paste'!D:D,'Benchmark Rates Paste'!D:D,"")</f>
        <v/>
      </c>
      <c r="G57" s="224" t="s">
        <v>11</v>
      </c>
      <c r="H57" s="225" t="str">
        <f t="shared" si="1"/>
        <v/>
      </c>
      <c r="I57" s="223" t="str">
        <f t="array" ref="I57">XLOOKUP(A57,'Benchmark Rates Paste'!G:G,'Benchmark Rates Paste'!G:G,"")</f>
        <v/>
      </c>
      <c r="J57" s="223" t="s">
        <v>11</v>
      </c>
      <c r="K57" s="223" t="str">
        <f t="shared" si="8"/>
        <v/>
      </c>
      <c r="L57" s="224" t="str">
        <f t="array" ref="L57">XLOOKUP(A57,'Benchmark Rates Paste'!K:K,'Benchmark Rates Paste'!K:K,"")</f>
        <v/>
      </c>
      <c r="M57" s="224" t="s">
        <v>11</v>
      </c>
      <c r="N57" s="225" t="str">
        <f t="shared" si="2"/>
        <v/>
      </c>
      <c r="O57" s="223" t="str">
        <f t="array" ref="O57">XLOOKUP(A57,'Benchmark Rates Paste'!N:N,'Benchmark Rates Paste'!N:N,"")</f>
        <v>D2934</v>
      </c>
      <c r="P57" s="223">
        <v>135.0</v>
      </c>
      <c r="Q57" s="223">
        <f t="shared" si="3"/>
        <v>145.6355042</v>
      </c>
    </row>
    <row r="58" ht="15.75" customHeight="1">
      <c r="A58" s="221" t="s">
        <v>639</v>
      </c>
      <c r="B58" s="107" t="str">
        <f t="array" ref="B58">XLOOKUP(A58,'Medicaid Dental Comparison'!B:B,'Medicaid Dental Comparison'!C:C)</f>
        <v>Core Buildup Including Pins</v>
      </c>
      <c r="C58" s="223" t="str">
        <f t="array" ref="C58">XLOOKUP(A58,'Benchmark Rates Paste'!A:A,'Benchmark Rates Paste'!A:A,"")</f>
        <v>D2950</v>
      </c>
      <c r="D58" s="223">
        <v>174.04</v>
      </c>
      <c r="E58" s="223">
        <f t="shared" si="11"/>
        <v>191.1647914</v>
      </c>
      <c r="F58" s="224" t="str">
        <f t="array" ref="F58">XLOOKUP(A58,'Benchmark Rates Paste'!D:D,'Benchmark Rates Paste'!D:D,"")</f>
        <v>D2950</v>
      </c>
      <c r="G58" s="224">
        <v>142.07</v>
      </c>
      <c r="H58" s="225">
        <f t="shared" si="1"/>
        <v>145.7601299</v>
      </c>
      <c r="I58" s="223" t="str">
        <f t="array" ref="I58">XLOOKUP(A58,'Benchmark Rates Paste'!G:G,'Benchmark Rates Paste'!G:G,"")</f>
        <v/>
      </c>
      <c r="J58" s="223" t="s">
        <v>11</v>
      </c>
      <c r="K58" s="223" t="str">
        <f t="shared" si="8"/>
        <v/>
      </c>
      <c r="L58" s="224" t="str">
        <f t="array" ref="L58">XLOOKUP(A58,'Benchmark Rates Paste'!K:K,'Benchmark Rates Paste'!K:K,"")</f>
        <v/>
      </c>
      <c r="M58" s="224" t="s">
        <v>11</v>
      </c>
      <c r="N58" s="225" t="str">
        <f t="shared" si="2"/>
        <v/>
      </c>
      <c r="O58" s="223" t="str">
        <f t="array" ref="O58">XLOOKUP(A58,'Benchmark Rates Paste'!N:N,'Benchmark Rates Paste'!N:N,"")</f>
        <v>D2950</v>
      </c>
      <c r="P58" s="223">
        <v>135.0</v>
      </c>
      <c r="Q58" s="223">
        <f t="shared" si="3"/>
        <v>145.6355042</v>
      </c>
    </row>
    <row r="59" ht="15.75" customHeight="1">
      <c r="A59" s="221" t="s">
        <v>33</v>
      </c>
      <c r="B59" s="107" t="str">
        <f t="array" ref="B59">XLOOKUP(A59,'Medicaid Dental Comparison'!B:B,'Medicaid Dental Comparison'!C:C)</f>
        <v>Pin Retention Per Tooth</v>
      </c>
      <c r="C59" s="223" t="str">
        <f t="array" ref="C59">XLOOKUP(A59,'Benchmark Rates Paste'!A:A,'Benchmark Rates Paste'!A:A,"")</f>
        <v>D2951</v>
      </c>
      <c r="D59" s="223">
        <v>47.65</v>
      </c>
      <c r="E59" s="223">
        <f t="shared" si="11"/>
        <v>52.33855615</v>
      </c>
      <c r="F59" s="224" t="str">
        <f t="array" ref="F59">XLOOKUP(A59,'Benchmark Rates Paste'!D:D,'Benchmark Rates Paste'!D:D,"")</f>
        <v>D2951</v>
      </c>
      <c r="G59" s="224">
        <v>23.68</v>
      </c>
      <c r="H59" s="225">
        <f t="shared" si="1"/>
        <v>24.29506494</v>
      </c>
      <c r="I59" s="223" t="str">
        <f t="array" ref="I59">XLOOKUP(A59,'Benchmark Rates Paste'!G:G,'Benchmark Rates Paste'!G:G,"")</f>
        <v/>
      </c>
      <c r="J59" s="223" t="s">
        <v>11</v>
      </c>
      <c r="K59" s="223" t="str">
        <f t="shared" si="8"/>
        <v/>
      </c>
      <c r="L59" s="224" t="str">
        <f t="array" ref="L59">XLOOKUP(A59,'Benchmark Rates Paste'!K:K,'Benchmark Rates Paste'!K:K,"")</f>
        <v/>
      </c>
      <c r="M59" s="224" t="s">
        <v>11</v>
      </c>
      <c r="N59" s="225" t="str">
        <f t="shared" si="2"/>
        <v/>
      </c>
      <c r="O59" s="223" t="str">
        <f t="array" ref="O59">XLOOKUP(A59,'Benchmark Rates Paste'!N:N,'Benchmark Rates Paste'!N:N,"")</f>
        <v>D2951</v>
      </c>
      <c r="P59" s="223">
        <v>39.5</v>
      </c>
      <c r="Q59" s="223">
        <f t="shared" si="3"/>
        <v>42.61186975</v>
      </c>
    </row>
    <row r="60" ht="15.75" customHeight="1">
      <c r="A60" s="221" t="s">
        <v>643</v>
      </c>
      <c r="B60" s="107" t="str">
        <f t="array" ref="B60">XLOOKUP(A60,'Medicaid Dental Comparison'!B:B,'Medicaid Dental Comparison'!C:C)</f>
        <v>Prefabricated Post and Core + Crown</v>
      </c>
      <c r="C60" s="223" t="str">
        <f t="array" ref="C60">XLOOKUP(A60,'Benchmark Rates Paste'!A:A,'Benchmark Rates Paste'!A:A,"")</f>
        <v>D2954</v>
      </c>
      <c r="D60" s="223">
        <v>271.94</v>
      </c>
      <c r="E60" s="223">
        <f t="shared" si="11"/>
        <v>298.6977326</v>
      </c>
      <c r="F60" s="224" t="str">
        <f t="array" ref="F60">XLOOKUP(A60,'Benchmark Rates Paste'!D:D,'Benchmark Rates Paste'!D:D,"")</f>
        <v>D2954</v>
      </c>
      <c r="G60" s="224">
        <v>118.38</v>
      </c>
      <c r="H60" s="225">
        <f t="shared" si="1"/>
        <v>121.4548052</v>
      </c>
      <c r="I60" s="223" t="str">
        <f t="array" ref="I60">XLOOKUP(A60,'Benchmark Rates Paste'!G:G,'Benchmark Rates Paste'!G:G,"")</f>
        <v/>
      </c>
      <c r="J60" s="223" t="s">
        <v>11</v>
      </c>
      <c r="K60" s="223" t="str">
        <f t="shared" si="8"/>
        <v/>
      </c>
      <c r="L60" s="224" t="str">
        <f t="array" ref="L60">XLOOKUP(A60,'Benchmark Rates Paste'!K:K,'Benchmark Rates Paste'!K:K,"")</f>
        <v/>
      </c>
      <c r="M60" s="224" t="s">
        <v>11</v>
      </c>
      <c r="N60" s="225" t="str">
        <f t="shared" si="2"/>
        <v/>
      </c>
      <c r="O60" s="223" t="str">
        <f t="array" ref="O60">XLOOKUP(A60,'Benchmark Rates Paste'!N:N,'Benchmark Rates Paste'!N:N,"")</f>
        <v>D2954</v>
      </c>
      <c r="P60" s="223">
        <v>153.0</v>
      </c>
      <c r="Q60" s="223">
        <f t="shared" si="3"/>
        <v>165.0535714</v>
      </c>
    </row>
    <row r="61" ht="15.75" customHeight="1">
      <c r="A61" s="221" t="s">
        <v>35</v>
      </c>
      <c r="B61" s="107" t="str">
        <f t="array" ref="B61">XLOOKUP(A61,'Medicaid Dental Comparison'!B:B,'Medicaid Dental Comparison'!C:C)</f>
        <v>Pulp Cap Direct</v>
      </c>
      <c r="C61" s="223" t="str">
        <f t="array" ref="C61">XLOOKUP(A61,'Benchmark Rates Paste'!A:A,'Benchmark Rates Paste'!A:A,"")</f>
        <v>D3110</v>
      </c>
      <c r="D61" s="223">
        <v>51.8</v>
      </c>
      <c r="E61" s="223">
        <f t="shared" si="11"/>
        <v>56.8968984</v>
      </c>
      <c r="F61" s="224" t="str">
        <f t="array" ref="F61">XLOOKUP(A61,'Benchmark Rates Paste'!D:D,'Benchmark Rates Paste'!D:D,"")</f>
        <v>D3110</v>
      </c>
      <c r="G61" s="224">
        <v>29.59</v>
      </c>
      <c r="H61" s="225">
        <f t="shared" si="1"/>
        <v>30.35857143</v>
      </c>
      <c r="I61" s="223" t="str">
        <f t="array" ref="I61">XLOOKUP(A61,'Benchmark Rates Paste'!G:G,'Benchmark Rates Paste'!G:G,"")</f>
        <v/>
      </c>
      <c r="J61" s="223" t="s">
        <v>11</v>
      </c>
      <c r="K61" s="223" t="str">
        <f t="shared" si="8"/>
        <v/>
      </c>
      <c r="L61" s="224" t="str">
        <f t="array" ref="L61">XLOOKUP(A61,'Benchmark Rates Paste'!K:K,'Benchmark Rates Paste'!K:K,"")</f>
        <v/>
      </c>
      <c r="M61" s="224" t="s">
        <v>11</v>
      </c>
      <c r="N61" s="225" t="str">
        <f t="shared" si="2"/>
        <v/>
      </c>
      <c r="O61" s="223" t="str">
        <f t="array" ref="O61">XLOOKUP(A61,'Benchmark Rates Paste'!N:N,'Benchmark Rates Paste'!N:N,"")</f>
        <v/>
      </c>
      <c r="P61" s="223" t="s">
        <v>11</v>
      </c>
      <c r="Q61" s="223" t="str">
        <f t="shared" si="3"/>
        <v/>
      </c>
    </row>
    <row r="62" ht="15.75" customHeight="1">
      <c r="A62" s="221" t="s">
        <v>36</v>
      </c>
      <c r="B62" s="107" t="str">
        <f t="array" ref="B62">XLOOKUP(A62,'Medicaid Dental Comparison'!B:B,'Medicaid Dental Comparison'!C:C)</f>
        <v>Therapeutic Pulpotomy</v>
      </c>
      <c r="C62" s="223" t="str">
        <f t="array" ref="C62">XLOOKUP(A62,'Benchmark Rates Paste'!A:A,'Benchmark Rates Paste'!A:A,"")</f>
        <v>D3220</v>
      </c>
      <c r="D62" s="223">
        <v>127.77</v>
      </c>
      <c r="E62" s="223">
        <f t="shared" si="11"/>
        <v>140.3420214</v>
      </c>
      <c r="F62" s="224" t="str">
        <f t="array" ref="F62">XLOOKUP(A62,'Benchmark Rates Paste'!D:D,'Benchmark Rates Paste'!D:D,"")</f>
        <v>D3220</v>
      </c>
      <c r="G62" s="224">
        <v>71.03</v>
      </c>
      <c r="H62" s="225">
        <f t="shared" si="1"/>
        <v>72.87493506</v>
      </c>
      <c r="I62" s="223" t="str">
        <f t="array" ref="I62">XLOOKUP(A62,'Benchmark Rates Paste'!G:G,'Benchmark Rates Paste'!G:G,"")</f>
        <v/>
      </c>
      <c r="J62" s="223" t="s">
        <v>11</v>
      </c>
      <c r="K62" s="223" t="str">
        <f t="shared" si="8"/>
        <v/>
      </c>
      <c r="L62" s="224" t="str">
        <f t="array" ref="L62">XLOOKUP(A62,'Benchmark Rates Paste'!K:K,'Benchmark Rates Paste'!K:K,"")</f>
        <v/>
      </c>
      <c r="M62" s="224" t="s">
        <v>11</v>
      </c>
      <c r="N62" s="225" t="str">
        <f t="shared" si="2"/>
        <v/>
      </c>
      <c r="O62" s="223" t="str">
        <f t="array" ref="O62">XLOOKUP(A62,'Benchmark Rates Paste'!N:N,'Benchmark Rates Paste'!N:N,"")</f>
        <v>D3220</v>
      </c>
      <c r="P62" s="223">
        <v>85.0</v>
      </c>
      <c r="Q62" s="223">
        <f t="shared" si="3"/>
        <v>91.69642857</v>
      </c>
    </row>
    <row r="63" ht="15.75" customHeight="1">
      <c r="A63" s="221" t="s">
        <v>37</v>
      </c>
      <c r="B63" s="107" t="str">
        <f t="array" ref="B63">XLOOKUP(A63,'Medicaid Dental Comparison'!B:B,'Medicaid Dental Comparison'!C:C)</f>
        <v>Partial Pulpotomoy for Apexogenesis</v>
      </c>
      <c r="C63" s="223" t="str">
        <f t="array" ref="C63">XLOOKUP(A63,'Benchmark Rates Paste'!A:A,'Benchmark Rates Paste'!A:A,"")</f>
        <v>D3222</v>
      </c>
      <c r="D63" s="223">
        <v>127.77</v>
      </c>
      <c r="E63" s="223">
        <f t="shared" si="11"/>
        <v>140.3420214</v>
      </c>
      <c r="F63" s="224" t="str">
        <f t="array" ref="F63">XLOOKUP(A63,'Benchmark Rates Paste'!D:D,'Benchmark Rates Paste'!D:D,"")</f>
        <v>D3222</v>
      </c>
      <c r="G63" s="224">
        <v>75.76</v>
      </c>
      <c r="H63" s="225">
        <f t="shared" si="1"/>
        <v>77.72779221</v>
      </c>
      <c r="I63" s="223" t="str">
        <f t="array" ref="I63">XLOOKUP(A63,'Benchmark Rates Paste'!G:G,'Benchmark Rates Paste'!G:G,"")</f>
        <v/>
      </c>
      <c r="J63" s="223" t="s">
        <v>11</v>
      </c>
      <c r="K63" s="223" t="str">
        <f t="shared" si="8"/>
        <v/>
      </c>
      <c r="L63" s="224" t="str">
        <f t="array" ref="L63">XLOOKUP(A63,'Benchmark Rates Paste'!K:K,'Benchmark Rates Paste'!K:K,"")</f>
        <v/>
      </c>
      <c r="M63" s="224" t="s">
        <v>11</v>
      </c>
      <c r="N63" s="225" t="str">
        <f t="shared" si="2"/>
        <v/>
      </c>
      <c r="O63" s="223" t="str">
        <f t="array" ref="O63">XLOOKUP(A63,'Benchmark Rates Paste'!N:N,'Benchmark Rates Paste'!N:N,"")</f>
        <v/>
      </c>
      <c r="P63" s="223" t="s">
        <v>11</v>
      </c>
      <c r="Q63" s="223" t="str">
        <f t="shared" si="3"/>
        <v/>
      </c>
    </row>
    <row r="64" ht="15.75" customHeight="1">
      <c r="A64" s="221" t="s">
        <v>649</v>
      </c>
      <c r="B64" s="107" t="str">
        <f t="array" ref="B64">XLOOKUP(A64,'Medicaid Dental Comparison'!B:B,'Medicaid Dental Comparison'!C:C)</f>
        <v>End Therapy, Anterior Tooth</v>
      </c>
      <c r="C64" s="223" t="str">
        <f t="array" ref="C64">XLOOKUP(A64,'Benchmark Rates Paste'!A:A,'Benchmark Rates Paste'!A:A,"")</f>
        <v>D3310</v>
      </c>
      <c r="D64" s="223">
        <v>455.84</v>
      </c>
      <c r="E64" s="223">
        <f t="shared" si="11"/>
        <v>500.6927059</v>
      </c>
      <c r="F64" s="224" t="str">
        <f t="array" ref="F64">XLOOKUP(A64,'Benchmark Rates Paste'!D:D,'Benchmark Rates Paste'!D:D,"")</f>
        <v>D3310</v>
      </c>
      <c r="G64" s="224">
        <v>236.78</v>
      </c>
      <c r="H64" s="225">
        <f t="shared" si="1"/>
        <v>242.9301299</v>
      </c>
      <c r="I64" s="223" t="str">
        <f t="array" ref="I64">XLOOKUP(A64,'Benchmark Rates Paste'!G:G,'Benchmark Rates Paste'!G:G,"")</f>
        <v/>
      </c>
      <c r="J64" s="223" t="s">
        <v>11</v>
      </c>
      <c r="K64" s="223" t="str">
        <f t="shared" si="8"/>
        <v/>
      </c>
      <c r="L64" s="224" t="str">
        <f t="array" ref="L64">XLOOKUP(A64,'Benchmark Rates Paste'!K:K,'Benchmark Rates Paste'!K:K,"")</f>
        <v/>
      </c>
      <c r="M64" s="224" t="s">
        <v>11</v>
      </c>
      <c r="N64" s="225" t="str">
        <f t="shared" si="2"/>
        <v/>
      </c>
      <c r="O64" s="223" t="str">
        <f t="array" ref="O64">XLOOKUP(A64,'Benchmark Rates Paste'!N:N,'Benchmark Rates Paste'!N:N,"")</f>
        <v>D3310</v>
      </c>
      <c r="P64" s="223">
        <v>385.0</v>
      </c>
      <c r="Q64" s="223">
        <f t="shared" si="3"/>
        <v>415.3308824</v>
      </c>
    </row>
    <row r="65" ht="15.75" customHeight="1">
      <c r="A65" s="221" t="s">
        <v>651</v>
      </c>
      <c r="B65" s="107" t="str">
        <f t="array" ref="B65">XLOOKUP(A65,'Medicaid Dental Comparison'!B:B,'Medicaid Dental Comparison'!C:C)</f>
        <v>End Therapy, Bicuspid Tooth</v>
      </c>
      <c r="C65" s="223" t="str">
        <f t="array" ref="C65">XLOOKUP(A65,'Benchmark Rates Paste'!A:A,'Benchmark Rates Paste'!A:A,"")</f>
        <v>D3320</v>
      </c>
      <c r="D65" s="223">
        <v>535.25</v>
      </c>
      <c r="E65" s="223">
        <f t="shared" si="11"/>
        <v>587.9163102</v>
      </c>
      <c r="F65" s="224" t="str">
        <f t="array" ref="F65">XLOOKUP(A65,'Benchmark Rates Paste'!D:D,'Benchmark Rates Paste'!D:D,"")</f>
        <v>D3320</v>
      </c>
      <c r="G65" s="224">
        <v>284.13</v>
      </c>
      <c r="H65" s="225">
        <f t="shared" si="1"/>
        <v>291.51</v>
      </c>
      <c r="I65" s="223" t="str">
        <f t="array" ref="I65">XLOOKUP(A65,'Benchmark Rates Paste'!G:G,'Benchmark Rates Paste'!G:G,"")</f>
        <v/>
      </c>
      <c r="J65" s="223" t="s">
        <v>11</v>
      </c>
      <c r="K65" s="223" t="str">
        <f t="shared" si="8"/>
        <v/>
      </c>
      <c r="L65" s="224" t="str">
        <f t="array" ref="L65">XLOOKUP(A65,'Benchmark Rates Paste'!K:K,'Benchmark Rates Paste'!K:K,"")</f>
        <v/>
      </c>
      <c r="M65" s="224" t="s">
        <v>11</v>
      </c>
      <c r="N65" s="225" t="str">
        <f t="shared" si="2"/>
        <v/>
      </c>
      <c r="O65" s="223" t="str">
        <f t="array" ref="O65">XLOOKUP(A65,'Benchmark Rates Paste'!N:N,'Benchmark Rates Paste'!N:N,"")</f>
        <v>D3320</v>
      </c>
      <c r="P65" s="223">
        <v>465.0</v>
      </c>
      <c r="Q65" s="223">
        <f t="shared" si="3"/>
        <v>501.6334034</v>
      </c>
    </row>
    <row r="66" ht="15.75" customHeight="1">
      <c r="A66" s="221" t="s">
        <v>653</v>
      </c>
      <c r="B66" s="107" t="str">
        <f t="array" ref="B66">XLOOKUP(A66,'Medicaid Dental Comparison'!B:B,'Medicaid Dental Comparison'!C:C)</f>
        <v>End Therapy, Molar</v>
      </c>
      <c r="C66" s="223" t="str">
        <f t="array" ref="C66">XLOOKUP(A66,'Benchmark Rates Paste'!A:A,'Benchmark Rates Paste'!A:A,"")</f>
        <v>D3330</v>
      </c>
      <c r="D66" s="223">
        <v>642.31</v>
      </c>
      <c r="E66" s="223">
        <f t="shared" si="11"/>
        <v>705.5105561</v>
      </c>
      <c r="F66" s="224" t="str">
        <f t="array" ref="F66">XLOOKUP(A66,'Benchmark Rates Paste'!D:D,'Benchmark Rates Paste'!D:D,"")</f>
        <v>D3330</v>
      </c>
      <c r="G66" s="224">
        <v>378.83</v>
      </c>
      <c r="H66" s="225">
        <f t="shared" si="1"/>
        <v>388.6697403</v>
      </c>
      <c r="I66" s="223" t="str">
        <f t="array" ref="I66">XLOOKUP(A66,'Benchmark Rates Paste'!G:G,'Benchmark Rates Paste'!G:G,"")</f>
        <v/>
      </c>
      <c r="J66" s="223" t="s">
        <v>11</v>
      </c>
      <c r="K66" s="223" t="str">
        <f t="shared" si="8"/>
        <v/>
      </c>
      <c r="L66" s="224" t="str">
        <f t="array" ref="L66">XLOOKUP(A66,'Benchmark Rates Paste'!K:K,'Benchmark Rates Paste'!K:K,"")</f>
        <v/>
      </c>
      <c r="M66" s="224" t="s">
        <v>11</v>
      </c>
      <c r="N66" s="225" t="str">
        <f t="shared" si="2"/>
        <v/>
      </c>
      <c r="O66" s="223" t="str">
        <f t="array" ref="O66">XLOOKUP(A66,'Benchmark Rates Paste'!N:N,'Benchmark Rates Paste'!N:N,"")</f>
        <v>D3330</v>
      </c>
      <c r="P66" s="223">
        <v>560.0</v>
      </c>
      <c r="Q66" s="223">
        <f t="shared" si="3"/>
        <v>604.1176471</v>
      </c>
    </row>
    <row r="67" ht="15.75" customHeight="1">
      <c r="A67" s="221" t="s">
        <v>655</v>
      </c>
      <c r="B67" s="107" t="str">
        <f t="array" ref="B67">XLOOKUP(A67,'Medicaid Dental Comparison'!B:B,'Medicaid Dental Comparison'!C:C)</f>
        <v>Retreatment Root Canal Anterior</v>
      </c>
      <c r="C67" s="223" t="str">
        <f t="array" ref="C67">XLOOKUP(A67,'Benchmark Rates Paste'!A:A,'Benchmark Rates Paste'!A:A,"")</f>
        <v>D3346</v>
      </c>
      <c r="D67" s="223">
        <v>529.73</v>
      </c>
      <c r="E67" s="223">
        <f t="shared" si="11"/>
        <v>581.8531658</v>
      </c>
      <c r="F67" s="224" t="str">
        <f t="array" ref="F67">XLOOKUP(A67,'Benchmark Rates Paste'!D:D,'Benchmark Rates Paste'!D:D,"")</f>
        <v>D3346</v>
      </c>
      <c r="G67" s="224">
        <v>260.45</v>
      </c>
      <c r="H67" s="225">
        <f t="shared" si="1"/>
        <v>267.2149351</v>
      </c>
      <c r="I67" s="223" t="str">
        <f t="array" ref="I67">XLOOKUP(A67,'Benchmark Rates Paste'!G:G,'Benchmark Rates Paste'!G:G,"")</f>
        <v/>
      </c>
      <c r="J67" s="223" t="s">
        <v>11</v>
      </c>
      <c r="K67" s="223" t="str">
        <f t="shared" si="8"/>
        <v/>
      </c>
      <c r="L67" s="224" t="str">
        <f t="array" ref="L67">XLOOKUP(A67,'Benchmark Rates Paste'!K:K,'Benchmark Rates Paste'!K:K,"")</f>
        <v/>
      </c>
      <c r="M67" s="224" t="s">
        <v>11</v>
      </c>
      <c r="N67" s="225" t="str">
        <f t="shared" si="2"/>
        <v/>
      </c>
      <c r="O67" s="223" t="str">
        <f t="array" ref="O67">XLOOKUP(A67,'Benchmark Rates Paste'!N:N,'Benchmark Rates Paste'!N:N,"")</f>
        <v/>
      </c>
      <c r="P67" s="223" t="s">
        <v>11</v>
      </c>
      <c r="Q67" s="223" t="str">
        <f t="shared" si="3"/>
        <v/>
      </c>
    </row>
    <row r="68" ht="15.75" customHeight="1">
      <c r="A68" s="221" t="s">
        <v>657</v>
      </c>
      <c r="B68" s="107" t="str">
        <f t="array" ref="B68">XLOOKUP(A68,'Medicaid Dental Comparison'!B:B,'Medicaid Dental Comparison'!C:C)</f>
        <v>Retreatment Root Canal Molar</v>
      </c>
      <c r="C68" s="223" t="str">
        <f t="array" ref="C68">XLOOKUP(A68,'Benchmark Rates Paste'!A:A,'Benchmark Rates Paste'!A:A,"")</f>
        <v/>
      </c>
      <c r="D68" s="223" t="s">
        <v>11</v>
      </c>
      <c r="E68" s="223"/>
      <c r="F68" s="224" t="str">
        <f t="array" ref="F68">XLOOKUP(A68,'Benchmark Rates Paste'!D:D,'Benchmark Rates Paste'!D:D,"")</f>
        <v/>
      </c>
      <c r="G68" s="224" t="s">
        <v>11</v>
      </c>
      <c r="H68" s="225" t="str">
        <f t="shared" si="1"/>
        <v/>
      </c>
      <c r="I68" s="223" t="str">
        <f t="array" ref="I68">XLOOKUP(A68,'Benchmark Rates Paste'!G:G,'Benchmark Rates Paste'!G:G,"")</f>
        <v/>
      </c>
      <c r="J68" s="223" t="s">
        <v>11</v>
      </c>
      <c r="K68" s="223" t="str">
        <f t="shared" si="8"/>
        <v/>
      </c>
      <c r="L68" s="224" t="str">
        <f t="array" ref="L68">XLOOKUP(A68,'Benchmark Rates Paste'!K:K,'Benchmark Rates Paste'!K:K,"")</f>
        <v>D3348</v>
      </c>
      <c r="M68" s="224">
        <v>553.91</v>
      </c>
      <c r="N68" s="225">
        <f t="shared" si="2"/>
        <v>647.1735722</v>
      </c>
      <c r="O68" s="223" t="str">
        <f t="array" ref="O68">XLOOKUP(A68,'Benchmark Rates Paste'!N:N,'Benchmark Rates Paste'!N:N,"")</f>
        <v/>
      </c>
      <c r="P68" s="223" t="s">
        <v>11</v>
      </c>
      <c r="Q68" s="223" t="str">
        <f t="shared" si="3"/>
        <v/>
      </c>
    </row>
    <row r="69" ht="15.75" customHeight="1">
      <c r="A69" s="221" t="s">
        <v>44</v>
      </c>
      <c r="B69" s="107" t="str">
        <f t="array" ref="B69">XLOOKUP(A69,'Medicaid Dental Comparison'!B:B,'Medicaid Dental Comparison'!C:C)</f>
        <v>Apexification/Recalcification Interim</v>
      </c>
      <c r="C69" s="223" t="str">
        <f t="array" ref="C69">XLOOKUP(A69,'Benchmark Rates Paste'!A:A,'Benchmark Rates Paste'!A:A,"")</f>
        <v>D3352</v>
      </c>
      <c r="D69" s="223">
        <v>164.38</v>
      </c>
      <c r="E69" s="223">
        <f t="shared" ref="E69:E73" si="12">D69*$V$6</f>
        <v>180.5542888</v>
      </c>
      <c r="F69" s="224" t="str">
        <f t="array" ref="F69">XLOOKUP(A69,'Benchmark Rates Paste'!D:D,'Benchmark Rates Paste'!D:D,"")</f>
        <v>D3352</v>
      </c>
      <c r="G69" s="224">
        <v>94.71</v>
      </c>
      <c r="H69" s="225">
        <f t="shared" si="1"/>
        <v>97.17</v>
      </c>
      <c r="I69" s="223" t="str">
        <f t="array" ref="I69">XLOOKUP(A69,'Benchmark Rates Paste'!G:G,'Benchmark Rates Paste'!G:G,"")</f>
        <v/>
      </c>
      <c r="J69" s="223" t="s">
        <v>11</v>
      </c>
      <c r="K69" s="223" t="str">
        <f t="shared" si="8"/>
        <v/>
      </c>
      <c r="L69" s="224" t="str">
        <f t="array" ref="L69">XLOOKUP(A69,'Benchmark Rates Paste'!K:K,'Benchmark Rates Paste'!K:K,"")</f>
        <v/>
      </c>
      <c r="M69" s="224" t="s">
        <v>11</v>
      </c>
      <c r="N69" s="225" t="str">
        <f t="shared" si="2"/>
        <v/>
      </c>
      <c r="O69" s="223" t="str">
        <f t="array" ref="O69">XLOOKUP(A69,'Benchmark Rates Paste'!N:N,'Benchmark Rates Paste'!N:N,"")</f>
        <v/>
      </c>
      <c r="P69" s="223" t="s">
        <v>11</v>
      </c>
      <c r="Q69" s="223" t="str">
        <f t="shared" si="3"/>
        <v/>
      </c>
    </row>
    <row r="70" ht="15.75" customHeight="1">
      <c r="A70" s="221" t="s">
        <v>49</v>
      </c>
      <c r="B70" s="107" t="str">
        <f t="array" ref="B70">XLOOKUP(A70,'Medicaid Dental Comparison'!B:B,'Medicaid Dental Comparison'!C:C)</f>
        <v>Apicoectomy/Periradicular Surgery Anter</v>
      </c>
      <c r="C70" s="223" t="str">
        <f t="array" ref="C70">XLOOKUP(A70,'Benchmark Rates Paste'!A:A,'Benchmark Rates Paste'!A:A,"")</f>
        <v>D3410</v>
      </c>
      <c r="D70" s="223">
        <v>437.87</v>
      </c>
      <c r="E70" s="223">
        <f t="shared" si="12"/>
        <v>480.9545348</v>
      </c>
      <c r="F70" s="224" t="str">
        <f t="array" ref="F70">XLOOKUP(A70,'Benchmark Rates Paste'!D:D,'Benchmark Rates Paste'!D:D,"")</f>
        <v>D3410</v>
      </c>
      <c r="G70" s="224">
        <v>165.74</v>
      </c>
      <c r="H70" s="225">
        <f t="shared" si="1"/>
        <v>170.0449351</v>
      </c>
      <c r="I70" s="223" t="str">
        <f t="array" ref="I70">XLOOKUP(A70,'Benchmark Rates Paste'!G:G,'Benchmark Rates Paste'!G:G,"")</f>
        <v/>
      </c>
      <c r="J70" s="223" t="s">
        <v>11</v>
      </c>
      <c r="K70" s="223" t="str">
        <f t="shared" si="8"/>
        <v/>
      </c>
      <c r="L70" s="224" t="str">
        <f t="array" ref="L70">XLOOKUP(A70,'Benchmark Rates Paste'!K:K,'Benchmark Rates Paste'!K:K,"")</f>
        <v/>
      </c>
      <c r="M70" s="224" t="s">
        <v>11</v>
      </c>
      <c r="N70" s="225" t="str">
        <f t="shared" si="2"/>
        <v/>
      </c>
      <c r="O70" s="223" t="str">
        <f t="array" ref="O70">XLOOKUP(A70,'Benchmark Rates Paste'!N:N,'Benchmark Rates Paste'!N:N,"")</f>
        <v/>
      </c>
      <c r="P70" s="223" t="s">
        <v>11</v>
      </c>
      <c r="Q70" s="223" t="str">
        <f t="shared" si="3"/>
        <v/>
      </c>
    </row>
    <row r="71" ht="15.75" customHeight="1">
      <c r="A71" s="221" t="s">
        <v>53</v>
      </c>
      <c r="B71" s="107" t="str">
        <f t="array" ref="B71">XLOOKUP(A71,'Medicaid Dental Comparison'!B:B,'Medicaid Dental Comparison'!C:C)</f>
        <v>Retrograde Filling Per Root</v>
      </c>
      <c r="C71" s="223" t="str">
        <f t="array" ref="C71">XLOOKUP(A71,'Benchmark Rates Paste'!A:A,'Benchmark Rates Paste'!A:A,"")</f>
        <v>D3430</v>
      </c>
      <c r="D71" s="223">
        <v>174.04</v>
      </c>
      <c r="E71" s="223">
        <f t="shared" si="12"/>
        <v>191.1647914</v>
      </c>
      <c r="F71" s="224" t="str">
        <f t="array" ref="F71">XLOOKUP(A71,'Benchmark Rates Paste'!D:D,'Benchmark Rates Paste'!D:D,"")</f>
        <v>D3430</v>
      </c>
      <c r="G71" s="224">
        <v>71.03</v>
      </c>
      <c r="H71" s="225">
        <f t="shared" si="1"/>
        <v>72.87493506</v>
      </c>
      <c r="I71" s="223" t="str">
        <f t="array" ref="I71">XLOOKUP(A71,'Benchmark Rates Paste'!G:G,'Benchmark Rates Paste'!G:G,"")</f>
        <v/>
      </c>
      <c r="J71" s="223" t="s">
        <v>11</v>
      </c>
      <c r="K71" s="223" t="str">
        <f t="shared" si="8"/>
        <v/>
      </c>
      <c r="L71" s="224" t="str">
        <f t="array" ref="L71">XLOOKUP(A71,'Benchmark Rates Paste'!K:K,'Benchmark Rates Paste'!K:K,"")</f>
        <v/>
      </c>
      <c r="M71" s="224" t="s">
        <v>11</v>
      </c>
      <c r="N71" s="225" t="str">
        <f t="shared" si="2"/>
        <v/>
      </c>
      <c r="O71" s="223" t="str">
        <f t="array" ref="O71">XLOOKUP(A71,'Benchmark Rates Paste'!N:N,'Benchmark Rates Paste'!N:N,"")</f>
        <v/>
      </c>
      <c r="P71" s="223" t="s">
        <v>11</v>
      </c>
      <c r="Q71" s="223" t="str">
        <f t="shared" si="3"/>
        <v/>
      </c>
    </row>
    <row r="72" ht="15.75" customHeight="1">
      <c r="A72" s="221" t="s">
        <v>659</v>
      </c>
      <c r="B72" s="107" t="str">
        <f t="array" ref="B72">XLOOKUP(A72,'Medicaid Dental Comparison'!B:B,'Medicaid Dental Comparison'!C:C)</f>
        <v>Gingivectomy/Plasty 4 or More</v>
      </c>
      <c r="C72" s="223" t="str">
        <f t="array" ref="C72">XLOOKUP(A72,'Benchmark Rates Paste'!A:A,'Benchmark Rates Paste'!A:A,"")</f>
        <v>D4210</v>
      </c>
      <c r="D72" s="223">
        <v>399.88</v>
      </c>
      <c r="E72" s="223">
        <f t="shared" si="12"/>
        <v>439.2264813</v>
      </c>
      <c r="F72" s="224" t="str">
        <f t="array" ref="F72">XLOOKUP(A72,'Benchmark Rates Paste'!D:D,'Benchmark Rates Paste'!D:D,"")</f>
        <v>D4210</v>
      </c>
      <c r="G72" s="224">
        <v>142.07</v>
      </c>
      <c r="H72" s="225">
        <f t="shared" si="1"/>
        <v>145.7601299</v>
      </c>
      <c r="I72" s="223" t="str">
        <f t="array" ref="I72">XLOOKUP(A72,'Benchmark Rates Paste'!G:G,'Benchmark Rates Paste'!G:G,"")</f>
        <v/>
      </c>
      <c r="J72" s="223" t="s">
        <v>11</v>
      </c>
      <c r="K72" s="223" t="str">
        <f t="shared" si="8"/>
        <v/>
      </c>
      <c r="L72" s="224" t="str">
        <f t="array" ref="L72">XLOOKUP(A72,'Benchmark Rates Paste'!K:K,'Benchmark Rates Paste'!K:K,"")</f>
        <v/>
      </c>
      <c r="M72" s="224" t="s">
        <v>11</v>
      </c>
      <c r="N72" s="225" t="str">
        <f t="shared" si="2"/>
        <v/>
      </c>
      <c r="O72" s="223" t="str">
        <f t="array" ref="O72">XLOOKUP(A72,'Benchmark Rates Paste'!N:N,'Benchmark Rates Paste'!N:N,"")</f>
        <v/>
      </c>
      <c r="P72" s="223" t="s">
        <v>11</v>
      </c>
      <c r="Q72" s="223" t="str">
        <f t="shared" si="3"/>
        <v/>
      </c>
    </row>
    <row r="73" ht="15.75" customHeight="1">
      <c r="A73" s="221" t="s">
        <v>663</v>
      </c>
      <c r="B73" s="107" t="str">
        <f t="array" ref="B73">XLOOKUP(A73,'Medicaid Dental Comparison'!B:B,'Medicaid Dental Comparison'!C:C)</f>
        <v>Periodontal Scaling &amp; Root Planing</v>
      </c>
      <c r="C73" s="223" t="str">
        <f t="array" ref="C73">XLOOKUP(A73,'Benchmark Rates Paste'!A:A,'Benchmark Rates Paste'!A:A,"")</f>
        <v>D4341</v>
      </c>
      <c r="D73" s="223">
        <v>158.85</v>
      </c>
      <c r="E73" s="223">
        <f t="shared" si="12"/>
        <v>174.4801604</v>
      </c>
      <c r="F73" s="224" t="str">
        <f t="array" ref="F73">XLOOKUP(A73,'Benchmark Rates Paste'!D:D,'Benchmark Rates Paste'!D:D,"")</f>
        <v>D4341</v>
      </c>
      <c r="G73" s="224">
        <v>118.86</v>
      </c>
      <c r="H73" s="225">
        <f t="shared" si="1"/>
        <v>121.9472727</v>
      </c>
      <c r="I73" s="223" t="str">
        <f t="array" ref="I73">XLOOKUP(A73,'Benchmark Rates Paste'!G:G,'Benchmark Rates Paste'!G:G,"")</f>
        <v/>
      </c>
      <c r="J73" s="223" t="s">
        <v>11</v>
      </c>
      <c r="K73" s="223" t="str">
        <f t="shared" si="8"/>
        <v/>
      </c>
      <c r="L73" s="224" t="str">
        <f t="array" ref="L73">XLOOKUP(A73,'Benchmark Rates Paste'!K:K,'Benchmark Rates Paste'!K:K,"")</f>
        <v>D4341</v>
      </c>
      <c r="M73" s="224">
        <v>167.85</v>
      </c>
      <c r="N73" s="225">
        <f t="shared" si="2"/>
        <v>196.1114334</v>
      </c>
      <c r="O73" s="223" t="str">
        <f t="array" ref="O73">XLOOKUP(A73,'Benchmark Rates Paste'!N:N,'Benchmark Rates Paste'!N:N,"")</f>
        <v/>
      </c>
      <c r="P73" s="223" t="s">
        <v>11</v>
      </c>
      <c r="Q73" s="223" t="str">
        <f t="shared" si="3"/>
        <v/>
      </c>
    </row>
    <row r="74" ht="15.75" customHeight="1">
      <c r="A74" s="221" t="s">
        <v>665</v>
      </c>
      <c r="B74" s="107" t="str">
        <f t="array" ref="B74">XLOOKUP(A74,'Medicaid Dental Comparison'!B:B,'Medicaid Dental Comparison'!C:C)</f>
        <v>Periodontal Scaling 1 to 3 Teeth</v>
      </c>
      <c r="C74" s="223" t="str">
        <f t="array" ref="C74">XLOOKUP(A74,'Benchmark Rates Paste'!A:A,'Benchmark Rates Paste'!A:A,"")</f>
        <v/>
      </c>
      <c r="D74" s="223" t="s">
        <v>11</v>
      </c>
      <c r="E74" s="223"/>
      <c r="F74" s="224" t="str">
        <f t="array" ref="F74">XLOOKUP(A74,'Benchmark Rates Paste'!D:D,'Benchmark Rates Paste'!D:D,"")</f>
        <v>D4342</v>
      </c>
      <c r="G74" s="224">
        <v>63.92</v>
      </c>
      <c r="H74" s="225">
        <f t="shared" si="1"/>
        <v>65.58025974</v>
      </c>
      <c r="I74" s="223" t="str">
        <f t="array" ref="I74">XLOOKUP(A74,'Benchmark Rates Paste'!G:G,'Benchmark Rates Paste'!G:G,"")</f>
        <v/>
      </c>
      <c r="J74" s="223" t="s">
        <v>11</v>
      </c>
      <c r="K74" s="223" t="str">
        <f t="shared" si="8"/>
        <v/>
      </c>
      <c r="L74" s="224" t="str">
        <f t="array" ref="L74">XLOOKUP(A74,'Benchmark Rates Paste'!K:K,'Benchmark Rates Paste'!K:K,"")</f>
        <v>D4342</v>
      </c>
      <c r="M74" s="224">
        <v>90.64</v>
      </c>
      <c r="N74" s="225">
        <f t="shared" si="2"/>
        <v>105.9013424</v>
      </c>
      <c r="O74" s="223" t="str">
        <f t="array" ref="O74">XLOOKUP(A74,'Benchmark Rates Paste'!N:N,'Benchmark Rates Paste'!N:N,"")</f>
        <v/>
      </c>
      <c r="P74" s="223" t="s">
        <v>11</v>
      </c>
      <c r="Q74" s="223" t="str">
        <f t="shared" si="3"/>
        <v/>
      </c>
    </row>
    <row r="75" ht="15.75" customHeight="1">
      <c r="A75" s="221" t="s">
        <v>667</v>
      </c>
      <c r="B75" s="107" t="str">
        <f t="array" ref="B75">XLOOKUP(A75,'Medicaid Dental Comparison'!B:B,'Medicaid Dental Comparison'!C:C)</f>
        <v>Scaling and debridement in the presence of inflammation or mucositis of a single implant, including cleaning of the implant surfaces, without flap entry and closure</v>
      </c>
      <c r="C75" s="223" t="str">
        <f t="array" ref="C75">XLOOKUP(A75,'Benchmark Rates Paste'!A:A,'Benchmark Rates Paste'!A:A,"")</f>
        <v/>
      </c>
      <c r="D75" s="223" t="s">
        <v>11</v>
      </c>
      <c r="E75" s="223"/>
      <c r="F75" s="224" t="str">
        <f t="array" ref="F75">XLOOKUP(A75,'Benchmark Rates Paste'!D:D,'Benchmark Rates Paste'!D:D,"")</f>
        <v>D4346</v>
      </c>
      <c r="G75" s="224">
        <v>213.1</v>
      </c>
      <c r="H75" s="225">
        <f t="shared" si="1"/>
        <v>218.6350649</v>
      </c>
      <c r="I75" s="223" t="str">
        <f t="array" ref="I75">XLOOKUP(A75,'Benchmark Rates Paste'!G:G,'Benchmark Rates Paste'!G:G,"")</f>
        <v/>
      </c>
      <c r="J75" s="223" t="s">
        <v>11</v>
      </c>
      <c r="K75" s="223" t="str">
        <f t="shared" si="8"/>
        <v/>
      </c>
      <c r="L75" s="224" t="str">
        <f t="array" ref="L75">XLOOKUP(A75,'Benchmark Rates Paste'!K:K,'Benchmark Rates Paste'!K:K,"")</f>
        <v>D4346</v>
      </c>
      <c r="M75" s="224">
        <v>302.13</v>
      </c>
      <c r="N75" s="225">
        <f t="shared" si="2"/>
        <v>353.0005802</v>
      </c>
      <c r="O75" s="223" t="str">
        <f t="array" ref="O75">XLOOKUP(A75,'Benchmark Rates Paste'!N:N,'Benchmark Rates Paste'!N:N,"")</f>
        <v/>
      </c>
      <c r="P75" s="223" t="s">
        <v>11</v>
      </c>
      <c r="Q75" s="223" t="str">
        <f t="shared" si="3"/>
        <v/>
      </c>
    </row>
    <row r="76" ht="15.75" customHeight="1">
      <c r="A76" s="221" t="s">
        <v>669</v>
      </c>
      <c r="B76" s="107" t="str">
        <f t="array" ref="B76">XLOOKUP(A76,'Medicaid Dental Comparison'!B:B,'Medicaid Dental Comparison'!C:C)</f>
        <v>Full Mouth Debridement</v>
      </c>
      <c r="C76" s="223" t="str">
        <f t="array" ref="C76">XLOOKUP(A76,'Benchmark Rates Paste'!A:A,'Benchmark Rates Paste'!A:A,"")</f>
        <v>D4355</v>
      </c>
      <c r="D76" s="223">
        <v>117.41</v>
      </c>
      <c r="E76" s="223">
        <f>D76*$V$6</f>
        <v>128.9626417</v>
      </c>
      <c r="F76" s="224" t="str">
        <f t="array" ref="F76">XLOOKUP(A76,'Benchmark Rates Paste'!D:D,'Benchmark Rates Paste'!D:D,"")</f>
        <v>D4355</v>
      </c>
      <c r="G76" s="224">
        <v>86.43</v>
      </c>
      <c r="H76" s="225">
        <f t="shared" si="1"/>
        <v>88.67493506</v>
      </c>
      <c r="I76" s="223" t="str">
        <f t="array" ref="I76">XLOOKUP(A76,'Benchmark Rates Paste'!G:G,'Benchmark Rates Paste'!G:G,"")</f>
        <v/>
      </c>
      <c r="J76" s="223" t="s">
        <v>11</v>
      </c>
      <c r="K76" s="223" t="str">
        <f t="shared" si="8"/>
        <v/>
      </c>
      <c r="L76" s="224" t="str">
        <f t="array" ref="L76">XLOOKUP(A76,'Benchmark Rates Paste'!K:K,'Benchmark Rates Paste'!K:K,"")</f>
        <v/>
      </c>
      <c r="M76" s="224" t="s">
        <v>11</v>
      </c>
      <c r="N76" s="225" t="str">
        <f t="shared" si="2"/>
        <v/>
      </c>
      <c r="O76" s="223" t="str">
        <f t="array" ref="O76">XLOOKUP(A76,'Benchmark Rates Paste'!N:N,'Benchmark Rates Paste'!N:N,"")</f>
        <v/>
      </c>
      <c r="P76" s="223" t="s">
        <v>11</v>
      </c>
      <c r="Q76" s="223" t="str">
        <f t="shared" si="3"/>
        <v/>
      </c>
    </row>
    <row r="77" ht="15.75" customHeight="1">
      <c r="A77" s="221" t="s">
        <v>673</v>
      </c>
      <c r="B77" s="107" t="str">
        <f t="array" ref="B77">XLOOKUP(A77,'Medicaid Dental Comparison'!B:B,'Medicaid Dental Comparison'!C:C)</f>
        <v>Periodontal Maintenance</v>
      </c>
      <c r="C77" s="223" t="str">
        <f t="array" ref="C77">XLOOKUP(A77,'Benchmark Rates Paste'!A:A,'Benchmark Rates Paste'!A:A,"")</f>
        <v/>
      </c>
      <c r="D77" s="223" t="s">
        <v>11</v>
      </c>
      <c r="E77" s="223"/>
      <c r="F77" s="224" t="str">
        <f t="array" ref="F77">XLOOKUP(A77,'Benchmark Rates Paste'!D:D,'Benchmark Rates Paste'!D:D,"")</f>
        <v>D4910</v>
      </c>
      <c r="G77" s="224">
        <v>47.34</v>
      </c>
      <c r="H77" s="225">
        <f t="shared" si="1"/>
        <v>48.56961039</v>
      </c>
      <c r="I77" s="223" t="str">
        <f t="array" ref="I77">XLOOKUP(A77,'Benchmark Rates Paste'!G:G,'Benchmark Rates Paste'!G:G,"")</f>
        <v/>
      </c>
      <c r="J77" s="223" t="s">
        <v>11</v>
      </c>
      <c r="K77" s="223" t="str">
        <f t="shared" si="8"/>
        <v/>
      </c>
      <c r="L77" s="224" t="str">
        <f t="array" ref="L77">XLOOKUP(A77,'Benchmark Rates Paste'!K:K,'Benchmark Rates Paste'!K:K,"")</f>
        <v>D4910</v>
      </c>
      <c r="M77" s="224">
        <v>67.14</v>
      </c>
      <c r="N77" s="225">
        <f t="shared" si="2"/>
        <v>78.44457338</v>
      </c>
      <c r="O77" s="223" t="str">
        <f t="array" ref="O77">XLOOKUP(A77,'Benchmark Rates Paste'!N:N,'Benchmark Rates Paste'!N:N,"")</f>
        <v/>
      </c>
      <c r="P77" s="223" t="s">
        <v>11</v>
      </c>
      <c r="Q77" s="223" t="str">
        <f t="shared" si="3"/>
        <v/>
      </c>
    </row>
    <row r="78" ht="15.75" customHeight="1">
      <c r="A78" s="221" t="s">
        <v>675</v>
      </c>
      <c r="B78" s="107" t="str">
        <f t="array" ref="B78">XLOOKUP(A78,'Medicaid Dental Comparison'!B:B,'Medicaid Dental Comparison'!C:C)</f>
        <v>Complete Denture Maxillary</v>
      </c>
      <c r="C78" s="223" t="str">
        <f t="array" ref="C78">XLOOKUP(A78,'Benchmark Rates Paste'!A:A,'Benchmark Rates Paste'!A:A,"")</f>
        <v>D5110</v>
      </c>
      <c r="D78" s="223">
        <v>837.66</v>
      </c>
      <c r="E78" s="223">
        <f t="shared" ref="E78:E85" si="13">D78*$V$6</f>
        <v>920.0821604</v>
      </c>
      <c r="F78" s="224" t="str">
        <f t="array" ref="F78">XLOOKUP(A78,'Benchmark Rates Paste'!D:D,'Benchmark Rates Paste'!D:D,"")</f>
        <v>D5110</v>
      </c>
      <c r="G78" s="224">
        <v>710.33</v>
      </c>
      <c r="H78" s="225">
        <f t="shared" si="1"/>
        <v>728.7801299</v>
      </c>
      <c r="I78" s="223" t="str">
        <f t="array" ref="I78">XLOOKUP(A78,'Benchmark Rates Paste'!G:G,'Benchmark Rates Paste'!G:G,"")</f>
        <v/>
      </c>
      <c r="J78" s="223" t="s">
        <v>11</v>
      </c>
      <c r="K78" s="223" t="str">
        <f t="shared" si="8"/>
        <v/>
      </c>
      <c r="L78" s="224" t="str">
        <f t="array" ref="L78">XLOOKUP(A78,'Benchmark Rates Paste'!K:K,'Benchmark Rates Paste'!K:K,"")</f>
        <v>D5110</v>
      </c>
      <c r="M78" s="224">
        <v>839.25</v>
      </c>
      <c r="N78" s="225">
        <f t="shared" si="2"/>
        <v>980.5571672</v>
      </c>
      <c r="O78" s="223" t="str">
        <f t="array" ref="O78">XLOOKUP(A78,'Benchmark Rates Paste'!N:N,'Benchmark Rates Paste'!N:N,"")</f>
        <v>D5110</v>
      </c>
      <c r="P78" s="223">
        <v>660.0</v>
      </c>
      <c r="Q78" s="223">
        <f t="shared" si="3"/>
        <v>711.9957983</v>
      </c>
    </row>
    <row r="79" ht="15.75" customHeight="1">
      <c r="A79" s="221" t="s">
        <v>677</v>
      </c>
      <c r="B79" s="107" t="str">
        <f t="array" ref="B79">XLOOKUP(A79,'Medicaid Dental Comparison'!B:B,'Medicaid Dental Comparison'!C:C)</f>
        <v>Complete Denture Mandibular</v>
      </c>
      <c r="C79" s="223" t="str">
        <f t="array" ref="C79">XLOOKUP(A79,'Benchmark Rates Paste'!A:A,'Benchmark Rates Paste'!A:A,"")</f>
        <v>D5120</v>
      </c>
      <c r="D79" s="223">
        <v>837.66</v>
      </c>
      <c r="E79" s="223">
        <f t="shared" si="13"/>
        <v>920.0821604</v>
      </c>
      <c r="F79" s="224" t="str">
        <f t="array" ref="F79">XLOOKUP(A79,'Benchmark Rates Paste'!D:D,'Benchmark Rates Paste'!D:D,"")</f>
        <v>D5120</v>
      </c>
      <c r="G79" s="224">
        <v>710.33</v>
      </c>
      <c r="H79" s="225">
        <f t="shared" si="1"/>
        <v>728.7801299</v>
      </c>
      <c r="I79" s="223" t="str">
        <f t="array" ref="I79">XLOOKUP(A79,'Benchmark Rates Paste'!G:G,'Benchmark Rates Paste'!G:G,"")</f>
        <v/>
      </c>
      <c r="J79" s="223" t="s">
        <v>11</v>
      </c>
      <c r="K79" s="223" t="str">
        <f t="shared" si="8"/>
        <v/>
      </c>
      <c r="L79" s="224" t="str">
        <f t="array" ref="L79">XLOOKUP(A79,'Benchmark Rates Paste'!K:K,'Benchmark Rates Paste'!K:K,"")</f>
        <v>D5120</v>
      </c>
      <c r="M79" s="224">
        <v>839.25</v>
      </c>
      <c r="N79" s="225">
        <f t="shared" si="2"/>
        <v>980.5571672</v>
      </c>
      <c r="O79" s="223" t="str">
        <f t="array" ref="O79">XLOOKUP(A79,'Benchmark Rates Paste'!N:N,'Benchmark Rates Paste'!N:N,"")</f>
        <v>D5120</v>
      </c>
      <c r="P79" s="223">
        <v>660.0</v>
      </c>
      <c r="Q79" s="223">
        <f t="shared" si="3"/>
        <v>711.9957983</v>
      </c>
    </row>
    <row r="80" ht="15.75" customHeight="1">
      <c r="A80" s="221" t="s">
        <v>679</v>
      </c>
      <c r="B80" s="107" t="str">
        <f t="array" ref="B80">XLOOKUP(A80,'Medicaid Dental Comparison'!B:B,'Medicaid Dental Comparison'!C:C)</f>
        <v>Immediate Denture Maxillary</v>
      </c>
      <c r="C80" s="223" t="str">
        <f t="array" ref="C80">XLOOKUP(A80,'Benchmark Rates Paste'!A:A,'Benchmark Rates Paste'!A:A,"")</f>
        <v>D5130</v>
      </c>
      <c r="D80" s="223">
        <v>837.66</v>
      </c>
      <c r="E80" s="223">
        <f t="shared" si="13"/>
        <v>920.0821604</v>
      </c>
      <c r="F80" s="224" t="str">
        <f t="array" ref="F80">XLOOKUP(A80,'Benchmark Rates Paste'!D:D,'Benchmark Rates Paste'!D:D,"")</f>
        <v>D5130</v>
      </c>
      <c r="G80" s="224">
        <v>769.52</v>
      </c>
      <c r="H80" s="225">
        <f t="shared" si="1"/>
        <v>789.5075325</v>
      </c>
      <c r="I80" s="223" t="str">
        <f t="array" ref="I80">XLOOKUP(A80,'Benchmark Rates Paste'!G:G,'Benchmark Rates Paste'!G:G,"")</f>
        <v/>
      </c>
      <c r="J80" s="223" t="s">
        <v>11</v>
      </c>
      <c r="K80" s="223" t="str">
        <f t="shared" si="8"/>
        <v/>
      </c>
      <c r="L80" s="224" t="str">
        <f t="array" ref="L80">XLOOKUP(A80,'Benchmark Rates Paste'!K:K,'Benchmark Rates Paste'!K:K,"")</f>
        <v>D5130</v>
      </c>
      <c r="M80" s="224">
        <v>923.18</v>
      </c>
      <c r="N80" s="225">
        <f t="shared" si="2"/>
        <v>1078.618726</v>
      </c>
      <c r="O80" s="223" t="str">
        <f t="array" ref="O80">XLOOKUP(A80,'Benchmark Rates Paste'!N:N,'Benchmark Rates Paste'!N:N,"")</f>
        <v/>
      </c>
      <c r="P80" s="223" t="s">
        <v>11</v>
      </c>
      <c r="Q80" s="223" t="str">
        <f t="shared" si="3"/>
        <v/>
      </c>
    </row>
    <row r="81" ht="15.75" customHeight="1">
      <c r="A81" s="221" t="s">
        <v>681</v>
      </c>
      <c r="B81" s="107" t="str">
        <f t="array" ref="B81">XLOOKUP(A81,'Medicaid Dental Comparison'!B:B,'Medicaid Dental Comparison'!C:C)</f>
        <v>Immediate Denture Mandibular</v>
      </c>
      <c r="C81" s="223" t="str">
        <f t="array" ref="C81">XLOOKUP(A81,'Benchmark Rates Paste'!A:A,'Benchmark Rates Paste'!A:A,"")</f>
        <v>D5140</v>
      </c>
      <c r="D81" s="223">
        <v>837.66</v>
      </c>
      <c r="E81" s="223">
        <f t="shared" si="13"/>
        <v>920.0821604</v>
      </c>
      <c r="F81" s="224" t="str">
        <f t="array" ref="F81">XLOOKUP(A81,'Benchmark Rates Paste'!D:D,'Benchmark Rates Paste'!D:D,"")</f>
        <v>D5140</v>
      </c>
      <c r="G81" s="224">
        <v>769.52</v>
      </c>
      <c r="H81" s="225">
        <f t="shared" si="1"/>
        <v>789.5075325</v>
      </c>
      <c r="I81" s="223" t="str">
        <f t="array" ref="I81">XLOOKUP(A81,'Benchmark Rates Paste'!G:G,'Benchmark Rates Paste'!G:G,"")</f>
        <v/>
      </c>
      <c r="J81" s="223" t="s">
        <v>11</v>
      </c>
      <c r="K81" s="223" t="str">
        <f t="shared" si="8"/>
        <v/>
      </c>
      <c r="L81" s="224" t="str">
        <f t="array" ref="L81">XLOOKUP(A81,'Benchmark Rates Paste'!K:K,'Benchmark Rates Paste'!K:K,"")</f>
        <v>D5140</v>
      </c>
      <c r="M81" s="224">
        <v>923.18</v>
      </c>
      <c r="N81" s="225">
        <f t="shared" si="2"/>
        <v>1078.618726</v>
      </c>
      <c r="O81" s="223" t="str">
        <f t="array" ref="O81">XLOOKUP(A81,'Benchmark Rates Paste'!N:N,'Benchmark Rates Paste'!N:N,"")</f>
        <v/>
      </c>
      <c r="P81" s="223" t="s">
        <v>11</v>
      </c>
      <c r="Q81" s="223" t="str">
        <f t="shared" si="3"/>
        <v/>
      </c>
    </row>
    <row r="82" ht="15.75" customHeight="1">
      <c r="A82" s="221" t="s">
        <v>683</v>
      </c>
      <c r="B82" s="107" t="str">
        <f t="array" ref="B82">XLOOKUP(A82,'Medicaid Dental Comparison'!B:B,'Medicaid Dental Comparison'!C:C)</f>
        <v>Maxillary Partial Denture Resin</v>
      </c>
      <c r="C82" s="223" t="str">
        <f t="array" ref="C82">XLOOKUP(A82,'Benchmark Rates Paste'!A:A,'Benchmark Rates Paste'!A:A,"")</f>
        <v>D5211</v>
      </c>
      <c r="D82" s="223">
        <v>795.36</v>
      </c>
      <c r="E82" s="223">
        <f t="shared" si="13"/>
        <v>873.6200214</v>
      </c>
      <c r="F82" s="224" t="str">
        <f t="array" ref="F82">XLOOKUP(A82,'Benchmark Rates Paste'!D:D,'Benchmark Rates Paste'!D:D,"")</f>
        <v>D5211</v>
      </c>
      <c r="G82" s="224">
        <v>236.78</v>
      </c>
      <c r="H82" s="225">
        <f t="shared" si="1"/>
        <v>242.9301299</v>
      </c>
      <c r="I82" s="223" t="str">
        <f t="array" ref="I82">XLOOKUP(A82,'Benchmark Rates Paste'!G:G,'Benchmark Rates Paste'!G:G,"")</f>
        <v/>
      </c>
      <c r="J82" s="223" t="s">
        <v>11</v>
      </c>
      <c r="K82" s="223" t="str">
        <f t="shared" si="8"/>
        <v/>
      </c>
      <c r="L82" s="224" t="str">
        <f t="array" ref="L82">XLOOKUP(A82,'Benchmark Rates Paste'!K:K,'Benchmark Rates Paste'!K:K,"")</f>
        <v>D5211</v>
      </c>
      <c r="M82" s="224">
        <v>570.69</v>
      </c>
      <c r="N82" s="225">
        <f t="shared" si="2"/>
        <v>666.7788737</v>
      </c>
      <c r="O82" s="223" t="str">
        <f t="array" ref="O82">XLOOKUP(A82,'Benchmark Rates Paste'!N:N,'Benchmark Rates Paste'!N:N,"")</f>
        <v>D5211</v>
      </c>
      <c r="P82" s="223">
        <v>565.0</v>
      </c>
      <c r="Q82" s="223">
        <f t="shared" si="3"/>
        <v>609.5115546</v>
      </c>
    </row>
    <row r="83" ht="15.75" customHeight="1">
      <c r="A83" s="221" t="s">
        <v>685</v>
      </c>
      <c r="B83" s="107" t="str">
        <f t="array" ref="B83">XLOOKUP(A83,'Medicaid Dental Comparison'!B:B,'Medicaid Dental Comparison'!C:C)</f>
        <v>Mandibular Partial Denture Resin</v>
      </c>
      <c r="C83" s="223" t="str">
        <f t="array" ref="C83">XLOOKUP(A83,'Benchmark Rates Paste'!A:A,'Benchmark Rates Paste'!A:A,"")</f>
        <v>D5212</v>
      </c>
      <c r="D83" s="223">
        <v>795.36</v>
      </c>
      <c r="E83" s="223">
        <f t="shared" si="13"/>
        <v>873.6200214</v>
      </c>
      <c r="F83" s="224" t="str">
        <f t="array" ref="F83">XLOOKUP(A83,'Benchmark Rates Paste'!D:D,'Benchmark Rates Paste'!D:D,"")</f>
        <v>D5212</v>
      </c>
      <c r="G83" s="224">
        <v>236.78</v>
      </c>
      <c r="H83" s="225">
        <f t="shared" si="1"/>
        <v>242.9301299</v>
      </c>
      <c r="I83" s="223" t="str">
        <f t="array" ref="I83">XLOOKUP(A83,'Benchmark Rates Paste'!G:G,'Benchmark Rates Paste'!G:G,"")</f>
        <v/>
      </c>
      <c r="J83" s="223" t="s">
        <v>11</v>
      </c>
      <c r="K83" s="223" t="str">
        <f t="shared" si="8"/>
        <v/>
      </c>
      <c r="L83" s="224" t="str">
        <f t="array" ref="L83">XLOOKUP(A83,'Benchmark Rates Paste'!K:K,'Benchmark Rates Paste'!K:K,"")</f>
        <v>D5212</v>
      </c>
      <c r="M83" s="224">
        <v>594.19</v>
      </c>
      <c r="N83" s="225">
        <f t="shared" si="2"/>
        <v>694.2356428</v>
      </c>
      <c r="O83" s="223" t="str">
        <f t="array" ref="O83">XLOOKUP(A83,'Benchmark Rates Paste'!N:N,'Benchmark Rates Paste'!N:N,"")</f>
        <v>D5212</v>
      </c>
      <c r="P83" s="223">
        <v>650.0</v>
      </c>
      <c r="Q83" s="223">
        <f t="shared" si="3"/>
        <v>701.2079832</v>
      </c>
    </row>
    <row r="84" ht="15.75" customHeight="1">
      <c r="A84" s="221" t="s">
        <v>687</v>
      </c>
      <c r="B84" s="107" t="str">
        <f t="array" ref="B84">XLOOKUP(A84,'Medicaid Dental Comparison'!B:B,'Medicaid Dental Comparison'!C:C)</f>
        <v>Maxillary Partial Denture Cast Metal</v>
      </c>
      <c r="C84" s="223" t="str">
        <f t="array" ref="C84">XLOOKUP(A84,'Benchmark Rates Paste'!A:A,'Benchmark Rates Paste'!A:A,"")</f>
        <v>D5213</v>
      </c>
      <c r="D84" s="223">
        <v>1164.27</v>
      </c>
      <c r="E84" s="223">
        <f t="shared" si="13"/>
        <v>1278.829187</v>
      </c>
      <c r="F84" s="224" t="str">
        <f t="array" ref="F84">XLOOKUP(A84,'Benchmark Rates Paste'!D:D,'Benchmark Rates Paste'!D:D,"")</f>
        <v>D5213</v>
      </c>
      <c r="G84" s="224">
        <v>710.33</v>
      </c>
      <c r="H84" s="225">
        <f t="shared" si="1"/>
        <v>728.7801299</v>
      </c>
      <c r="I84" s="223" t="str">
        <f t="array" ref="I84">XLOOKUP(A84,'Benchmark Rates Paste'!G:G,'Benchmark Rates Paste'!G:G,"")</f>
        <v/>
      </c>
      <c r="J84" s="223" t="s">
        <v>11</v>
      </c>
      <c r="K84" s="223" t="str">
        <f t="shared" si="8"/>
        <v/>
      </c>
      <c r="L84" s="224" t="str">
        <f t="array" ref="L84">XLOOKUP(A84,'Benchmark Rates Paste'!K:K,'Benchmark Rates Paste'!K:K,"")</f>
        <v>D5213</v>
      </c>
      <c r="M84" s="224">
        <v>1007.1</v>
      </c>
      <c r="N84" s="225">
        <f t="shared" si="2"/>
        <v>1176.668601</v>
      </c>
      <c r="O84" s="223" t="str">
        <f t="array" ref="O84">XLOOKUP(A84,'Benchmark Rates Paste'!N:N,'Benchmark Rates Paste'!N:N,"")</f>
        <v/>
      </c>
      <c r="P84" s="223" t="s">
        <v>11</v>
      </c>
      <c r="Q84" s="223" t="str">
        <f t="shared" si="3"/>
        <v/>
      </c>
    </row>
    <row r="85" ht="15.75" customHeight="1">
      <c r="A85" s="221" t="s">
        <v>689</v>
      </c>
      <c r="B85" s="107" t="str">
        <f t="array" ref="B85">XLOOKUP(A85,'Medicaid Dental Comparison'!B:B,'Medicaid Dental Comparison'!C:C)</f>
        <v>Mandibular Partial Denture Cast Metal</v>
      </c>
      <c r="C85" s="223" t="str">
        <f t="array" ref="C85">XLOOKUP(A85,'Benchmark Rates Paste'!A:A,'Benchmark Rates Paste'!A:A,"")</f>
        <v>D5214</v>
      </c>
      <c r="D85" s="223">
        <v>1164.27</v>
      </c>
      <c r="E85" s="223">
        <f t="shared" si="13"/>
        <v>1278.829187</v>
      </c>
      <c r="F85" s="224" t="str">
        <f t="array" ref="F85">XLOOKUP(A85,'Benchmark Rates Paste'!D:D,'Benchmark Rates Paste'!D:D,"")</f>
        <v>D5214</v>
      </c>
      <c r="G85" s="224">
        <v>710.33</v>
      </c>
      <c r="H85" s="225">
        <f t="shared" si="1"/>
        <v>728.7801299</v>
      </c>
      <c r="I85" s="223" t="str">
        <f t="array" ref="I85">XLOOKUP(A85,'Benchmark Rates Paste'!G:G,'Benchmark Rates Paste'!G:G,"")</f>
        <v/>
      </c>
      <c r="J85" s="223" t="s">
        <v>11</v>
      </c>
      <c r="K85" s="223" t="str">
        <f t="shared" si="8"/>
        <v/>
      </c>
      <c r="L85" s="224" t="str">
        <f t="array" ref="L85">XLOOKUP(A85,'Benchmark Rates Paste'!K:K,'Benchmark Rates Paste'!K:K,"")</f>
        <v>D5214</v>
      </c>
      <c r="M85" s="224">
        <v>1007.1</v>
      </c>
      <c r="N85" s="225">
        <f t="shared" si="2"/>
        <v>1176.668601</v>
      </c>
      <c r="O85" s="223" t="str">
        <f t="array" ref="O85">XLOOKUP(A85,'Benchmark Rates Paste'!N:N,'Benchmark Rates Paste'!N:N,"")</f>
        <v/>
      </c>
      <c r="P85" s="223" t="s">
        <v>11</v>
      </c>
      <c r="Q85" s="223" t="str">
        <f t="shared" si="3"/>
        <v/>
      </c>
    </row>
    <row r="86" ht="15.75" customHeight="1">
      <c r="A86" s="221" t="s">
        <v>72</v>
      </c>
      <c r="B86" s="107" t="str">
        <f t="array" ref="B86">XLOOKUP(A86,'Medicaid Dental Comparison'!B:B,'Medicaid Dental Comparison'!C:C)</f>
        <v>Immediate Maxillary Partial Denture – cast metal framework with resin denture bases (including any conventional clasps, rests and teeth)</v>
      </c>
      <c r="C86" s="223" t="str">
        <f t="array" ref="C86">XLOOKUP(A86,'Benchmark Rates Paste'!A:A,'Benchmark Rates Paste'!A:A,"")</f>
        <v/>
      </c>
      <c r="D86" s="223" t="s">
        <v>11</v>
      </c>
      <c r="E86" s="223"/>
      <c r="F86" s="224" t="str">
        <f t="array" ref="F86">XLOOKUP(A86,'Benchmark Rates Paste'!D:D,'Benchmark Rates Paste'!D:D,"")</f>
        <v>D5223</v>
      </c>
      <c r="G86" s="224">
        <v>710.33</v>
      </c>
      <c r="H86" s="225">
        <f t="shared" si="1"/>
        <v>728.7801299</v>
      </c>
      <c r="I86" s="223" t="str">
        <f t="array" ref="I86">XLOOKUP(A86,'Benchmark Rates Paste'!G:G,'Benchmark Rates Paste'!G:G,"")</f>
        <v/>
      </c>
      <c r="J86" s="223" t="s">
        <v>11</v>
      </c>
      <c r="K86" s="223" t="str">
        <f t="shared" si="8"/>
        <v/>
      </c>
      <c r="L86" s="224" t="str">
        <f t="array" ref="L86">XLOOKUP(A86,'Benchmark Rates Paste'!K:K,'Benchmark Rates Paste'!K:K,"")</f>
        <v/>
      </c>
      <c r="M86" s="224" t="s">
        <v>11</v>
      </c>
      <c r="N86" s="225" t="str">
        <f t="shared" si="2"/>
        <v/>
      </c>
      <c r="O86" s="223" t="str">
        <f t="array" ref="O86">XLOOKUP(A86,'Benchmark Rates Paste'!N:N,'Benchmark Rates Paste'!N:N,"")</f>
        <v/>
      </c>
      <c r="P86" s="223" t="s">
        <v>11</v>
      </c>
      <c r="Q86" s="223" t="str">
        <f t="shared" si="3"/>
        <v/>
      </c>
    </row>
    <row r="87" ht="15.75" customHeight="1">
      <c r="A87" s="221" t="s">
        <v>73</v>
      </c>
      <c r="B87" s="107" t="str">
        <f t="array" ref="B87">XLOOKUP(A87,'Medicaid Dental Comparison'!B:B,'Medicaid Dental Comparison'!C:C)</f>
        <v>Immediate Mandibular Partial Denture – cast metal framework with resin denture bases (including any conventional clasps, rests and teeth)</v>
      </c>
      <c r="C87" s="223" t="str">
        <f t="array" ref="C87">XLOOKUP(A87,'Benchmark Rates Paste'!A:A,'Benchmark Rates Paste'!A:A,"")</f>
        <v/>
      </c>
      <c r="D87" s="223" t="s">
        <v>11</v>
      </c>
      <c r="E87" s="223"/>
      <c r="F87" s="224" t="str">
        <f t="array" ref="F87">XLOOKUP(A87,'Benchmark Rates Paste'!D:D,'Benchmark Rates Paste'!D:D,"")</f>
        <v>D5224</v>
      </c>
      <c r="G87" s="224">
        <v>710.33</v>
      </c>
      <c r="H87" s="225">
        <f t="shared" si="1"/>
        <v>728.7801299</v>
      </c>
      <c r="I87" s="223" t="str">
        <f t="array" ref="I87">XLOOKUP(A87,'Benchmark Rates Paste'!G:G,'Benchmark Rates Paste'!G:G,"")</f>
        <v/>
      </c>
      <c r="J87" s="223" t="s">
        <v>11</v>
      </c>
      <c r="K87" s="223" t="str">
        <f t="shared" si="8"/>
        <v/>
      </c>
      <c r="L87" s="224" t="str">
        <f t="array" ref="L87">XLOOKUP(A87,'Benchmark Rates Paste'!K:K,'Benchmark Rates Paste'!K:K,"")</f>
        <v/>
      </c>
      <c r="M87" s="224" t="s">
        <v>11</v>
      </c>
      <c r="N87" s="225" t="str">
        <f t="shared" si="2"/>
        <v/>
      </c>
      <c r="O87" s="223" t="str">
        <f t="array" ref="O87">XLOOKUP(A87,'Benchmark Rates Paste'!N:N,'Benchmark Rates Paste'!N:N,"")</f>
        <v/>
      </c>
      <c r="P87" s="223" t="s">
        <v>11</v>
      </c>
      <c r="Q87" s="223" t="str">
        <f t="shared" si="3"/>
        <v/>
      </c>
    </row>
    <row r="88" ht="15.75" customHeight="1">
      <c r="A88" s="221" t="s">
        <v>261</v>
      </c>
      <c r="B88" s="107" t="str">
        <f t="array" ref="B88">XLOOKUP(A88,'Medicaid Dental Comparison'!B:B,'Medicaid Dental Comparison'!C:C)</f>
        <v>Removable Unilateral Partial Denture – One Piece Cast Metal (Including Clasps and Teeth), Maxillary</v>
      </c>
      <c r="C88" s="223" t="str">
        <f t="array" ref="C88">XLOOKUP(A88,'Benchmark Rates Paste'!A:A,'Benchmark Rates Paste'!A:A,"")</f>
        <v/>
      </c>
      <c r="D88" s="223" t="s">
        <v>11</v>
      </c>
      <c r="E88" s="223"/>
      <c r="F88" s="224" t="str">
        <f t="array" ref="F88">XLOOKUP(A88,'Benchmark Rates Paste'!D:D,'Benchmark Rates Paste'!D:D,"")</f>
        <v/>
      </c>
      <c r="G88" s="224" t="s">
        <v>11</v>
      </c>
      <c r="H88" s="225" t="str">
        <f t="shared" si="1"/>
        <v/>
      </c>
      <c r="I88" s="223" t="str">
        <f t="array" ref="I88">XLOOKUP(A88,'Benchmark Rates Paste'!G:G,'Benchmark Rates Paste'!G:G,"")</f>
        <v/>
      </c>
      <c r="J88" s="223" t="s">
        <v>11</v>
      </c>
      <c r="K88" s="223" t="str">
        <f t="shared" si="8"/>
        <v/>
      </c>
      <c r="L88" s="224" t="str">
        <f t="array" ref="L88">XLOOKUP(A88,'Benchmark Rates Paste'!K:K,'Benchmark Rates Paste'!K:K,"")</f>
        <v>D5282</v>
      </c>
      <c r="M88" s="224">
        <v>449.84</v>
      </c>
      <c r="N88" s="225">
        <f t="shared" si="2"/>
        <v>525.5809784</v>
      </c>
      <c r="O88" s="223" t="str">
        <f t="array" ref="O88">XLOOKUP(A88,'Benchmark Rates Paste'!N:N,'Benchmark Rates Paste'!N:N,"")</f>
        <v/>
      </c>
      <c r="P88" s="223" t="s">
        <v>11</v>
      </c>
      <c r="Q88" s="223" t="str">
        <f t="shared" si="3"/>
        <v/>
      </c>
    </row>
    <row r="89" ht="15.75" customHeight="1">
      <c r="A89" s="221" t="s">
        <v>262</v>
      </c>
      <c r="B89" s="107" t="str">
        <f t="array" ref="B89">XLOOKUP(A89,'Medicaid Dental Comparison'!B:B,'Medicaid Dental Comparison'!C:C)</f>
        <v>Removable Unilateral Partial Denture – One Piece Cast Metal (Including Clasps and Teeth), Mandibular</v>
      </c>
      <c r="C89" s="223" t="str">
        <f t="array" ref="C89">XLOOKUP(A89,'Benchmark Rates Paste'!A:A,'Benchmark Rates Paste'!A:A,"")</f>
        <v/>
      </c>
      <c r="D89" s="223" t="s">
        <v>11</v>
      </c>
      <c r="E89" s="223"/>
      <c r="F89" s="224" t="str">
        <f t="array" ref="F89">XLOOKUP(A89,'Benchmark Rates Paste'!D:D,'Benchmark Rates Paste'!D:D,"")</f>
        <v/>
      </c>
      <c r="G89" s="224" t="s">
        <v>11</v>
      </c>
      <c r="H89" s="225" t="str">
        <f t="shared" si="1"/>
        <v/>
      </c>
      <c r="I89" s="223" t="str">
        <f t="array" ref="I89">XLOOKUP(A89,'Benchmark Rates Paste'!G:G,'Benchmark Rates Paste'!G:G,"")</f>
        <v/>
      </c>
      <c r="J89" s="223" t="s">
        <v>11</v>
      </c>
      <c r="K89" s="223" t="str">
        <f t="shared" si="8"/>
        <v/>
      </c>
      <c r="L89" s="224" t="str">
        <f t="array" ref="L89">XLOOKUP(A89,'Benchmark Rates Paste'!K:K,'Benchmark Rates Paste'!K:K,"")</f>
        <v>D5283</v>
      </c>
      <c r="M89" s="224">
        <v>449.84</v>
      </c>
      <c r="N89" s="225">
        <f t="shared" si="2"/>
        <v>525.5809784</v>
      </c>
      <c r="O89" s="223" t="str">
        <f t="array" ref="O89">XLOOKUP(A89,'Benchmark Rates Paste'!N:N,'Benchmark Rates Paste'!N:N,"")</f>
        <v/>
      </c>
      <c r="P89" s="223" t="s">
        <v>11</v>
      </c>
      <c r="Q89" s="223" t="str">
        <f t="shared" si="3"/>
        <v/>
      </c>
    </row>
    <row r="90" ht="15.75" customHeight="1">
      <c r="A90" s="221" t="s">
        <v>263</v>
      </c>
      <c r="B90" s="107" t="str">
        <f t="array" ref="B90">XLOOKUP(A90,'Medicaid Dental Comparison'!B:B,'Medicaid Dental Comparison'!C:C)</f>
        <v>Removable Unilateral Partial Denture- One Piece Flexible Base (Including Clasps and Teeth), Per Quadrant</v>
      </c>
      <c r="C90" s="223" t="str">
        <f t="array" ref="C90">XLOOKUP(A90,'Benchmark Rates Paste'!A:A,'Benchmark Rates Paste'!A:A,"")</f>
        <v/>
      </c>
      <c r="D90" s="223" t="s">
        <v>11</v>
      </c>
      <c r="E90" s="223"/>
      <c r="F90" s="224" t="str">
        <f t="array" ref="F90">XLOOKUP(A90,'Benchmark Rates Paste'!D:D,'Benchmark Rates Paste'!D:D,"")</f>
        <v/>
      </c>
      <c r="G90" s="224" t="s">
        <v>11</v>
      </c>
      <c r="H90" s="225" t="str">
        <f t="shared" si="1"/>
        <v/>
      </c>
      <c r="I90" s="223" t="str">
        <f t="array" ref="I90">XLOOKUP(A90,'Benchmark Rates Paste'!G:G,'Benchmark Rates Paste'!G:G,"")</f>
        <v/>
      </c>
      <c r="J90" s="223" t="s">
        <v>11</v>
      </c>
      <c r="K90" s="223" t="str">
        <f t="shared" si="8"/>
        <v/>
      </c>
      <c r="L90" s="224" t="str">
        <f t="array" ref="L90">XLOOKUP(A90,'Benchmark Rates Paste'!K:K,'Benchmark Rates Paste'!K:K,"")</f>
        <v>D5284</v>
      </c>
      <c r="M90" s="224">
        <v>449.84</v>
      </c>
      <c r="N90" s="225">
        <f t="shared" si="2"/>
        <v>525.5809784</v>
      </c>
      <c r="O90" s="223" t="str">
        <f t="array" ref="O90">XLOOKUP(A90,'Benchmark Rates Paste'!N:N,'Benchmark Rates Paste'!N:N,"")</f>
        <v/>
      </c>
      <c r="P90" s="223" t="s">
        <v>11</v>
      </c>
      <c r="Q90" s="223" t="str">
        <f t="shared" si="3"/>
        <v/>
      </c>
    </row>
    <row r="91" ht="15.75" customHeight="1">
      <c r="A91" s="221" t="s">
        <v>264</v>
      </c>
      <c r="B91" s="107" t="str">
        <f t="array" ref="B91">XLOOKUP(A91,'Medicaid Dental Comparison'!B:B,'Medicaid Dental Comparison'!C:C)</f>
        <v>Removable Unilateral Partial Denture- One Piece Resin (Including Clasps and Teeth), Per Quadrant</v>
      </c>
      <c r="C91" s="223" t="str">
        <f t="array" ref="C91">XLOOKUP(A91,'Benchmark Rates Paste'!A:A,'Benchmark Rates Paste'!A:A,"")</f>
        <v/>
      </c>
      <c r="D91" s="223" t="s">
        <v>11</v>
      </c>
      <c r="E91" s="223"/>
      <c r="F91" s="224" t="str">
        <f t="array" ref="F91">XLOOKUP(A91,'Benchmark Rates Paste'!D:D,'Benchmark Rates Paste'!D:D,"")</f>
        <v/>
      </c>
      <c r="G91" s="224" t="s">
        <v>11</v>
      </c>
      <c r="H91" s="225" t="str">
        <f t="shared" si="1"/>
        <v/>
      </c>
      <c r="I91" s="223" t="str">
        <f t="array" ref="I91">XLOOKUP(A91,'Benchmark Rates Paste'!G:G,'Benchmark Rates Paste'!G:G,"")</f>
        <v/>
      </c>
      <c r="J91" s="223" t="s">
        <v>11</v>
      </c>
      <c r="K91" s="223" t="str">
        <f t="shared" si="8"/>
        <v/>
      </c>
      <c r="L91" s="224" t="str">
        <f t="array" ref="L91">XLOOKUP(A91,'Benchmark Rates Paste'!K:K,'Benchmark Rates Paste'!K:K,"")</f>
        <v>D5286</v>
      </c>
      <c r="M91" s="224">
        <v>449.84</v>
      </c>
      <c r="N91" s="225">
        <f t="shared" si="2"/>
        <v>525.5809784</v>
      </c>
      <c r="O91" s="223" t="str">
        <f t="array" ref="O91">XLOOKUP(A91,'Benchmark Rates Paste'!N:N,'Benchmark Rates Paste'!N:N,"")</f>
        <v/>
      </c>
      <c r="P91" s="223" t="s">
        <v>11</v>
      </c>
      <c r="Q91" s="223" t="str">
        <f t="shared" si="3"/>
        <v/>
      </c>
    </row>
    <row r="92" ht="15.75" customHeight="1">
      <c r="A92" s="221" t="s">
        <v>173</v>
      </c>
      <c r="B92" s="107" t="str">
        <f t="array" ref="B92">XLOOKUP(A92,'Medicaid Dental Comparison'!B:B,'Medicaid Dental Comparison'!C:C)</f>
        <v>Adjust Complete Denture Maxillary</v>
      </c>
      <c r="C92" s="223" t="str">
        <f t="array" ref="C92">XLOOKUP(A92,'Benchmark Rates Paste'!A:A,'Benchmark Rates Paste'!A:A,"")</f>
        <v/>
      </c>
      <c r="D92" s="223" t="s">
        <v>11</v>
      </c>
      <c r="E92" s="223"/>
      <c r="F92" s="224" t="str">
        <f t="array" ref="F92">XLOOKUP(A92,'Benchmark Rates Paste'!D:D,'Benchmark Rates Paste'!D:D,"")</f>
        <v/>
      </c>
      <c r="G92" s="224" t="s">
        <v>11</v>
      </c>
      <c r="H92" s="225" t="str">
        <f t="shared" si="1"/>
        <v/>
      </c>
      <c r="I92" s="223" t="str">
        <f t="array" ref="I92">XLOOKUP(A92,'Benchmark Rates Paste'!G:G,'Benchmark Rates Paste'!G:G,"")</f>
        <v/>
      </c>
      <c r="J92" s="223" t="s">
        <v>11</v>
      </c>
      <c r="K92" s="223" t="str">
        <f t="shared" si="8"/>
        <v/>
      </c>
      <c r="L92" s="224" t="str">
        <f t="array" ref="L92">XLOOKUP(A92,'Benchmark Rates Paste'!K:K,'Benchmark Rates Paste'!K:K,"")</f>
        <v>D5410</v>
      </c>
      <c r="M92" s="224">
        <v>40.28</v>
      </c>
      <c r="N92" s="225">
        <f t="shared" si="2"/>
        <v>47.06207053</v>
      </c>
      <c r="O92" s="223" t="str">
        <f t="array" ref="O92">XLOOKUP(A92,'Benchmark Rates Paste'!N:N,'Benchmark Rates Paste'!N:N,"")</f>
        <v/>
      </c>
      <c r="P92" s="223" t="s">
        <v>11</v>
      </c>
      <c r="Q92" s="223" t="str">
        <f t="shared" si="3"/>
        <v/>
      </c>
    </row>
    <row r="93" ht="15.75" customHeight="1">
      <c r="A93" s="221" t="s">
        <v>174</v>
      </c>
      <c r="B93" s="107" t="str">
        <f t="array" ref="B93">XLOOKUP(A93,'Medicaid Dental Comparison'!B:B,'Medicaid Dental Comparison'!C:C)</f>
        <v>Adjust Complete Denture Mandibular</v>
      </c>
      <c r="C93" s="223" t="str">
        <f t="array" ref="C93">XLOOKUP(A93,'Benchmark Rates Paste'!A:A,'Benchmark Rates Paste'!A:A,"")</f>
        <v/>
      </c>
      <c r="D93" s="223" t="s">
        <v>11</v>
      </c>
      <c r="E93" s="223"/>
      <c r="F93" s="224" t="str">
        <f t="array" ref="F93">XLOOKUP(A93,'Benchmark Rates Paste'!D:D,'Benchmark Rates Paste'!D:D,"")</f>
        <v/>
      </c>
      <c r="G93" s="224" t="s">
        <v>11</v>
      </c>
      <c r="H93" s="225" t="str">
        <f t="shared" si="1"/>
        <v/>
      </c>
      <c r="I93" s="223" t="str">
        <f t="array" ref="I93">XLOOKUP(A93,'Benchmark Rates Paste'!G:G,'Benchmark Rates Paste'!G:G,"")</f>
        <v/>
      </c>
      <c r="J93" s="223" t="s">
        <v>11</v>
      </c>
      <c r="K93" s="223" t="str">
        <f t="shared" si="8"/>
        <v/>
      </c>
      <c r="L93" s="224" t="str">
        <f t="array" ref="L93">XLOOKUP(A93,'Benchmark Rates Paste'!K:K,'Benchmark Rates Paste'!K:K,"")</f>
        <v>D5411</v>
      </c>
      <c r="M93" s="224">
        <v>40.28</v>
      </c>
      <c r="N93" s="225">
        <f t="shared" si="2"/>
        <v>47.06207053</v>
      </c>
      <c r="O93" s="223" t="str">
        <f t="array" ref="O93">XLOOKUP(A93,'Benchmark Rates Paste'!N:N,'Benchmark Rates Paste'!N:N,"")</f>
        <v/>
      </c>
      <c r="P93" s="223" t="s">
        <v>11</v>
      </c>
      <c r="Q93" s="223" t="str">
        <f t="shared" si="3"/>
        <v/>
      </c>
    </row>
    <row r="94" ht="15.75" customHeight="1">
      <c r="A94" s="221" t="s">
        <v>175</v>
      </c>
      <c r="B94" s="107" t="str">
        <f t="array" ref="B94">XLOOKUP(A94,'Medicaid Dental Comparison'!B:B,'Medicaid Dental Comparison'!C:C)</f>
        <v>Adjust Partial Denture Maxillary</v>
      </c>
      <c r="C94" s="223" t="str">
        <f t="array" ref="C94">XLOOKUP(A94,'Benchmark Rates Paste'!A:A,'Benchmark Rates Paste'!A:A,"")</f>
        <v/>
      </c>
      <c r="D94" s="223" t="s">
        <v>11</v>
      </c>
      <c r="E94" s="223"/>
      <c r="F94" s="224" t="str">
        <f t="array" ref="F94">XLOOKUP(A94,'Benchmark Rates Paste'!D:D,'Benchmark Rates Paste'!D:D,"")</f>
        <v/>
      </c>
      <c r="G94" s="224" t="s">
        <v>11</v>
      </c>
      <c r="H94" s="225" t="str">
        <f t="shared" si="1"/>
        <v/>
      </c>
      <c r="I94" s="223" t="str">
        <f t="array" ref="I94">XLOOKUP(A94,'Benchmark Rates Paste'!G:G,'Benchmark Rates Paste'!G:G,"")</f>
        <v/>
      </c>
      <c r="J94" s="223" t="s">
        <v>11</v>
      </c>
      <c r="K94" s="223" t="str">
        <f t="shared" si="8"/>
        <v/>
      </c>
      <c r="L94" s="224" t="str">
        <f t="array" ref="L94">XLOOKUP(A94,'Benchmark Rates Paste'!K:K,'Benchmark Rates Paste'!K:K,"")</f>
        <v>D5421</v>
      </c>
      <c r="M94" s="224">
        <v>40.28</v>
      </c>
      <c r="N94" s="225">
        <f t="shared" si="2"/>
        <v>47.06207053</v>
      </c>
      <c r="O94" s="223" t="str">
        <f t="array" ref="O94">XLOOKUP(A94,'Benchmark Rates Paste'!N:N,'Benchmark Rates Paste'!N:N,"")</f>
        <v/>
      </c>
      <c r="P94" s="223" t="s">
        <v>11</v>
      </c>
      <c r="Q94" s="223" t="str">
        <f t="shared" si="3"/>
        <v/>
      </c>
    </row>
    <row r="95" ht="15.75" customHeight="1">
      <c r="A95" s="221" t="s">
        <v>176</v>
      </c>
      <c r="B95" s="107" t="str">
        <f t="array" ref="B95">XLOOKUP(A95,'Medicaid Dental Comparison'!B:B,'Medicaid Dental Comparison'!C:C)</f>
        <v>Adjust Partial Denture Mandibular</v>
      </c>
      <c r="C95" s="223" t="str">
        <f t="array" ref="C95">XLOOKUP(A95,'Benchmark Rates Paste'!A:A,'Benchmark Rates Paste'!A:A,"")</f>
        <v/>
      </c>
      <c r="D95" s="223" t="s">
        <v>11</v>
      </c>
      <c r="E95" s="223"/>
      <c r="F95" s="224" t="str">
        <f t="array" ref="F95">XLOOKUP(A95,'Benchmark Rates Paste'!D:D,'Benchmark Rates Paste'!D:D,"")</f>
        <v/>
      </c>
      <c r="G95" s="224" t="s">
        <v>11</v>
      </c>
      <c r="H95" s="225" t="str">
        <f t="shared" si="1"/>
        <v/>
      </c>
      <c r="I95" s="223" t="str">
        <f t="array" ref="I95">XLOOKUP(A95,'Benchmark Rates Paste'!G:G,'Benchmark Rates Paste'!G:G,"")</f>
        <v/>
      </c>
      <c r="J95" s="223" t="s">
        <v>11</v>
      </c>
      <c r="K95" s="223" t="str">
        <f t="shared" si="8"/>
        <v/>
      </c>
      <c r="L95" s="224" t="str">
        <f t="array" ref="L95">XLOOKUP(A95,'Benchmark Rates Paste'!K:K,'Benchmark Rates Paste'!K:K,"")</f>
        <v>D5422</v>
      </c>
      <c r="M95" s="224">
        <v>40.28</v>
      </c>
      <c r="N95" s="225">
        <f t="shared" si="2"/>
        <v>47.06207053</v>
      </c>
      <c r="O95" s="223" t="str">
        <f t="array" ref="O95">XLOOKUP(A95,'Benchmark Rates Paste'!N:N,'Benchmark Rates Paste'!N:N,"")</f>
        <v/>
      </c>
      <c r="P95" s="223" t="s">
        <v>11</v>
      </c>
      <c r="Q95" s="223" t="str">
        <f t="shared" si="3"/>
        <v/>
      </c>
    </row>
    <row r="96" ht="15.75" customHeight="1">
      <c r="A96" s="221" t="s">
        <v>74</v>
      </c>
      <c r="B96" s="107" t="str">
        <f t="array" ref="B96">XLOOKUP(A96,'Medicaid Dental Comparison'!B:B,'Medicaid Dental Comparison'!C:C)</f>
        <v>Repair broken complete denture base, mandibular</v>
      </c>
      <c r="C96" s="223" t="str">
        <f t="array" ref="C96">XLOOKUP(A96,'Benchmark Rates Paste'!A:A,'Benchmark Rates Paste'!A:A,"")</f>
        <v>D5511</v>
      </c>
      <c r="D96" s="223">
        <v>211.53</v>
      </c>
      <c r="E96" s="223">
        <f t="shared" ref="E96:E100" si="14">D96*$V$6</f>
        <v>232.3436471</v>
      </c>
      <c r="F96" s="224" t="str">
        <f t="array" ref="F96">XLOOKUP(A96,'Benchmark Rates Paste'!D:D,'Benchmark Rates Paste'!D:D,"")</f>
        <v>D5511</v>
      </c>
      <c r="G96" s="224">
        <v>71.03</v>
      </c>
      <c r="H96" s="225">
        <f t="shared" si="1"/>
        <v>72.87493506</v>
      </c>
      <c r="I96" s="223" t="str">
        <f t="array" ref="I96">XLOOKUP(A96,'Benchmark Rates Paste'!G:G,'Benchmark Rates Paste'!G:G,"")</f>
        <v/>
      </c>
      <c r="J96" s="223" t="s">
        <v>11</v>
      </c>
      <c r="K96" s="223" t="str">
        <f t="shared" si="8"/>
        <v/>
      </c>
      <c r="L96" s="224" t="str">
        <f t="array" ref="L96">XLOOKUP(A96,'Benchmark Rates Paste'!K:K,'Benchmark Rates Paste'!K:K,"")</f>
        <v>D5511</v>
      </c>
      <c r="M96" s="224">
        <v>100.71</v>
      </c>
      <c r="N96" s="225">
        <f t="shared" si="2"/>
        <v>117.6668601</v>
      </c>
      <c r="O96" s="223" t="str">
        <f t="array" ref="O96">XLOOKUP(A96,'Benchmark Rates Paste'!N:N,'Benchmark Rates Paste'!N:N,"")</f>
        <v>D5511</v>
      </c>
      <c r="P96" s="223">
        <v>83.0</v>
      </c>
      <c r="Q96" s="223">
        <f t="shared" si="3"/>
        <v>89.53886555</v>
      </c>
    </row>
    <row r="97" ht="15.75" customHeight="1">
      <c r="A97" s="221" t="s">
        <v>691</v>
      </c>
      <c r="B97" s="107" t="str">
        <f t="array" ref="B97">XLOOKUP(A97,'Medicaid Dental Comparison'!B:B,'Medicaid Dental Comparison'!C:C)</f>
        <v>Repair broken complete denture base, maxillary</v>
      </c>
      <c r="C97" s="223" t="str">
        <f t="array" ref="C97">XLOOKUP(A97,'Benchmark Rates Paste'!A:A,'Benchmark Rates Paste'!A:A,"")</f>
        <v>D5512</v>
      </c>
      <c r="D97" s="223">
        <v>211.53</v>
      </c>
      <c r="E97" s="223">
        <f t="shared" si="14"/>
        <v>232.3436471</v>
      </c>
      <c r="F97" s="224" t="str">
        <f t="array" ref="F97">XLOOKUP(A97,'Benchmark Rates Paste'!D:D,'Benchmark Rates Paste'!D:D,"")</f>
        <v>D5512</v>
      </c>
      <c r="G97" s="224">
        <v>71.03</v>
      </c>
      <c r="H97" s="225">
        <f t="shared" si="1"/>
        <v>72.87493506</v>
      </c>
      <c r="I97" s="223" t="str">
        <f t="array" ref="I97">XLOOKUP(A97,'Benchmark Rates Paste'!G:G,'Benchmark Rates Paste'!G:G,"")</f>
        <v/>
      </c>
      <c r="J97" s="223" t="s">
        <v>11</v>
      </c>
      <c r="K97" s="223" t="str">
        <f t="shared" si="8"/>
        <v/>
      </c>
      <c r="L97" s="224" t="str">
        <f t="array" ref="L97">XLOOKUP(A97,'Benchmark Rates Paste'!K:K,'Benchmark Rates Paste'!K:K,"")</f>
        <v>D5512</v>
      </c>
      <c r="M97" s="224">
        <v>100.71</v>
      </c>
      <c r="N97" s="225">
        <f t="shared" si="2"/>
        <v>117.6668601</v>
      </c>
      <c r="O97" s="223" t="str">
        <f t="array" ref="O97">XLOOKUP(A97,'Benchmark Rates Paste'!N:N,'Benchmark Rates Paste'!N:N,"")</f>
        <v>D5512</v>
      </c>
      <c r="P97" s="223">
        <v>83.0</v>
      </c>
      <c r="Q97" s="223">
        <f t="shared" si="3"/>
        <v>89.53886555</v>
      </c>
    </row>
    <row r="98" ht="15.75" customHeight="1">
      <c r="A98" s="221" t="s">
        <v>693</v>
      </c>
      <c r="B98" s="107" t="str">
        <f t="array" ref="B98">XLOOKUP(A98,'Medicaid Dental Comparison'!B:B,'Medicaid Dental Comparison'!C:C)</f>
        <v>Replace Complete Denture, Each Tooth</v>
      </c>
      <c r="C98" s="223" t="str">
        <f t="array" ref="C98">XLOOKUP(A98,'Benchmark Rates Paste'!A:A,'Benchmark Rates Paste'!A:A,"")</f>
        <v>D5520</v>
      </c>
      <c r="D98" s="223">
        <v>110.0</v>
      </c>
      <c r="E98" s="223">
        <f t="shared" si="14"/>
        <v>120.8235294</v>
      </c>
      <c r="F98" s="224" t="str">
        <f t="array" ref="F98">XLOOKUP(A98,'Benchmark Rates Paste'!D:D,'Benchmark Rates Paste'!D:D,"")</f>
        <v>D5520</v>
      </c>
      <c r="G98" s="224">
        <v>47.34</v>
      </c>
      <c r="H98" s="225">
        <f t="shared" si="1"/>
        <v>48.56961039</v>
      </c>
      <c r="I98" s="223" t="str">
        <f t="array" ref="I98">XLOOKUP(A98,'Benchmark Rates Paste'!G:G,'Benchmark Rates Paste'!G:G,"")</f>
        <v/>
      </c>
      <c r="J98" s="223" t="s">
        <v>11</v>
      </c>
      <c r="K98" s="223" t="str">
        <f t="shared" si="8"/>
        <v/>
      </c>
      <c r="L98" s="224" t="str">
        <f t="array" ref="L98">XLOOKUP(A98,'Benchmark Rates Paste'!K:K,'Benchmark Rates Paste'!K:K,"")</f>
        <v>D5520</v>
      </c>
      <c r="M98" s="224">
        <v>67.14</v>
      </c>
      <c r="N98" s="225">
        <f t="shared" si="2"/>
        <v>78.44457338</v>
      </c>
      <c r="O98" s="223" t="str">
        <f t="array" ref="O98">XLOOKUP(A98,'Benchmark Rates Paste'!N:N,'Benchmark Rates Paste'!N:N,"")</f>
        <v>D5520</v>
      </c>
      <c r="P98" s="223">
        <v>75.0</v>
      </c>
      <c r="Q98" s="223">
        <f t="shared" si="3"/>
        <v>80.90861345</v>
      </c>
    </row>
    <row r="99" ht="15.75" customHeight="1">
      <c r="A99" s="221" t="s">
        <v>76</v>
      </c>
      <c r="B99" s="107" t="str">
        <f t="array" ref="B99">XLOOKUP(A99,'Medicaid Dental Comparison'!B:B,'Medicaid Dental Comparison'!C:C)</f>
        <v>Repair resin partial denture base, mandibular</v>
      </c>
      <c r="C99" s="223" t="str">
        <f t="array" ref="C99">XLOOKUP(A99,'Benchmark Rates Paste'!A:A,'Benchmark Rates Paste'!A:A,"")</f>
        <v>D5611</v>
      </c>
      <c r="D99" s="223">
        <v>211.53</v>
      </c>
      <c r="E99" s="223">
        <f t="shared" si="14"/>
        <v>232.3436471</v>
      </c>
      <c r="F99" s="224" t="str">
        <f t="array" ref="F99">XLOOKUP(A99,'Benchmark Rates Paste'!D:D,'Benchmark Rates Paste'!D:D,"")</f>
        <v>D5611</v>
      </c>
      <c r="G99" s="224">
        <v>71.03</v>
      </c>
      <c r="H99" s="225">
        <f t="shared" si="1"/>
        <v>72.87493506</v>
      </c>
      <c r="I99" s="223" t="str">
        <f t="array" ref="I99">XLOOKUP(A99,'Benchmark Rates Paste'!G:G,'Benchmark Rates Paste'!G:G,"")</f>
        <v/>
      </c>
      <c r="J99" s="223" t="s">
        <v>11</v>
      </c>
      <c r="K99" s="223" t="str">
        <f t="shared" si="8"/>
        <v/>
      </c>
      <c r="L99" s="224" t="str">
        <f t="array" ref="L99">XLOOKUP(A99,'Benchmark Rates Paste'!K:K,'Benchmark Rates Paste'!K:K,"")</f>
        <v>D5611</v>
      </c>
      <c r="M99" s="224">
        <v>100.71</v>
      </c>
      <c r="N99" s="225">
        <f t="shared" si="2"/>
        <v>117.6668601</v>
      </c>
      <c r="O99" s="223" t="str">
        <f t="array" ref="O99">XLOOKUP(A99,'Benchmark Rates Paste'!N:N,'Benchmark Rates Paste'!N:N,"")</f>
        <v>D5611</v>
      </c>
      <c r="P99" s="223">
        <v>81.0</v>
      </c>
      <c r="Q99" s="223">
        <f t="shared" si="3"/>
        <v>87.38130252</v>
      </c>
    </row>
    <row r="100" ht="15.75" customHeight="1">
      <c r="A100" s="221" t="s">
        <v>695</v>
      </c>
      <c r="B100" s="107" t="str">
        <f t="array" ref="B100">XLOOKUP(A100,'Medicaid Dental Comparison'!B:B,'Medicaid Dental Comparison'!C:C)</f>
        <v>Repair resin partial denture base, maxillary</v>
      </c>
      <c r="C100" s="223" t="str">
        <f t="array" ref="C100">XLOOKUP(A100,'Benchmark Rates Paste'!A:A,'Benchmark Rates Paste'!A:A,"")</f>
        <v>D5612</v>
      </c>
      <c r="D100" s="223">
        <v>211.53</v>
      </c>
      <c r="E100" s="223">
        <f t="shared" si="14"/>
        <v>232.3436471</v>
      </c>
      <c r="F100" s="224" t="str">
        <f t="array" ref="F100">XLOOKUP(A100,'Benchmark Rates Paste'!D:D,'Benchmark Rates Paste'!D:D,"")</f>
        <v>D5612</v>
      </c>
      <c r="G100" s="224">
        <v>71.03</v>
      </c>
      <c r="H100" s="225">
        <f t="shared" si="1"/>
        <v>72.87493506</v>
      </c>
      <c r="I100" s="223" t="str">
        <f t="array" ref="I100">XLOOKUP(A100,'Benchmark Rates Paste'!G:G,'Benchmark Rates Paste'!G:G,"")</f>
        <v/>
      </c>
      <c r="J100" s="223" t="s">
        <v>11</v>
      </c>
      <c r="K100" s="223" t="str">
        <f t="shared" si="8"/>
        <v/>
      </c>
      <c r="L100" s="224" t="str">
        <f t="array" ref="L100">XLOOKUP(A100,'Benchmark Rates Paste'!K:K,'Benchmark Rates Paste'!K:K,"")</f>
        <v>D5612</v>
      </c>
      <c r="M100" s="224">
        <v>100.71</v>
      </c>
      <c r="N100" s="225">
        <f t="shared" si="2"/>
        <v>117.6668601</v>
      </c>
      <c r="O100" s="223" t="str">
        <f t="array" ref="O100">XLOOKUP(A100,'Benchmark Rates Paste'!N:N,'Benchmark Rates Paste'!N:N,"")</f>
        <v>D5612</v>
      </c>
      <c r="P100" s="223">
        <v>81.0</v>
      </c>
      <c r="Q100" s="223">
        <f t="shared" si="3"/>
        <v>87.38130252</v>
      </c>
    </row>
    <row r="101" ht="15.75" customHeight="1">
      <c r="A101" s="221" t="s">
        <v>265</v>
      </c>
      <c r="B101" s="107" t="str">
        <f t="array" ref="B101">XLOOKUP(A101,'Medicaid Dental Comparison'!B:B,'Medicaid Dental Comparison'!C:C)</f>
        <v>Repair cast partial framework, mandibular</v>
      </c>
      <c r="C101" s="223" t="str">
        <f t="array" ref="C101">XLOOKUP(A101,'Benchmark Rates Paste'!A:A,'Benchmark Rates Paste'!A:A,"")</f>
        <v/>
      </c>
      <c r="D101" s="223" t="s">
        <v>11</v>
      </c>
      <c r="E101" s="223"/>
      <c r="F101" s="224" t="str">
        <f t="array" ref="F101">XLOOKUP(A101,'Benchmark Rates Paste'!D:D,'Benchmark Rates Paste'!D:D,"")</f>
        <v/>
      </c>
      <c r="G101" s="224" t="s">
        <v>11</v>
      </c>
      <c r="H101" s="225" t="str">
        <f t="shared" si="1"/>
        <v/>
      </c>
      <c r="I101" s="223" t="str">
        <f t="array" ref="I101">XLOOKUP(A101,'Benchmark Rates Paste'!G:G,'Benchmark Rates Paste'!G:G,"")</f>
        <v/>
      </c>
      <c r="J101" s="223" t="s">
        <v>11</v>
      </c>
      <c r="K101" s="223" t="str">
        <f t="shared" si="8"/>
        <v/>
      </c>
      <c r="L101" s="224" t="str">
        <f t="array" ref="L101">XLOOKUP(A101,'Benchmark Rates Paste'!K:K,'Benchmark Rates Paste'!K:K,"")</f>
        <v>D5621</v>
      </c>
      <c r="M101" s="224">
        <v>137.64</v>
      </c>
      <c r="N101" s="225">
        <f t="shared" si="2"/>
        <v>160.8148805</v>
      </c>
      <c r="O101" s="223" t="str">
        <f t="array" ref="O101">XLOOKUP(A101,'Benchmark Rates Paste'!N:N,'Benchmark Rates Paste'!N:N,"")</f>
        <v/>
      </c>
      <c r="P101" s="223" t="s">
        <v>11</v>
      </c>
      <c r="Q101" s="223" t="str">
        <f t="shared" si="3"/>
        <v/>
      </c>
    </row>
    <row r="102" ht="15.75" customHeight="1">
      <c r="A102" s="221" t="s">
        <v>177</v>
      </c>
      <c r="B102" s="107" t="str">
        <f t="array" ref="B102">XLOOKUP(A102,'Medicaid Dental Comparison'!B:B,'Medicaid Dental Comparison'!C:C)</f>
        <v>Repair cast partial framework, maxillary</v>
      </c>
      <c r="C102" s="223" t="str">
        <f t="array" ref="C102">XLOOKUP(A102,'Benchmark Rates Paste'!A:A,'Benchmark Rates Paste'!A:A,"")</f>
        <v/>
      </c>
      <c r="D102" s="223" t="s">
        <v>11</v>
      </c>
      <c r="E102" s="223"/>
      <c r="F102" s="224" t="str">
        <f t="array" ref="F102">XLOOKUP(A102,'Benchmark Rates Paste'!D:D,'Benchmark Rates Paste'!D:D,"")</f>
        <v/>
      </c>
      <c r="G102" s="224" t="s">
        <v>11</v>
      </c>
      <c r="H102" s="225" t="str">
        <f t="shared" si="1"/>
        <v/>
      </c>
      <c r="I102" s="223" t="str">
        <f t="array" ref="I102">XLOOKUP(A102,'Benchmark Rates Paste'!G:G,'Benchmark Rates Paste'!G:G,"")</f>
        <v/>
      </c>
      <c r="J102" s="223" t="s">
        <v>11</v>
      </c>
      <c r="K102" s="223" t="str">
        <f t="shared" si="8"/>
        <v/>
      </c>
      <c r="L102" s="224" t="str">
        <f t="array" ref="L102">XLOOKUP(A102,'Benchmark Rates Paste'!K:K,'Benchmark Rates Paste'!K:K,"")</f>
        <v>D5622</v>
      </c>
      <c r="M102" s="224">
        <v>137.64</v>
      </c>
      <c r="N102" s="225">
        <f t="shared" si="2"/>
        <v>160.8148805</v>
      </c>
      <c r="O102" s="223" t="str">
        <f t="array" ref="O102">XLOOKUP(A102,'Benchmark Rates Paste'!N:N,'Benchmark Rates Paste'!N:N,"")</f>
        <v/>
      </c>
      <c r="P102" s="223" t="s">
        <v>11</v>
      </c>
      <c r="Q102" s="223" t="str">
        <f t="shared" si="3"/>
        <v/>
      </c>
    </row>
    <row r="103" ht="15.75" customHeight="1">
      <c r="A103" s="221" t="s">
        <v>77</v>
      </c>
      <c r="B103" s="107" t="str">
        <f t="array" ref="B103">XLOOKUP(A103,'Medicaid Dental Comparison'!B:B,'Medicaid Dental Comparison'!C:C)</f>
        <v>Repair or Replace Broken Clasp- per tooth</v>
      </c>
      <c r="C103" s="223" t="str">
        <f t="array" ref="C103">XLOOKUP(A103,'Benchmark Rates Paste'!A:A,'Benchmark Rates Paste'!A:A,"")</f>
        <v>D5630</v>
      </c>
      <c r="D103" s="223">
        <v>201.38</v>
      </c>
      <c r="E103" s="223">
        <f t="shared" ref="E103:E106" si="15">D103*$V$6</f>
        <v>221.1949305</v>
      </c>
      <c r="F103" s="224" t="str">
        <f t="array" ref="F103">XLOOKUP(A103,'Benchmark Rates Paste'!D:D,'Benchmark Rates Paste'!D:D,"")</f>
        <v>D5630</v>
      </c>
      <c r="G103" s="224">
        <v>142.07</v>
      </c>
      <c r="H103" s="225">
        <f t="shared" si="1"/>
        <v>145.7601299</v>
      </c>
      <c r="I103" s="223" t="str">
        <f t="array" ref="I103">XLOOKUP(A103,'Benchmark Rates Paste'!G:G,'Benchmark Rates Paste'!G:G,"")</f>
        <v/>
      </c>
      <c r="J103" s="223" t="s">
        <v>11</v>
      </c>
      <c r="K103" s="223" t="str">
        <f t="shared" si="8"/>
        <v/>
      </c>
      <c r="L103" s="224" t="str">
        <f t="array" ref="L103">XLOOKUP(A103,'Benchmark Rates Paste'!K:K,'Benchmark Rates Paste'!K:K,"")</f>
        <v>D5630</v>
      </c>
      <c r="M103" s="224">
        <v>124.21</v>
      </c>
      <c r="N103" s="225">
        <f t="shared" si="2"/>
        <v>145.1236291</v>
      </c>
      <c r="O103" s="223" t="str">
        <f t="array" ref="O103">XLOOKUP(A103,'Benchmark Rates Paste'!N:N,'Benchmark Rates Paste'!N:N,"")</f>
        <v/>
      </c>
      <c r="P103" s="223" t="s">
        <v>11</v>
      </c>
      <c r="Q103" s="223" t="str">
        <f t="shared" si="3"/>
        <v/>
      </c>
    </row>
    <row r="104" ht="15.75" customHeight="1">
      <c r="A104" s="221" t="s">
        <v>697</v>
      </c>
      <c r="B104" s="107" t="str">
        <f t="array" ref="B104">XLOOKUP(A104,'Medicaid Dental Comparison'!B:B,'Medicaid Dental Comparison'!C:C)</f>
        <v>Replace Broken Teeth, Per Tooth</v>
      </c>
      <c r="C104" s="223" t="str">
        <f t="array" ref="C104">XLOOKUP(A104,'Benchmark Rates Paste'!A:A,'Benchmark Rates Paste'!A:A,"")</f>
        <v>D5640</v>
      </c>
      <c r="D104" s="223">
        <v>110.0</v>
      </c>
      <c r="E104" s="223">
        <f t="shared" si="15"/>
        <v>120.8235294</v>
      </c>
      <c r="F104" s="224" t="str">
        <f t="array" ref="F104">XLOOKUP(A104,'Benchmark Rates Paste'!D:D,'Benchmark Rates Paste'!D:D,"")</f>
        <v>D5640</v>
      </c>
      <c r="G104" s="224">
        <v>71.03</v>
      </c>
      <c r="H104" s="225">
        <f t="shared" si="1"/>
        <v>72.87493506</v>
      </c>
      <c r="I104" s="223" t="str">
        <f t="array" ref="I104">XLOOKUP(A104,'Benchmark Rates Paste'!G:G,'Benchmark Rates Paste'!G:G,"")</f>
        <v/>
      </c>
      <c r="J104" s="223" t="s">
        <v>11</v>
      </c>
      <c r="K104" s="223" t="str">
        <f t="shared" si="8"/>
        <v/>
      </c>
      <c r="L104" s="224" t="str">
        <f t="array" ref="L104">XLOOKUP(A104,'Benchmark Rates Paste'!K:K,'Benchmark Rates Paste'!K:K,"")</f>
        <v>D5640</v>
      </c>
      <c r="M104" s="224">
        <v>100.71</v>
      </c>
      <c r="N104" s="225">
        <f t="shared" si="2"/>
        <v>117.6668601</v>
      </c>
      <c r="O104" s="223" t="str">
        <f t="array" ref="O104">XLOOKUP(A104,'Benchmark Rates Paste'!N:N,'Benchmark Rates Paste'!N:N,"")</f>
        <v>D5640</v>
      </c>
      <c r="P104" s="223">
        <v>66.0</v>
      </c>
      <c r="Q104" s="223">
        <f t="shared" si="3"/>
        <v>71.19957983</v>
      </c>
    </row>
    <row r="105" ht="15.75" customHeight="1">
      <c r="A105" s="221" t="s">
        <v>699</v>
      </c>
      <c r="B105" s="107" t="str">
        <f t="array" ref="B105">XLOOKUP(A105,'Medicaid Dental Comparison'!B:B,'Medicaid Dental Comparison'!C:C)</f>
        <v>Add Tooth to Existing Partial Denture</v>
      </c>
      <c r="C105" s="223" t="str">
        <f t="array" ref="C105">XLOOKUP(A105,'Benchmark Rates Paste'!A:A,'Benchmark Rates Paste'!A:A,"")</f>
        <v>D5650</v>
      </c>
      <c r="D105" s="223">
        <v>110.0</v>
      </c>
      <c r="E105" s="223">
        <f t="shared" si="15"/>
        <v>120.8235294</v>
      </c>
      <c r="F105" s="224" t="str">
        <f t="array" ref="F105">XLOOKUP(A105,'Benchmark Rates Paste'!D:D,'Benchmark Rates Paste'!D:D,"")</f>
        <v>D5650</v>
      </c>
      <c r="G105" s="224">
        <v>71.03</v>
      </c>
      <c r="H105" s="225">
        <f t="shared" si="1"/>
        <v>72.87493506</v>
      </c>
      <c r="I105" s="223" t="str">
        <f t="array" ref="I105">XLOOKUP(A105,'Benchmark Rates Paste'!G:G,'Benchmark Rates Paste'!G:G,"")</f>
        <v/>
      </c>
      <c r="J105" s="223" t="s">
        <v>11</v>
      </c>
      <c r="K105" s="223" t="str">
        <f t="shared" si="8"/>
        <v/>
      </c>
      <c r="L105" s="224" t="str">
        <f t="array" ref="L105">XLOOKUP(A105,'Benchmark Rates Paste'!K:K,'Benchmark Rates Paste'!K:K,"")</f>
        <v>D5650</v>
      </c>
      <c r="M105" s="224">
        <v>100.71</v>
      </c>
      <c r="N105" s="225">
        <f t="shared" si="2"/>
        <v>117.6668601</v>
      </c>
      <c r="O105" s="223" t="str">
        <f t="array" ref="O105">XLOOKUP(A105,'Benchmark Rates Paste'!N:N,'Benchmark Rates Paste'!N:N,"")</f>
        <v/>
      </c>
      <c r="P105" s="223" t="s">
        <v>11</v>
      </c>
      <c r="Q105" s="223" t="str">
        <f t="shared" si="3"/>
        <v/>
      </c>
    </row>
    <row r="106" ht="15.75" customHeight="1">
      <c r="A106" s="221" t="s">
        <v>79</v>
      </c>
      <c r="B106" s="107" t="str">
        <f t="array" ref="B106">XLOOKUP(A106,'Medicaid Dental Comparison'!B:B,'Medicaid Dental Comparison'!C:C)</f>
        <v>Add Clasp to Existing Partial Denture- per tooth</v>
      </c>
      <c r="C106" s="223" t="str">
        <f t="array" ref="C106">XLOOKUP(A106,'Benchmark Rates Paste'!A:A,'Benchmark Rates Paste'!A:A,"")</f>
        <v>D5660</v>
      </c>
      <c r="D106" s="223">
        <v>119.0</v>
      </c>
      <c r="E106" s="223">
        <f t="shared" si="15"/>
        <v>130.7090909</v>
      </c>
      <c r="F106" s="224" t="str">
        <f t="array" ref="F106">XLOOKUP(A106,'Benchmark Rates Paste'!D:D,'Benchmark Rates Paste'!D:D,"")</f>
        <v>D5660</v>
      </c>
      <c r="G106" s="224">
        <v>118.38</v>
      </c>
      <c r="H106" s="225">
        <f t="shared" si="1"/>
        <v>121.4548052</v>
      </c>
      <c r="I106" s="223" t="str">
        <f t="array" ref="I106">XLOOKUP(A106,'Benchmark Rates Paste'!G:G,'Benchmark Rates Paste'!G:G,"")</f>
        <v/>
      </c>
      <c r="J106" s="223" t="s">
        <v>11</v>
      </c>
      <c r="K106" s="223" t="str">
        <f t="shared" si="8"/>
        <v/>
      </c>
      <c r="L106" s="224" t="str">
        <f t="array" ref="L106">XLOOKUP(A106,'Benchmark Rates Paste'!K:K,'Benchmark Rates Paste'!K:K,"")</f>
        <v>D5660</v>
      </c>
      <c r="M106" s="224">
        <v>167.85</v>
      </c>
      <c r="N106" s="225">
        <f t="shared" si="2"/>
        <v>196.1114334</v>
      </c>
      <c r="O106" s="223" t="str">
        <f t="array" ref="O106">XLOOKUP(A106,'Benchmark Rates Paste'!N:N,'Benchmark Rates Paste'!N:N,"")</f>
        <v/>
      </c>
      <c r="P106" s="223" t="s">
        <v>11</v>
      </c>
      <c r="Q106" s="223" t="str">
        <f t="shared" si="3"/>
        <v/>
      </c>
    </row>
    <row r="107" ht="15.75" customHeight="1">
      <c r="A107" s="221" t="s">
        <v>266</v>
      </c>
      <c r="B107" s="107" t="str">
        <f t="array" ref="B107">XLOOKUP(A107,'Medicaid Dental Comparison'!B:B,'Medicaid Dental Comparison'!C:C)</f>
        <v>Replace Teeth &amp; Acrylic Cast Metal Max</v>
      </c>
      <c r="C107" s="223" t="str">
        <f t="array" ref="C107">XLOOKUP(A107,'Benchmark Rates Paste'!A:A,'Benchmark Rates Paste'!A:A,"")</f>
        <v/>
      </c>
      <c r="D107" s="223" t="s">
        <v>11</v>
      </c>
      <c r="E107" s="223"/>
      <c r="F107" s="224" t="str">
        <f t="array" ref="F107">XLOOKUP(A107,'Benchmark Rates Paste'!D:D,'Benchmark Rates Paste'!D:D,"")</f>
        <v/>
      </c>
      <c r="G107" s="224" t="s">
        <v>11</v>
      </c>
      <c r="H107" s="225" t="str">
        <f t="shared" si="1"/>
        <v/>
      </c>
      <c r="I107" s="223" t="str">
        <f t="array" ref="I107">XLOOKUP(A107,'Benchmark Rates Paste'!G:G,'Benchmark Rates Paste'!G:G,"")</f>
        <v/>
      </c>
      <c r="J107" s="223" t="s">
        <v>11</v>
      </c>
      <c r="K107" s="223" t="str">
        <f t="shared" si="8"/>
        <v/>
      </c>
      <c r="L107" s="224" t="str">
        <f t="array" ref="L107">XLOOKUP(A107,'Benchmark Rates Paste'!K:K,'Benchmark Rates Paste'!K:K,"")</f>
        <v>D5670</v>
      </c>
      <c r="M107" s="224">
        <v>500.19</v>
      </c>
      <c r="N107" s="225">
        <f t="shared" si="2"/>
        <v>584.4085666</v>
      </c>
      <c r="O107" s="223" t="str">
        <f t="array" ref="O107">XLOOKUP(A107,'Benchmark Rates Paste'!N:N,'Benchmark Rates Paste'!N:N,"")</f>
        <v/>
      </c>
      <c r="P107" s="223" t="s">
        <v>11</v>
      </c>
      <c r="Q107" s="223" t="str">
        <f t="shared" si="3"/>
        <v/>
      </c>
    </row>
    <row r="108" ht="15.75" customHeight="1">
      <c r="A108" s="221" t="s">
        <v>267</v>
      </c>
      <c r="B108" s="107" t="str">
        <f t="array" ref="B108">XLOOKUP(A108,'Medicaid Dental Comparison'!B:B,'Medicaid Dental Comparison'!C:C)</f>
        <v>Replace Teeth &amp; Acrylic Cast Metal Mandi</v>
      </c>
      <c r="C108" s="223" t="str">
        <f t="array" ref="C108">XLOOKUP(A108,'Benchmark Rates Paste'!A:A,'Benchmark Rates Paste'!A:A,"")</f>
        <v/>
      </c>
      <c r="D108" s="223" t="s">
        <v>11</v>
      </c>
      <c r="E108" s="223"/>
      <c r="F108" s="224" t="str">
        <f t="array" ref="F108">XLOOKUP(A108,'Benchmark Rates Paste'!D:D,'Benchmark Rates Paste'!D:D,"")</f>
        <v/>
      </c>
      <c r="G108" s="224" t="s">
        <v>11</v>
      </c>
      <c r="H108" s="225" t="str">
        <f t="shared" si="1"/>
        <v/>
      </c>
      <c r="I108" s="223" t="str">
        <f t="array" ref="I108">XLOOKUP(A108,'Benchmark Rates Paste'!G:G,'Benchmark Rates Paste'!G:G,"")</f>
        <v/>
      </c>
      <c r="J108" s="223" t="s">
        <v>11</v>
      </c>
      <c r="K108" s="223" t="str">
        <f t="shared" si="8"/>
        <v/>
      </c>
      <c r="L108" s="224" t="str">
        <f t="array" ref="L108">XLOOKUP(A108,'Benchmark Rates Paste'!K:K,'Benchmark Rates Paste'!K:K,"")</f>
        <v>D5671</v>
      </c>
      <c r="M108" s="224">
        <v>500.19</v>
      </c>
      <c r="N108" s="225">
        <f t="shared" si="2"/>
        <v>584.4085666</v>
      </c>
      <c r="O108" s="223" t="str">
        <f t="array" ref="O108">XLOOKUP(A108,'Benchmark Rates Paste'!N:N,'Benchmark Rates Paste'!N:N,"")</f>
        <v/>
      </c>
      <c r="P108" s="223" t="s">
        <v>11</v>
      </c>
      <c r="Q108" s="223" t="str">
        <f t="shared" si="3"/>
        <v/>
      </c>
    </row>
    <row r="109" ht="15.75" customHeight="1">
      <c r="A109" s="221" t="s">
        <v>80</v>
      </c>
      <c r="B109" s="107" t="str">
        <f t="array" ref="B109">XLOOKUP(A109,'Medicaid Dental Comparison'!B:B,'Medicaid Dental Comparison'!C:C)</f>
        <v>Rebase Complete Maxillary Denture</v>
      </c>
      <c r="C109" s="223" t="str">
        <f t="array" ref="C109">XLOOKUP(A109,'Benchmark Rates Paste'!A:A,'Benchmark Rates Paste'!A:A,"")</f>
        <v/>
      </c>
      <c r="D109" s="223" t="s">
        <v>11</v>
      </c>
      <c r="E109" s="223"/>
      <c r="F109" s="224" t="str">
        <f t="array" ref="F109">XLOOKUP(A109,'Benchmark Rates Paste'!D:D,'Benchmark Rates Paste'!D:D,"")</f>
        <v/>
      </c>
      <c r="G109" s="224" t="s">
        <v>11</v>
      </c>
      <c r="H109" s="225" t="str">
        <f t="shared" si="1"/>
        <v/>
      </c>
      <c r="I109" s="223" t="str">
        <f t="array" ref="I109">XLOOKUP(A109,'Benchmark Rates Paste'!G:G,'Benchmark Rates Paste'!G:G,"")</f>
        <v/>
      </c>
      <c r="J109" s="223" t="s">
        <v>11</v>
      </c>
      <c r="K109" s="223" t="str">
        <f t="shared" si="8"/>
        <v/>
      </c>
      <c r="L109" s="224" t="str">
        <f t="array" ref="L109">XLOOKUP(A109,'Benchmark Rates Paste'!K:K,'Benchmark Rates Paste'!K:K,"")</f>
        <v>D5710</v>
      </c>
      <c r="M109" s="224">
        <v>335.7</v>
      </c>
      <c r="N109" s="225">
        <f t="shared" si="2"/>
        <v>392.2228669</v>
      </c>
      <c r="O109" s="223" t="str">
        <f t="array" ref="O109">XLOOKUP(A109,'Benchmark Rates Paste'!N:N,'Benchmark Rates Paste'!N:N,"")</f>
        <v/>
      </c>
      <c r="P109" s="223" t="s">
        <v>11</v>
      </c>
      <c r="Q109" s="223" t="str">
        <f t="shared" si="3"/>
        <v/>
      </c>
    </row>
    <row r="110" ht="15.75" customHeight="1">
      <c r="A110" s="221" t="s">
        <v>81</v>
      </c>
      <c r="B110" s="107" t="str">
        <f t="array" ref="B110">XLOOKUP(A110,'Medicaid Dental Comparison'!B:B,'Medicaid Dental Comparison'!C:C)</f>
        <v>Rebase Complete Mandibular Denture</v>
      </c>
      <c r="C110" s="223" t="str">
        <f t="array" ref="C110">XLOOKUP(A110,'Benchmark Rates Paste'!A:A,'Benchmark Rates Paste'!A:A,"")</f>
        <v/>
      </c>
      <c r="D110" s="223" t="s">
        <v>11</v>
      </c>
      <c r="E110" s="223"/>
      <c r="F110" s="224" t="str">
        <f t="array" ref="F110">XLOOKUP(A110,'Benchmark Rates Paste'!D:D,'Benchmark Rates Paste'!D:D,"")</f>
        <v/>
      </c>
      <c r="G110" s="224" t="s">
        <v>11</v>
      </c>
      <c r="H110" s="225" t="str">
        <f t="shared" si="1"/>
        <v/>
      </c>
      <c r="I110" s="223" t="str">
        <f t="array" ref="I110">XLOOKUP(A110,'Benchmark Rates Paste'!G:G,'Benchmark Rates Paste'!G:G,"")</f>
        <v/>
      </c>
      <c r="J110" s="223" t="s">
        <v>11</v>
      </c>
      <c r="K110" s="223" t="str">
        <f t="shared" si="8"/>
        <v/>
      </c>
      <c r="L110" s="224" t="str">
        <f t="array" ref="L110">XLOOKUP(A110,'Benchmark Rates Paste'!K:K,'Benchmark Rates Paste'!K:K,"")</f>
        <v>D5711</v>
      </c>
      <c r="M110" s="224">
        <v>335.7</v>
      </c>
      <c r="N110" s="225">
        <f t="shared" si="2"/>
        <v>392.2228669</v>
      </c>
      <c r="O110" s="223" t="str">
        <f t="array" ref="O110">XLOOKUP(A110,'Benchmark Rates Paste'!N:N,'Benchmark Rates Paste'!N:N,"")</f>
        <v/>
      </c>
      <c r="P110" s="223" t="s">
        <v>11</v>
      </c>
      <c r="Q110" s="223" t="str">
        <f t="shared" si="3"/>
        <v/>
      </c>
    </row>
    <row r="111" ht="15.75" customHeight="1">
      <c r="A111" s="221" t="s">
        <v>82</v>
      </c>
      <c r="B111" s="107" t="str">
        <f t="array" ref="B111">XLOOKUP(A111,'Medicaid Dental Comparison'!B:B,'Medicaid Dental Comparison'!C:C)</f>
        <v>Rebase Maxillary Partial Denture</v>
      </c>
      <c r="C111" s="223" t="str">
        <f t="array" ref="C111">XLOOKUP(A111,'Benchmark Rates Paste'!A:A,'Benchmark Rates Paste'!A:A,"")</f>
        <v/>
      </c>
      <c r="D111" s="223" t="s">
        <v>11</v>
      </c>
      <c r="E111" s="223"/>
      <c r="F111" s="224" t="str">
        <f t="array" ref="F111">XLOOKUP(A111,'Benchmark Rates Paste'!D:D,'Benchmark Rates Paste'!D:D,"")</f>
        <v/>
      </c>
      <c r="G111" s="224" t="s">
        <v>11</v>
      </c>
      <c r="H111" s="225" t="str">
        <f t="shared" si="1"/>
        <v/>
      </c>
      <c r="I111" s="223" t="str">
        <f t="array" ref="I111">XLOOKUP(A111,'Benchmark Rates Paste'!G:G,'Benchmark Rates Paste'!G:G,"")</f>
        <v/>
      </c>
      <c r="J111" s="223" t="s">
        <v>11</v>
      </c>
      <c r="K111" s="223" t="str">
        <f t="shared" si="8"/>
        <v/>
      </c>
      <c r="L111" s="224" t="str">
        <f t="array" ref="L111">XLOOKUP(A111,'Benchmark Rates Paste'!K:K,'Benchmark Rates Paste'!K:K,"")</f>
        <v>D5720</v>
      </c>
      <c r="M111" s="224">
        <v>268.56</v>
      </c>
      <c r="N111" s="225">
        <f t="shared" si="2"/>
        <v>313.7782935</v>
      </c>
      <c r="O111" s="223" t="str">
        <f t="array" ref="O111">XLOOKUP(A111,'Benchmark Rates Paste'!N:N,'Benchmark Rates Paste'!N:N,"")</f>
        <v/>
      </c>
      <c r="P111" s="223" t="s">
        <v>11</v>
      </c>
      <c r="Q111" s="223" t="str">
        <f t="shared" si="3"/>
        <v/>
      </c>
    </row>
    <row r="112" ht="15.75" customHeight="1">
      <c r="A112" s="221" t="s">
        <v>83</v>
      </c>
      <c r="B112" s="107" t="str">
        <f t="array" ref="B112">XLOOKUP(A112,'Medicaid Dental Comparison'!B:B,'Medicaid Dental Comparison'!C:C)</f>
        <v>Rebase Mandibular Partial Denture</v>
      </c>
      <c r="C112" s="223" t="str">
        <f t="array" ref="C112">XLOOKUP(A112,'Benchmark Rates Paste'!A:A,'Benchmark Rates Paste'!A:A,"")</f>
        <v/>
      </c>
      <c r="D112" s="223" t="s">
        <v>11</v>
      </c>
      <c r="E112" s="223"/>
      <c r="F112" s="224" t="str">
        <f t="array" ref="F112">XLOOKUP(A112,'Benchmark Rates Paste'!D:D,'Benchmark Rates Paste'!D:D,"")</f>
        <v/>
      </c>
      <c r="G112" s="224" t="s">
        <v>11</v>
      </c>
      <c r="H112" s="225" t="str">
        <f t="shared" si="1"/>
        <v/>
      </c>
      <c r="I112" s="223" t="str">
        <f t="array" ref="I112">XLOOKUP(A112,'Benchmark Rates Paste'!G:G,'Benchmark Rates Paste'!G:G,"")</f>
        <v/>
      </c>
      <c r="J112" s="223" t="s">
        <v>11</v>
      </c>
      <c r="K112" s="223" t="str">
        <f t="shared" si="8"/>
        <v/>
      </c>
      <c r="L112" s="224" t="str">
        <f t="array" ref="L112">XLOOKUP(A112,'Benchmark Rates Paste'!K:K,'Benchmark Rates Paste'!K:K,"")</f>
        <v>D5721</v>
      </c>
      <c r="M112" s="224">
        <v>268.56</v>
      </c>
      <c r="N112" s="225">
        <f t="shared" si="2"/>
        <v>313.7782935</v>
      </c>
      <c r="O112" s="223" t="str">
        <f t="array" ref="O112">XLOOKUP(A112,'Benchmark Rates Paste'!N:N,'Benchmark Rates Paste'!N:N,"")</f>
        <v/>
      </c>
      <c r="P112" s="223" t="s">
        <v>11</v>
      </c>
      <c r="Q112" s="223" t="str">
        <f t="shared" si="3"/>
        <v/>
      </c>
    </row>
    <row r="113" ht="15.75" customHeight="1">
      <c r="A113" s="221" t="s">
        <v>705</v>
      </c>
      <c r="B113" s="107" t="str">
        <f t="array" ref="B113">XLOOKUP(A113,'Medicaid Dental Comparison'!B:B,'Medicaid Dental Comparison'!C:C)</f>
        <v>Reline Complete Maxillary Denture Lab</v>
      </c>
      <c r="C113" s="223" t="str">
        <f t="array" ref="C113">XLOOKUP(A113,'Benchmark Rates Paste'!A:A,'Benchmark Rates Paste'!A:A,"")</f>
        <v>D5750</v>
      </c>
      <c r="D113" s="223">
        <v>402.75</v>
      </c>
      <c r="E113" s="223">
        <f t="shared" ref="E113:E118" si="16">D113*$V$6</f>
        <v>442.378877</v>
      </c>
      <c r="F113" s="224" t="str">
        <f t="array" ref="F113">XLOOKUP(A113,'Benchmark Rates Paste'!D:D,'Benchmark Rates Paste'!D:D,"")</f>
        <v>D5750</v>
      </c>
      <c r="G113" s="224">
        <v>219.01</v>
      </c>
      <c r="H113" s="225">
        <f t="shared" si="1"/>
        <v>224.6985714</v>
      </c>
      <c r="I113" s="223" t="str">
        <f t="array" ref="I113">XLOOKUP(A113,'Benchmark Rates Paste'!G:G,'Benchmark Rates Paste'!G:G,"")</f>
        <v/>
      </c>
      <c r="J113" s="223" t="s">
        <v>11</v>
      </c>
      <c r="K113" s="223" t="str">
        <f t="shared" si="8"/>
        <v/>
      </c>
      <c r="L113" s="224" t="str">
        <f t="array" ref="L113">XLOOKUP(A113,'Benchmark Rates Paste'!K:K,'Benchmark Rates Paste'!K:K,"")</f>
        <v>D5750</v>
      </c>
      <c r="M113" s="224">
        <v>268.56</v>
      </c>
      <c r="N113" s="225">
        <f t="shared" si="2"/>
        <v>313.7782935</v>
      </c>
      <c r="O113" s="223" t="str">
        <f t="array" ref="O113">XLOOKUP(A113,'Benchmark Rates Paste'!N:N,'Benchmark Rates Paste'!N:N,"")</f>
        <v/>
      </c>
      <c r="P113" s="223" t="s">
        <v>11</v>
      </c>
      <c r="Q113" s="223" t="str">
        <f t="shared" si="3"/>
        <v/>
      </c>
    </row>
    <row r="114" ht="15.75" customHeight="1">
      <c r="A114" s="221" t="s">
        <v>707</v>
      </c>
      <c r="B114" s="107" t="str">
        <f t="array" ref="B114">XLOOKUP(A114,'Medicaid Dental Comparison'!B:B,'Medicaid Dental Comparison'!C:C)</f>
        <v>Reline Complete Mandibular Denture Lab</v>
      </c>
      <c r="C114" s="223" t="str">
        <f t="array" ref="C114">XLOOKUP(A114,'Benchmark Rates Paste'!A:A,'Benchmark Rates Paste'!A:A,"")</f>
        <v>D5751</v>
      </c>
      <c r="D114" s="223">
        <v>402.75</v>
      </c>
      <c r="E114" s="223">
        <f t="shared" si="16"/>
        <v>442.378877</v>
      </c>
      <c r="F114" s="224" t="str">
        <f t="array" ref="F114">XLOOKUP(A114,'Benchmark Rates Paste'!D:D,'Benchmark Rates Paste'!D:D,"")</f>
        <v>D5751</v>
      </c>
      <c r="G114" s="224">
        <v>219.01</v>
      </c>
      <c r="H114" s="225">
        <f t="shared" si="1"/>
        <v>224.6985714</v>
      </c>
      <c r="I114" s="223" t="str">
        <f t="array" ref="I114">XLOOKUP(A114,'Benchmark Rates Paste'!G:G,'Benchmark Rates Paste'!G:G,"")</f>
        <v/>
      </c>
      <c r="J114" s="223" t="s">
        <v>11</v>
      </c>
      <c r="K114" s="223" t="str">
        <f t="shared" si="8"/>
        <v/>
      </c>
      <c r="L114" s="224" t="str">
        <f t="array" ref="L114">XLOOKUP(A114,'Benchmark Rates Paste'!K:K,'Benchmark Rates Paste'!K:K,"")</f>
        <v>D5751</v>
      </c>
      <c r="M114" s="224">
        <v>268.56</v>
      </c>
      <c r="N114" s="225">
        <f t="shared" si="2"/>
        <v>313.7782935</v>
      </c>
      <c r="O114" s="223" t="str">
        <f t="array" ref="O114">XLOOKUP(A114,'Benchmark Rates Paste'!N:N,'Benchmark Rates Paste'!N:N,"")</f>
        <v/>
      </c>
      <c r="P114" s="223" t="s">
        <v>11</v>
      </c>
      <c r="Q114" s="223" t="str">
        <f t="shared" si="3"/>
        <v/>
      </c>
    </row>
    <row r="115" ht="15.75" customHeight="1">
      <c r="A115" s="221" t="s">
        <v>84</v>
      </c>
      <c r="B115" s="107" t="str">
        <f t="array" ref="B115">XLOOKUP(A115,'Medicaid Dental Comparison'!B:B,'Medicaid Dental Comparison'!C:C)</f>
        <v>Reline Maxillary Partial Denture Lab</v>
      </c>
      <c r="C115" s="223" t="str">
        <f t="array" ref="C115">XLOOKUP(A115,'Benchmark Rates Paste'!A:A,'Benchmark Rates Paste'!A:A,"")</f>
        <v>D5760</v>
      </c>
      <c r="D115" s="223">
        <v>351.99</v>
      </c>
      <c r="E115" s="223">
        <f t="shared" si="16"/>
        <v>386.6243102</v>
      </c>
      <c r="F115" s="224" t="str">
        <f t="array" ref="F115">XLOOKUP(A115,'Benchmark Rates Paste'!D:D,'Benchmark Rates Paste'!D:D,"")</f>
        <v>D5760</v>
      </c>
      <c r="G115" s="224">
        <v>189.41</v>
      </c>
      <c r="H115" s="225">
        <f t="shared" si="1"/>
        <v>194.3297403</v>
      </c>
      <c r="I115" s="223" t="str">
        <f t="array" ref="I115">XLOOKUP(A115,'Benchmark Rates Paste'!G:G,'Benchmark Rates Paste'!G:G,"")</f>
        <v/>
      </c>
      <c r="J115" s="223" t="s">
        <v>11</v>
      </c>
      <c r="K115" s="223" t="str">
        <f t="shared" si="8"/>
        <v/>
      </c>
      <c r="L115" s="224" t="str">
        <f t="array" ref="L115">XLOOKUP(A115,'Benchmark Rates Paste'!K:K,'Benchmark Rates Paste'!K:K,"")</f>
        <v>D5760</v>
      </c>
      <c r="M115" s="224">
        <v>268.56</v>
      </c>
      <c r="N115" s="225">
        <f t="shared" si="2"/>
        <v>313.7782935</v>
      </c>
      <c r="O115" s="223" t="str">
        <f t="array" ref="O115">XLOOKUP(A115,'Benchmark Rates Paste'!N:N,'Benchmark Rates Paste'!N:N,"")</f>
        <v/>
      </c>
      <c r="P115" s="223" t="s">
        <v>11</v>
      </c>
      <c r="Q115" s="223" t="str">
        <f t="shared" si="3"/>
        <v/>
      </c>
    </row>
    <row r="116" ht="15.75" customHeight="1">
      <c r="A116" s="221" t="s">
        <v>709</v>
      </c>
      <c r="B116" s="107" t="str">
        <f t="array" ref="B116">XLOOKUP(A116,'Medicaid Dental Comparison'!B:B,'Medicaid Dental Comparison'!C:C)</f>
        <v>Reline Mandibular Partial Denture Lab</v>
      </c>
      <c r="C116" s="223" t="str">
        <f t="array" ref="C116">XLOOKUP(A116,'Benchmark Rates Paste'!A:A,'Benchmark Rates Paste'!A:A,"")</f>
        <v>D5761</v>
      </c>
      <c r="D116" s="223">
        <v>351.99</v>
      </c>
      <c r="E116" s="223">
        <f t="shared" si="16"/>
        <v>386.6243102</v>
      </c>
      <c r="F116" s="224" t="str">
        <f t="array" ref="F116">XLOOKUP(A116,'Benchmark Rates Paste'!D:D,'Benchmark Rates Paste'!D:D,"")</f>
        <v>D5761</v>
      </c>
      <c r="G116" s="224">
        <v>189.41</v>
      </c>
      <c r="H116" s="225">
        <f t="shared" si="1"/>
        <v>194.3297403</v>
      </c>
      <c r="I116" s="223" t="str">
        <f t="array" ref="I116">XLOOKUP(A116,'Benchmark Rates Paste'!G:G,'Benchmark Rates Paste'!G:G,"")</f>
        <v/>
      </c>
      <c r="J116" s="223" t="s">
        <v>11</v>
      </c>
      <c r="K116" s="223" t="str">
        <f t="shared" si="8"/>
        <v/>
      </c>
      <c r="L116" s="224" t="str">
        <f t="array" ref="L116">XLOOKUP(A116,'Benchmark Rates Paste'!K:K,'Benchmark Rates Paste'!K:K,"")</f>
        <v>D5761</v>
      </c>
      <c r="M116" s="224">
        <v>268.56</v>
      </c>
      <c r="N116" s="225">
        <f t="shared" si="2"/>
        <v>313.7782935</v>
      </c>
      <c r="O116" s="223" t="str">
        <f t="array" ref="O116">XLOOKUP(A116,'Benchmark Rates Paste'!N:N,'Benchmark Rates Paste'!N:N,"")</f>
        <v/>
      </c>
      <c r="P116" s="223" t="s">
        <v>11</v>
      </c>
      <c r="Q116" s="223" t="str">
        <f t="shared" si="3"/>
        <v/>
      </c>
    </row>
    <row r="117" ht="15.75" customHeight="1">
      <c r="A117" s="221" t="s">
        <v>85</v>
      </c>
      <c r="B117" s="107" t="str">
        <f t="array" ref="B117">XLOOKUP(A117,'Medicaid Dental Comparison'!B:B,'Medicaid Dental Comparison'!C:C)</f>
        <v>Interim Partial Denture Maxillary</v>
      </c>
      <c r="C117" s="223" t="str">
        <f t="array" ref="C117">XLOOKUP(A117,'Benchmark Rates Paste'!A:A,'Benchmark Rates Paste'!A:A,"")</f>
        <v>D5820</v>
      </c>
      <c r="D117" s="223">
        <v>634.59</v>
      </c>
      <c r="E117" s="223">
        <f t="shared" si="16"/>
        <v>697.0309412</v>
      </c>
      <c r="F117" s="224" t="str">
        <f t="array" ref="F117">XLOOKUP(A117,'Benchmark Rates Paste'!D:D,'Benchmark Rates Paste'!D:D,"")</f>
        <v/>
      </c>
      <c r="G117" s="224" t="s">
        <v>11</v>
      </c>
      <c r="H117" s="225" t="str">
        <f t="shared" si="1"/>
        <v/>
      </c>
      <c r="I117" s="223" t="str">
        <f t="array" ref="I117">XLOOKUP(A117,'Benchmark Rates Paste'!G:G,'Benchmark Rates Paste'!G:G,"")</f>
        <v/>
      </c>
      <c r="J117" s="223" t="s">
        <v>11</v>
      </c>
      <c r="K117" s="223" t="str">
        <f t="shared" si="8"/>
        <v/>
      </c>
      <c r="L117" s="224" t="str">
        <f t="array" ref="L117">XLOOKUP(A117,'Benchmark Rates Paste'!K:K,'Benchmark Rates Paste'!K:K,"")</f>
        <v>D5820</v>
      </c>
      <c r="M117" s="224">
        <v>335.7</v>
      </c>
      <c r="N117" s="225">
        <f t="shared" si="2"/>
        <v>392.2228669</v>
      </c>
      <c r="O117" s="223" t="str">
        <f t="array" ref="O117">XLOOKUP(A117,'Benchmark Rates Paste'!N:N,'Benchmark Rates Paste'!N:N,"")</f>
        <v/>
      </c>
      <c r="P117" s="223" t="s">
        <v>11</v>
      </c>
      <c r="Q117" s="223" t="str">
        <f t="shared" si="3"/>
        <v/>
      </c>
    </row>
    <row r="118" ht="15.75" customHeight="1">
      <c r="A118" s="221" t="s">
        <v>87</v>
      </c>
      <c r="B118" s="107" t="str">
        <f t="array" ref="B118">XLOOKUP(A118,'Medicaid Dental Comparison'!B:B,'Medicaid Dental Comparison'!C:C)</f>
        <v>Interim Partial Denture Mandibular</v>
      </c>
      <c r="C118" s="223" t="str">
        <f t="array" ref="C118">XLOOKUP(A118,'Benchmark Rates Paste'!A:A,'Benchmark Rates Paste'!A:A,"")</f>
        <v>D5821</v>
      </c>
      <c r="D118" s="223">
        <v>634.59</v>
      </c>
      <c r="E118" s="223">
        <f t="shared" si="16"/>
        <v>697.0309412</v>
      </c>
      <c r="F118" s="224" t="str">
        <f t="array" ref="F118">XLOOKUP(A118,'Benchmark Rates Paste'!D:D,'Benchmark Rates Paste'!D:D,"")</f>
        <v/>
      </c>
      <c r="G118" s="224" t="s">
        <v>11</v>
      </c>
      <c r="H118" s="225" t="str">
        <f t="shared" si="1"/>
        <v/>
      </c>
      <c r="I118" s="223" t="str">
        <f t="array" ref="I118">XLOOKUP(A118,'Benchmark Rates Paste'!G:G,'Benchmark Rates Paste'!G:G,"")</f>
        <v/>
      </c>
      <c r="J118" s="223" t="s">
        <v>11</v>
      </c>
      <c r="K118" s="223" t="str">
        <f t="shared" si="8"/>
        <v/>
      </c>
      <c r="L118" s="224" t="str">
        <f t="array" ref="L118">XLOOKUP(A118,'Benchmark Rates Paste'!K:K,'Benchmark Rates Paste'!K:K,"")</f>
        <v>D5821</v>
      </c>
      <c r="M118" s="224">
        <v>335.7</v>
      </c>
      <c r="N118" s="225">
        <f t="shared" si="2"/>
        <v>392.2228669</v>
      </c>
      <c r="O118" s="223" t="str">
        <f t="array" ref="O118">XLOOKUP(A118,'Benchmark Rates Paste'!N:N,'Benchmark Rates Paste'!N:N,"")</f>
        <v/>
      </c>
      <c r="P118" s="223" t="s">
        <v>11</v>
      </c>
      <c r="Q118" s="223" t="str">
        <f t="shared" si="3"/>
        <v/>
      </c>
    </row>
    <row r="119" ht="15.75" customHeight="1">
      <c r="A119" s="221" t="s">
        <v>271</v>
      </c>
      <c r="B119" s="107" t="str">
        <f t="array" ref="B119">XLOOKUP(A119,'Medicaid Dental Comparison'!B:B,'Medicaid Dental Comparison'!C:C)</f>
        <v>Tissue Conditioning Maxillary</v>
      </c>
      <c r="C119" s="223" t="str">
        <f t="array" ref="C119">XLOOKUP(A119,'Benchmark Rates Paste'!A:A,'Benchmark Rates Paste'!A:A,"")</f>
        <v/>
      </c>
      <c r="D119" s="223" t="s">
        <v>11</v>
      </c>
      <c r="E119" s="223"/>
      <c r="F119" s="224" t="str">
        <f t="array" ref="F119">XLOOKUP(A119,'Benchmark Rates Paste'!D:D,'Benchmark Rates Paste'!D:D,"")</f>
        <v/>
      </c>
      <c r="G119" s="224" t="s">
        <v>11</v>
      </c>
      <c r="H119" s="225" t="str">
        <f t="shared" si="1"/>
        <v/>
      </c>
      <c r="I119" s="223" t="str">
        <f t="array" ref="I119">XLOOKUP(A119,'Benchmark Rates Paste'!G:G,'Benchmark Rates Paste'!G:G,"")</f>
        <v/>
      </c>
      <c r="J119" s="223" t="s">
        <v>11</v>
      </c>
      <c r="K119" s="223" t="str">
        <f t="shared" si="8"/>
        <v/>
      </c>
      <c r="L119" s="224" t="str">
        <f t="array" ref="L119">XLOOKUP(A119,'Benchmark Rates Paste'!K:K,'Benchmark Rates Paste'!K:K,"")</f>
        <v>D5850</v>
      </c>
      <c r="M119" s="224">
        <v>87.28</v>
      </c>
      <c r="N119" s="225">
        <f t="shared" si="2"/>
        <v>101.9756086</v>
      </c>
      <c r="O119" s="223" t="str">
        <f t="array" ref="O119">XLOOKUP(A119,'Benchmark Rates Paste'!N:N,'Benchmark Rates Paste'!N:N,"")</f>
        <v/>
      </c>
      <c r="P119" s="223" t="s">
        <v>11</v>
      </c>
      <c r="Q119" s="223" t="str">
        <f t="shared" si="3"/>
        <v/>
      </c>
    </row>
    <row r="120" ht="15.75" customHeight="1">
      <c r="A120" s="221" t="s">
        <v>272</v>
      </c>
      <c r="B120" s="107" t="str">
        <f t="array" ref="B120">XLOOKUP(A120,'Medicaid Dental Comparison'!B:B,'Medicaid Dental Comparison'!C:C)</f>
        <v>Tissue Conditioning Mandibular</v>
      </c>
      <c r="C120" s="223" t="str">
        <f t="array" ref="C120">XLOOKUP(A120,'Benchmark Rates Paste'!A:A,'Benchmark Rates Paste'!A:A,"")</f>
        <v/>
      </c>
      <c r="D120" s="223" t="s">
        <v>11</v>
      </c>
      <c r="E120" s="223"/>
      <c r="F120" s="224" t="str">
        <f t="array" ref="F120">XLOOKUP(A120,'Benchmark Rates Paste'!D:D,'Benchmark Rates Paste'!D:D,"")</f>
        <v/>
      </c>
      <c r="G120" s="224" t="s">
        <v>11</v>
      </c>
      <c r="H120" s="225" t="str">
        <f t="shared" si="1"/>
        <v/>
      </c>
      <c r="I120" s="223" t="str">
        <f t="array" ref="I120">XLOOKUP(A120,'Benchmark Rates Paste'!G:G,'Benchmark Rates Paste'!G:G,"")</f>
        <v/>
      </c>
      <c r="J120" s="223" t="s">
        <v>11</v>
      </c>
      <c r="K120" s="223" t="str">
        <f t="shared" si="8"/>
        <v/>
      </c>
      <c r="L120" s="224" t="str">
        <f t="array" ref="L120">XLOOKUP(A120,'Benchmark Rates Paste'!K:K,'Benchmark Rates Paste'!K:K,"")</f>
        <v>D5851</v>
      </c>
      <c r="M120" s="224">
        <v>87.28</v>
      </c>
      <c r="N120" s="225">
        <f t="shared" si="2"/>
        <v>101.9756086</v>
      </c>
      <c r="O120" s="223" t="str">
        <f t="array" ref="O120">XLOOKUP(A120,'Benchmark Rates Paste'!N:N,'Benchmark Rates Paste'!N:N,"")</f>
        <v/>
      </c>
      <c r="P120" s="223" t="s">
        <v>11</v>
      </c>
      <c r="Q120" s="223" t="str">
        <f t="shared" si="3"/>
        <v/>
      </c>
    </row>
    <row r="121" ht="15.75" customHeight="1">
      <c r="A121" s="221" t="s">
        <v>339</v>
      </c>
      <c r="B121" s="107" t="str">
        <f t="array" ref="B121">XLOOKUP(A121,'Medicaid Dental Comparison'!B:B,'Medicaid Dental Comparison'!C:C)</f>
        <v>Removal of implant body not requiring bone removal or flap elevation</v>
      </c>
      <c r="C121" s="223" t="str">
        <f t="array" ref="C121">XLOOKUP(A121,'Benchmark Rates Paste'!A:A,'Benchmark Rates Paste'!A:A,"")</f>
        <v/>
      </c>
      <c r="D121" s="223" t="s">
        <v>11</v>
      </c>
      <c r="E121" s="223"/>
      <c r="F121" s="224" t="str">
        <f t="array" ref="F121">XLOOKUP(A121,'Benchmark Rates Paste'!D:D,'Benchmark Rates Paste'!D:D,"")</f>
        <v/>
      </c>
      <c r="G121" s="224" t="s">
        <v>11</v>
      </c>
      <c r="H121" s="225" t="str">
        <f t="shared" si="1"/>
        <v/>
      </c>
      <c r="I121" s="223" t="str">
        <f t="array" ref="I121">XLOOKUP(A121,'Benchmark Rates Paste'!G:G,'Benchmark Rates Paste'!G:G,"")</f>
        <v/>
      </c>
      <c r="J121" s="223" t="s">
        <v>11</v>
      </c>
      <c r="K121" s="223" t="str">
        <f t="shared" si="8"/>
        <v/>
      </c>
      <c r="L121" s="224" t="str">
        <f t="array" ref="L121">XLOOKUP(A121,'Benchmark Rates Paste'!K:K,'Benchmark Rates Paste'!K:K,"")</f>
        <v>D6105</v>
      </c>
      <c r="M121" s="224">
        <v>117.5</v>
      </c>
      <c r="N121" s="225">
        <f t="shared" si="2"/>
        <v>137.2838453</v>
      </c>
      <c r="O121" s="223" t="str">
        <f t="array" ref="O121">XLOOKUP(A121,'Benchmark Rates Paste'!N:N,'Benchmark Rates Paste'!N:N,"")</f>
        <v/>
      </c>
      <c r="P121" s="223" t="s">
        <v>11</v>
      </c>
      <c r="Q121" s="223" t="str">
        <f t="shared" si="3"/>
        <v/>
      </c>
    </row>
    <row r="122" ht="15.75" customHeight="1">
      <c r="A122" s="221" t="s">
        <v>100</v>
      </c>
      <c r="B122" s="107" t="str">
        <f t="array" ref="B122">XLOOKUP(A122,'Medicaid Dental Comparison'!B:B,'Medicaid Dental Comparison'!C:C)</f>
        <v>Pontic Porcelain-Base Metal</v>
      </c>
      <c r="C122" s="223" t="str">
        <f t="array" ref="C122">XLOOKUP(A122,'Benchmark Rates Paste'!A:A,'Benchmark Rates Paste'!A:A,"")</f>
        <v>D6241</v>
      </c>
      <c r="D122" s="223">
        <v>828.68</v>
      </c>
      <c r="E122" s="223">
        <f t="shared" ref="E122:E130" si="17">D122*$V$6</f>
        <v>910.2185668</v>
      </c>
      <c r="F122" s="224" t="str">
        <f t="array" ref="F122">XLOOKUP(A122,'Benchmark Rates Paste'!D:D,'Benchmark Rates Paste'!D:D,"")</f>
        <v/>
      </c>
      <c r="G122" s="224" t="s">
        <v>11</v>
      </c>
      <c r="H122" s="225" t="str">
        <f t="shared" si="1"/>
        <v/>
      </c>
      <c r="I122" s="223" t="str">
        <f t="array" ref="I122">XLOOKUP(A122,'Benchmark Rates Paste'!G:G,'Benchmark Rates Paste'!G:G,"")</f>
        <v/>
      </c>
      <c r="J122" s="223" t="s">
        <v>11</v>
      </c>
      <c r="K122" s="223" t="str">
        <f t="shared" si="8"/>
        <v/>
      </c>
      <c r="L122" s="224" t="str">
        <f t="array" ref="L122">XLOOKUP(A122,'Benchmark Rates Paste'!K:K,'Benchmark Rates Paste'!K:K,"")</f>
        <v/>
      </c>
      <c r="M122" s="224" t="s">
        <v>11</v>
      </c>
      <c r="N122" s="225" t="str">
        <f t="shared" si="2"/>
        <v/>
      </c>
      <c r="O122" s="223" t="str">
        <f t="array" ref="O122">XLOOKUP(A122,'Benchmark Rates Paste'!N:N,'Benchmark Rates Paste'!N:N,"")</f>
        <v/>
      </c>
      <c r="P122" s="223" t="s">
        <v>11</v>
      </c>
      <c r="Q122" s="223" t="str">
        <f t="shared" si="3"/>
        <v/>
      </c>
    </row>
    <row r="123" ht="15.75" customHeight="1">
      <c r="A123" s="221" t="s">
        <v>101</v>
      </c>
      <c r="B123" s="107" t="str">
        <f t="array" ref="B123">XLOOKUP(A123,'Medicaid Dental Comparison'!B:B,'Medicaid Dental Comparison'!C:C)</f>
        <v>Retainer Cast Metal</v>
      </c>
      <c r="C123" s="223" t="str">
        <f t="array" ref="C123">XLOOKUP(A123,'Benchmark Rates Paste'!A:A,'Benchmark Rates Paste'!A:A,"")</f>
        <v>D6545</v>
      </c>
      <c r="D123" s="223">
        <v>667.34</v>
      </c>
      <c r="E123" s="223">
        <f t="shared" si="17"/>
        <v>733.0034011</v>
      </c>
      <c r="F123" s="224" t="str">
        <f t="array" ref="F123">XLOOKUP(A123,'Benchmark Rates Paste'!D:D,'Benchmark Rates Paste'!D:D,"")</f>
        <v/>
      </c>
      <c r="G123" s="224" t="s">
        <v>11</v>
      </c>
      <c r="H123" s="225" t="str">
        <f t="shared" si="1"/>
        <v/>
      </c>
      <c r="I123" s="223" t="str">
        <f t="array" ref="I123">XLOOKUP(A123,'Benchmark Rates Paste'!G:G,'Benchmark Rates Paste'!G:G,"")</f>
        <v/>
      </c>
      <c r="J123" s="223" t="s">
        <v>11</v>
      </c>
      <c r="K123" s="223" t="str">
        <f t="shared" si="8"/>
        <v/>
      </c>
      <c r="L123" s="224" t="str">
        <f t="array" ref="L123">XLOOKUP(A123,'Benchmark Rates Paste'!K:K,'Benchmark Rates Paste'!K:K,"")</f>
        <v/>
      </c>
      <c r="M123" s="224" t="s">
        <v>11</v>
      </c>
      <c r="N123" s="225" t="str">
        <f t="shared" si="2"/>
        <v/>
      </c>
      <c r="O123" s="223" t="str">
        <f t="array" ref="O123">XLOOKUP(A123,'Benchmark Rates Paste'!N:N,'Benchmark Rates Paste'!N:N,"")</f>
        <v/>
      </c>
      <c r="P123" s="223" t="s">
        <v>11</v>
      </c>
      <c r="Q123" s="223" t="str">
        <f t="shared" si="3"/>
        <v/>
      </c>
    </row>
    <row r="124" ht="15.75" customHeight="1">
      <c r="A124" s="221" t="s">
        <v>717</v>
      </c>
      <c r="B124" s="107" t="str">
        <f t="array" ref="B124">XLOOKUP(A124,'Medicaid Dental Comparison'!B:B,'Medicaid Dental Comparison'!C:C)</f>
        <v>Extraction, Coronal Remnants</v>
      </c>
      <c r="C124" s="223" t="str">
        <f t="array" ref="C124">XLOOKUP(A124,'Benchmark Rates Paste'!A:A,'Benchmark Rates Paste'!A:A,"")</f>
        <v>D7111</v>
      </c>
      <c r="D124" s="223">
        <v>87.71</v>
      </c>
      <c r="E124" s="223">
        <f t="shared" si="17"/>
        <v>96.34028877</v>
      </c>
      <c r="F124" s="224" t="str">
        <f t="array" ref="F124">XLOOKUP(A124,'Benchmark Rates Paste'!D:D,'Benchmark Rates Paste'!D:D,"")</f>
        <v/>
      </c>
      <c r="G124" s="224" t="s">
        <v>11</v>
      </c>
      <c r="H124" s="225" t="str">
        <f t="shared" si="1"/>
        <v/>
      </c>
      <c r="I124" s="223" t="str">
        <f t="array" ref="I124">XLOOKUP(A124,'Benchmark Rates Paste'!G:G,'Benchmark Rates Paste'!G:G,"")</f>
        <v/>
      </c>
      <c r="J124" s="223" t="s">
        <v>11</v>
      </c>
      <c r="K124" s="223" t="str">
        <f t="shared" si="8"/>
        <v/>
      </c>
      <c r="L124" s="224" t="str">
        <f t="array" ref="L124">XLOOKUP(A124,'Benchmark Rates Paste'!K:K,'Benchmark Rates Paste'!K:K,"")</f>
        <v>D7111</v>
      </c>
      <c r="M124" s="224">
        <v>67.14</v>
      </c>
      <c r="N124" s="225">
        <f t="shared" si="2"/>
        <v>78.44457338</v>
      </c>
      <c r="O124" s="223" t="str">
        <f t="array" ref="O124">XLOOKUP(A124,'Benchmark Rates Paste'!N:N,'Benchmark Rates Paste'!N:N,"")</f>
        <v>D7111</v>
      </c>
      <c r="P124" s="223">
        <v>67.0</v>
      </c>
      <c r="Q124" s="223">
        <f t="shared" si="3"/>
        <v>72.27836134</v>
      </c>
    </row>
    <row r="125" ht="15.75" customHeight="1">
      <c r="A125" s="221" t="s">
        <v>719</v>
      </c>
      <c r="B125" s="107" t="str">
        <f t="array" ref="B125">XLOOKUP(A125,'Medicaid Dental Comparison'!B:B,'Medicaid Dental Comparison'!C:C)</f>
        <v>Extraction Erupted Tooth/Exposed Root</v>
      </c>
      <c r="C125" s="223" t="str">
        <f t="array" ref="C125">XLOOKUP(A125,'Benchmark Rates Paste'!A:A,'Benchmark Rates Paste'!A:A,"")</f>
        <v>D7140</v>
      </c>
      <c r="D125" s="223">
        <v>107.04</v>
      </c>
      <c r="E125" s="223">
        <f t="shared" si="17"/>
        <v>117.5722781</v>
      </c>
      <c r="F125" s="224" t="str">
        <f t="array" ref="F125">XLOOKUP(A125,'Benchmark Rates Paste'!D:D,'Benchmark Rates Paste'!D:D,"")</f>
        <v>D7140</v>
      </c>
      <c r="G125" s="224">
        <v>52.08</v>
      </c>
      <c r="H125" s="225">
        <f t="shared" si="1"/>
        <v>53.43272727</v>
      </c>
      <c r="I125" s="223" t="str">
        <f t="array" ref="I125">XLOOKUP(A125,'Benchmark Rates Paste'!G:G,'Benchmark Rates Paste'!G:G,"")</f>
        <v/>
      </c>
      <c r="J125" s="223" t="s">
        <v>11</v>
      </c>
      <c r="K125" s="223" t="str">
        <f t="shared" si="8"/>
        <v/>
      </c>
      <c r="L125" s="224" t="str">
        <f t="array" ref="L125">XLOOKUP(A125,'Benchmark Rates Paste'!K:K,'Benchmark Rates Paste'!K:K,"")</f>
        <v>D7140</v>
      </c>
      <c r="M125" s="224">
        <v>73.85</v>
      </c>
      <c r="N125" s="225">
        <f t="shared" si="2"/>
        <v>86.28435722</v>
      </c>
      <c r="O125" s="223" t="str">
        <f t="array" ref="O125">XLOOKUP(A125,'Benchmark Rates Paste'!N:N,'Benchmark Rates Paste'!N:N,"")</f>
        <v>D7140</v>
      </c>
      <c r="P125" s="223">
        <v>143.4</v>
      </c>
      <c r="Q125" s="223">
        <f t="shared" si="3"/>
        <v>154.6972689</v>
      </c>
    </row>
    <row r="126" ht="15.75" customHeight="1">
      <c r="A126" s="221" t="s">
        <v>721</v>
      </c>
      <c r="B126" s="107" t="str">
        <f t="array" ref="B126">XLOOKUP(A126,'Medicaid Dental Comparison'!B:B,'Medicaid Dental Comparison'!C:C)</f>
        <v>Rem imp tooth w mucoper flp</v>
      </c>
      <c r="C126" s="223" t="str">
        <f t="array" ref="C126">XLOOKUP(A126,'Benchmark Rates Paste'!A:A,'Benchmark Rates Paste'!A:A,"")</f>
        <v>D7210</v>
      </c>
      <c r="D126" s="223">
        <v>176.12</v>
      </c>
      <c r="E126" s="223">
        <f t="shared" si="17"/>
        <v>193.4494545</v>
      </c>
      <c r="F126" s="224" t="str">
        <f t="array" ref="F126">XLOOKUP(A126,'Benchmark Rates Paste'!D:D,'Benchmark Rates Paste'!D:D,"")</f>
        <v>D7210</v>
      </c>
      <c r="G126" s="224">
        <v>100.62</v>
      </c>
      <c r="H126" s="225">
        <f t="shared" si="1"/>
        <v>103.2335065</v>
      </c>
      <c r="I126" s="223" t="str">
        <f t="array" ref="I126">XLOOKUP(A126,'Benchmark Rates Paste'!G:G,'Benchmark Rates Paste'!G:G,"")</f>
        <v/>
      </c>
      <c r="J126" s="223" t="s">
        <v>11</v>
      </c>
      <c r="K126" s="223" t="str">
        <f t="shared" si="8"/>
        <v/>
      </c>
      <c r="L126" s="224" t="str">
        <f t="array" ref="L126">XLOOKUP(A126,'Benchmark Rates Paste'!K:K,'Benchmark Rates Paste'!K:K,"")</f>
        <v>D7210</v>
      </c>
      <c r="M126" s="224">
        <v>134.28</v>
      </c>
      <c r="N126" s="225">
        <f t="shared" si="2"/>
        <v>156.8891468</v>
      </c>
      <c r="O126" s="223" t="str">
        <f t="array" ref="O126">XLOOKUP(A126,'Benchmark Rates Paste'!N:N,'Benchmark Rates Paste'!N:N,"")</f>
        <v>D7210</v>
      </c>
      <c r="P126" s="223">
        <v>143.4</v>
      </c>
      <c r="Q126" s="223">
        <f t="shared" si="3"/>
        <v>154.6972689</v>
      </c>
    </row>
    <row r="127" ht="15.75" customHeight="1">
      <c r="A127" s="221" t="s">
        <v>723</v>
      </c>
      <c r="B127" s="107" t="str">
        <f t="array" ref="B127">XLOOKUP(A127,'Medicaid Dental Comparison'!B:B,'Medicaid Dental Comparison'!C:C)</f>
        <v>Removal Impacted Tooth Soft Tissue</v>
      </c>
      <c r="C127" s="223" t="str">
        <f t="array" ref="C127">XLOOKUP(A127,'Benchmark Rates Paste'!A:A,'Benchmark Rates Paste'!A:A,"")</f>
        <v>D7220</v>
      </c>
      <c r="D127" s="223">
        <v>203.75</v>
      </c>
      <c r="E127" s="223">
        <f t="shared" si="17"/>
        <v>223.7981283</v>
      </c>
      <c r="F127" s="224" t="str">
        <f t="array" ref="F127">XLOOKUP(A127,'Benchmark Rates Paste'!D:D,'Benchmark Rates Paste'!D:D,"")</f>
        <v>D7220</v>
      </c>
      <c r="G127" s="224">
        <v>147.98</v>
      </c>
      <c r="H127" s="225">
        <f t="shared" si="1"/>
        <v>151.8236364</v>
      </c>
      <c r="I127" s="223" t="str">
        <f t="array" ref="I127">XLOOKUP(A127,'Benchmark Rates Paste'!G:G,'Benchmark Rates Paste'!G:G,"")</f>
        <v/>
      </c>
      <c r="J127" s="223" t="s">
        <v>11</v>
      </c>
      <c r="K127" s="223" t="str">
        <f t="shared" si="8"/>
        <v/>
      </c>
      <c r="L127" s="224" t="str">
        <f t="array" ref="L127">XLOOKUP(A127,'Benchmark Rates Paste'!K:K,'Benchmark Rates Paste'!K:K,"")</f>
        <v>D7220</v>
      </c>
      <c r="M127" s="224">
        <v>154.42</v>
      </c>
      <c r="N127" s="225">
        <f t="shared" si="2"/>
        <v>180.420182</v>
      </c>
      <c r="O127" s="223" t="str">
        <f t="array" ref="O127">XLOOKUP(A127,'Benchmark Rates Paste'!N:N,'Benchmark Rates Paste'!N:N,"")</f>
        <v>D7220</v>
      </c>
      <c r="P127" s="223">
        <v>240.0</v>
      </c>
      <c r="Q127" s="223">
        <f t="shared" si="3"/>
        <v>258.907563</v>
      </c>
    </row>
    <row r="128" ht="15.75" customHeight="1">
      <c r="A128" s="221" t="s">
        <v>725</v>
      </c>
      <c r="B128" s="107" t="str">
        <f t="array" ref="B128">XLOOKUP(A128,'Medicaid Dental Comparison'!B:B,'Medicaid Dental Comparison'!C:C)</f>
        <v>Removal Impacted Tooth Partially Bony</v>
      </c>
      <c r="C128" s="223" t="str">
        <f t="array" ref="C128">XLOOKUP(A128,'Benchmark Rates Paste'!A:A,'Benchmark Rates Paste'!A:A,"")</f>
        <v>D7230</v>
      </c>
      <c r="D128" s="223">
        <v>271.11</v>
      </c>
      <c r="E128" s="223">
        <f t="shared" si="17"/>
        <v>297.7860642</v>
      </c>
      <c r="F128" s="224" t="str">
        <f t="array" ref="F128">XLOOKUP(A128,'Benchmark Rates Paste'!D:D,'Benchmark Rates Paste'!D:D,"")</f>
        <v>D7230</v>
      </c>
      <c r="G128" s="224">
        <v>142.02</v>
      </c>
      <c r="H128" s="225">
        <f t="shared" si="1"/>
        <v>145.7088312</v>
      </c>
      <c r="I128" s="223" t="str">
        <f t="array" ref="I128">XLOOKUP(A128,'Benchmark Rates Paste'!G:G,'Benchmark Rates Paste'!G:G,"")</f>
        <v/>
      </c>
      <c r="J128" s="223" t="s">
        <v>11</v>
      </c>
      <c r="K128" s="223" t="str">
        <f t="shared" si="8"/>
        <v/>
      </c>
      <c r="L128" s="224" t="str">
        <f t="array" ref="L128">XLOOKUP(A128,'Benchmark Rates Paste'!K:K,'Benchmark Rates Paste'!K:K,"")</f>
        <v>D7230</v>
      </c>
      <c r="M128" s="224">
        <v>201.42</v>
      </c>
      <c r="N128" s="225">
        <f t="shared" si="2"/>
        <v>235.3337201</v>
      </c>
      <c r="O128" s="223" t="str">
        <f t="array" ref="O128">XLOOKUP(A128,'Benchmark Rates Paste'!N:N,'Benchmark Rates Paste'!N:N,"")</f>
        <v>D7230</v>
      </c>
      <c r="P128" s="223">
        <v>240.0</v>
      </c>
      <c r="Q128" s="223">
        <f t="shared" si="3"/>
        <v>258.907563</v>
      </c>
    </row>
    <row r="129" ht="15.75" customHeight="1">
      <c r="A129" s="221" t="s">
        <v>727</v>
      </c>
      <c r="B129" s="107" t="str">
        <f t="array" ref="B129">XLOOKUP(A129,'Medicaid Dental Comparison'!B:B,'Medicaid Dental Comparison'!C:C)</f>
        <v>Removal Impacted Tooth Complete Bony</v>
      </c>
      <c r="C129" s="223" t="str">
        <f t="array" ref="C129">XLOOKUP(A129,'Benchmark Rates Paste'!A:A,'Benchmark Rates Paste'!A:A,"")</f>
        <v>D7240</v>
      </c>
      <c r="D129" s="223">
        <v>332.52</v>
      </c>
      <c r="E129" s="223">
        <f t="shared" si="17"/>
        <v>365.2385455</v>
      </c>
      <c r="F129" s="224" t="str">
        <f t="array" ref="F129">XLOOKUP(A129,'Benchmark Rates Paste'!D:D,'Benchmark Rates Paste'!D:D,"")</f>
        <v>D7240</v>
      </c>
      <c r="G129" s="224">
        <v>170.48</v>
      </c>
      <c r="H129" s="225">
        <f t="shared" si="1"/>
        <v>174.9080519</v>
      </c>
      <c r="I129" s="223" t="str">
        <f t="array" ref="I129">XLOOKUP(A129,'Benchmark Rates Paste'!G:G,'Benchmark Rates Paste'!G:G,"")</f>
        <v/>
      </c>
      <c r="J129" s="223" t="s">
        <v>11</v>
      </c>
      <c r="K129" s="223" t="str">
        <f t="shared" si="8"/>
        <v/>
      </c>
      <c r="L129" s="224" t="str">
        <f t="array" ref="L129">XLOOKUP(A129,'Benchmark Rates Paste'!K:K,'Benchmark Rates Paste'!K:K,"")</f>
        <v>D7240</v>
      </c>
      <c r="M129" s="224">
        <v>241.7</v>
      </c>
      <c r="N129" s="225">
        <f t="shared" si="2"/>
        <v>282.3957907</v>
      </c>
      <c r="O129" s="223" t="str">
        <f t="array" ref="O129">XLOOKUP(A129,'Benchmark Rates Paste'!N:N,'Benchmark Rates Paste'!N:N,"")</f>
        <v>D7240</v>
      </c>
      <c r="P129" s="223">
        <v>281.0</v>
      </c>
      <c r="Q129" s="223">
        <f t="shared" si="3"/>
        <v>303.137605</v>
      </c>
    </row>
    <row r="130" ht="15.75" customHeight="1">
      <c r="A130" s="221" t="s">
        <v>729</v>
      </c>
      <c r="B130" s="107" t="str">
        <f t="array" ref="B130">XLOOKUP(A130,'Medicaid Dental Comparison'!B:B,'Medicaid Dental Comparison'!C:C)</f>
        <v>Remov Impact Tooth Comp Bony Surg Comp</v>
      </c>
      <c r="C130" s="223" t="str">
        <f t="array" ref="C130">XLOOKUP(A130,'Benchmark Rates Paste'!A:A,'Benchmark Rates Paste'!A:A,"")</f>
        <v>D7241</v>
      </c>
      <c r="D130" s="223">
        <v>376.41</v>
      </c>
      <c r="E130" s="223">
        <f t="shared" si="17"/>
        <v>413.4471337</v>
      </c>
      <c r="F130" s="224" t="str">
        <f t="array" ref="F130">XLOOKUP(A130,'Benchmark Rates Paste'!D:D,'Benchmark Rates Paste'!D:D,"")</f>
        <v>D7241</v>
      </c>
      <c r="G130" s="224">
        <v>236.78</v>
      </c>
      <c r="H130" s="225">
        <f t="shared" si="1"/>
        <v>242.9301299</v>
      </c>
      <c r="I130" s="223" t="str">
        <f t="array" ref="I130">XLOOKUP(A130,'Benchmark Rates Paste'!G:G,'Benchmark Rates Paste'!G:G,"")</f>
        <v/>
      </c>
      <c r="J130" s="223" t="s">
        <v>11</v>
      </c>
      <c r="K130" s="223" t="str">
        <f t="shared" si="8"/>
        <v/>
      </c>
      <c r="L130" s="224" t="str">
        <f t="array" ref="L130">XLOOKUP(A130,'Benchmark Rates Paste'!K:K,'Benchmark Rates Paste'!K:K,"")</f>
        <v>D7241</v>
      </c>
      <c r="M130" s="224">
        <v>335.7</v>
      </c>
      <c r="N130" s="225">
        <f t="shared" si="2"/>
        <v>392.2228669</v>
      </c>
      <c r="O130" s="223" t="str">
        <f t="array" ref="O130">XLOOKUP(A130,'Benchmark Rates Paste'!N:N,'Benchmark Rates Paste'!N:N,"")</f>
        <v>D7241</v>
      </c>
      <c r="P130" s="223">
        <v>355.0</v>
      </c>
      <c r="Q130" s="223">
        <f t="shared" si="3"/>
        <v>382.967437</v>
      </c>
    </row>
    <row r="131" ht="15.75" customHeight="1">
      <c r="A131" s="221" t="s">
        <v>731</v>
      </c>
      <c r="B131" s="107" t="str">
        <f t="array" ref="B131">XLOOKUP(A131,'Medicaid Dental Comparison'!B:B,'Medicaid Dental Comparison'!C:C)</f>
        <v>Surgical Removal of Residual Tooth Roots</v>
      </c>
      <c r="C131" s="223" t="str">
        <f t="array" ref="C131">XLOOKUP(A131,'Benchmark Rates Paste'!A:A,'Benchmark Rates Paste'!A:A,"")</f>
        <v/>
      </c>
      <c r="D131" s="223" t="s">
        <v>11</v>
      </c>
      <c r="E131" s="223"/>
      <c r="F131" s="224" t="str">
        <f t="array" ref="F131">XLOOKUP(A131,'Benchmark Rates Paste'!D:D,'Benchmark Rates Paste'!D:D,"")</f>
        <v>D7250</v>
      </c>
      <c r="G131" s="224">
        <v>94.71</v>
      </c>
      <c r="H131" s="225">
        <f t="shared" si="1"/>
        <v>97.17</v>
      </c>
      <c r="I131" s="223" t="str">
        <f t="array" ref="I131">XLOOKUP(A131,'Benchmark Rates Paste'!G:G,'Benchmark Rates Paste'!G:G,"")</f>
        <v/>
      </c>
      <c r="J131" s="223" t="s">
        <v>11</v>
      </c>
      <c r="K131" s="223" t="str">
        <f t="shared" si="8"/>
        <v/>
      </c>
      <c r="L131" s="224" t="str">
        <f t="array" ref="L131">XLOOKUP(A131,'Benchmark Rates Paste'!K:K,'Benchmark Rates Paste'!K:K,"")</f>
        <v>D7250</v>
      </c>
      <c r="M131" s="224">
        <v>134.28</v>
      </c>
      <c r="N131" s="225">
        <f t="shared" si="2"/>
        <v>156.8891468</v>
      </c>
      <c r="O131" s="223" t="str">
        <f t="array" ref="O131">XLOOKUP(A131,'Benchmark Rates Paste'!N:N,'Benchmark Rates Paste'!N:N,"")</f>
        <v>D7250</v>
      </c>
      <c r="P131" s="223">
        <v>155.0</v>
      </c>
      <c r="Q131" s="223">
        <f t="shared" si="3"/>
        <v>167.2111345</v>
      </c>
    </row>
    <row r="132" ht="15.75" customHeight="1">
      <c r="A132" s="221" t="s">
        <v>370</v>
      </c>
      <c r="B132" s="107" t="str">
        <f t="array" ref="B132">XLOOKUP(A132,'Medicaid Dental Comparison'!B:B,'Medicaid Dental Comparison'!C:C)</f>
        <v>Oral Antral Fistula Closure</v>
      </c>
      <c r="C132" s="223" t="str">
        <f t="array" ref="C132">XLOOKUP(A132,'Benchmark Rates Paste'!A:A,'Benchmark Rates Paste'!A:A,"")</f>
        <v/>
      </c>
      <c r="D132" s="223" t="s">
        <v>11</v>
      </c>
      <c r="E132" s="223"/>
      <c r="F132" s="224" t="str">
        <f t="array" ref="F132">XLOOKUP(A132,'Benchmark Rates Paste'!D:D,'Benchmark Rates Paste'!D:D,"")</f>
        <v/>
      </c>
      <c r="G132" s="224" t="s">
        <v>11</v>
      </c>
      <c r="H132" s="225" t="str">
        <f t="shared" si="1"/>
        <v/>
      </c>
      <c r="I132" s="223" t="str">
        <f t="array" ref="I132">XLOOKUP(A132,'Benchmark Rates Paste'!G:G,'Benchmark Rates Paste'!G:G,"")</f>
        <v/>
      </c>
      <c r="J132" s="223" t="s">
        <v>11</v>
      </c>
      <c r="K132" s="223" t="str">
        <f t="shared" si="8"/>
        <v/>
      </c>
      <c r="L132" s="224" t="str">
        <f t="array" ref="L132">XLOOKUP(A132,'Benchmark Rates Paste'!K:K,'Benchmark Rates Paste'!K:K,"")</f>
        <v>D7260</v>
      </c>
      <c r="M132" s="224">
        <v>402.84</v>
      </c>
      <c r="N132" s="225">
        <f t="shared" si="2"/>
        <v>470.6674403</v>
      </c>
      <c r="O132" s="223" t="str">
        <f t="array" ref="O132">XLOOKUP(A132,'Benchmark Rates Paste'!N:N,'Benchmark Rates Paste'!N:N,"")</f>
        <v/>
      </c>
      <c r="P132" s="223" t="s">
        <v>11</v>
      </c>
      <c r="Q132" s="223" t="str">
        <f t="shared" si="3"/>
        <v/>
      </c>
    </row>
    <row r="133" ht="15.75" customHeight="1">
      <c r="A133" s="221" t="s">
        <v>735</v>
      </c>
      <c r="B133" s="107" t="str">
        <f t="array" ref="B133">XLOOKUP(A133,'Medicaid Dental Comparison'!B:B,'Medicaid Dental Comparison'!C:C)</f>
        <v>Primary Closure Sinus Perforation</v>
      </c>
      <c r="C133" s="223" t="str">
        <f t="array" ref="C133">XLOOKUP(A133,'Benchmark Rates Paste'!A:A,'Benchmark Rates Paste'!A:A,"")</f>
        <v/>
      </c>
      <c r="D133" s="223" t="s">
        <v>11</v>
      </c>
      <c r="E133" s="223"/>
      <c r="F133" s="224" t="str">
        <f t="array" ref="F133">XLOOKUP(A133,'Benchmark Rates Paste'!D:D,'Benchmark Rates Paste'!D:D,"")</f>
        <v>D7261</v>
      </c>
      <c r="G133" s="224">
        <v>331.47</v>
      </c>
      <c r="H133" s="225">
        <f t="shared" si="1"/>
        <v>340.0796104</v>
      </c>
      <c r="I133" s="223" t="str">
        <f t="array" ref="I133">XLOOKUP(A133,'Benchmark Rates Paste'!G:G,'Benchmark Rates Paste'!G:G,"")</f>
        <v/>
      </c>
      <c r="J133" s="223" t="s">
        <v>11</v>
      </c>
      <c r="K133" s="223" t="str">
        <f t="shared" si="8"/>
        <v/>
      </c>
      <c r="L133" s="224" t="str">
        <f t="array" ref="L133">XLOOKUP(A133,'Benchmark Rates Paste'!K:K,'Benchmark Rates Paste'!K:K,"")</f>
        <v>D7261</v>
      </c>
      <c r="M133" s="224">
        <v>352.49</v>
      </c>
      <c r="N133" s="225">
        <f t="shared" si="2"/>
        <v>411.8398521</v>
      </c>
      <c r="O133" s="223" t="str">
        <f t="array" ref="O133">XLOOKUP(A133,'Benchmark Rates Paste'!N:N,'Benchmark Rates Paste'!N:N,"")</f>
        <v/>
      </c>
      <c r="P133" s="223" t="s">
        <v>11</v>
      </c>
      <c r="Q133" s="223" t="str">
        <f t="shared" si="3"/>
        <v/>
      </c>
    </row>
    <row r="134" ht="15.75" customHeight="1">
      <c r="A134" s="221" t="s">
        <v>185</v>
      </c>
      <c r="B134" s="107" t="str">
        <f t="array" ref="B134">XLOOKUP(A134,'Medicaid Dental Comparison'!B:B,'Medicaid Dental Comparison'!C:C)</f>
        <v>Tooth Reimplantation</v>
      </c>
      <c r="C134" s="223" t="str">
        <f t="array" ref="C134">XLOOKUP(A134,'Benchmark Rates Paste'!A:A,'Benchmark Rates Paste'!A:A,"")</f>
        <v/>
      </c>
      <c r="D134" s="223" t="s">
        <v>11</v>
      </c>
      <c r="E134" s="223"/>
      <c r="F134" s="224" t="str">
        <f t="array" ref="F134">XLOOKUP(A134,'Benchmark Rates Paste'!D:D,'Benchmark Rates Paste'!D:D,"")</f>
        <v>D7270</v>
      </c>
      <c r="G134" s="224">
        <v>118.38</v>
      </c>
      <c r="H134" s="225">
        <f t="shared" si="1"/>
        <v>121.4548052</v>
      </c>
      <c r="I134" s="223" t="str">
        <f t="array" ref="I134">XLOOKUP(A134,'Benchmark Rates Paste'!G:G,'Benchmark Rates Paste'!G:G,"")</f>
        <v/>
      </c>
      <c r="J134" s="223" t="s">
        <v>11</v>
      </c>
      <c r="K134" s="223" t="str">
        <f t="shared" si="8"/>
        <v/>
      </c>
      <c r="L134" s="224" t="str">
        <f t="array" ref="L134">XLOOKUP(A134,'Benchmark Rates Paste'!K:K,'Benchmark Rates Paste'!K:K,"")</f>
        <v/>
      </c>
      <c r="M134" s="224" t="s">
        <v>11</v>
      </c>
      <c r="N134" s="225" t="str">
        <f t="shared" si="2"/>
        <v/>
      </c>
      <c r="O134" s="223" t="str">
        <f t="array" ref="O134">XLOOKUP(A134,'Benchmark Rates Paste'!N:N,'Benchmark Rates Paste'!N:N,"")</f>
        <v/>
      </c>
      <c r="P134" s="223" t="s">
        <v>11</v>
      </c>
      <c r="Q134" s="223" t="str">
        <f t="shared" si="3"/>
        <v/>
      </c>
    </row>
    <row r="135" ht="15.75" customHeight="1">
      <c r="A135" s="221" t="s">
        <v>371</v>
      </c>
      <c r="B135" s="107" t="str">
        <f t="array" ref="B135">XLOOKUP(A135,'Medicaid Dental Comparison'!B:B,'Medicaid Dental Comparison'!C:C)</f>
        <v>Tooth Transplantation</v>
      </c>
      <c r="C135" s="223" t="str">
        <f t="array" ref="C135">XLOOKUP(A135,'Benchmark Rates Paste'!A:A,'Benchmark Rates Paste'!A:A,"")</f>
        <v/>
      </c>
      <c r="D135" s="223" t="s">
        <v>11</v>
      </c>
      <c r="E135" s="223"/>
      <c r="F135" s="224" t="str">
        <f t="array" ref="F135">XLOOKUP(A135,'Benchmark Rates Paste'!D:D,'Benchmark Rates Paste'!D:D,"")</f>
        <v/>
      </c>
      <c r="G135" s="224" t="s">
        <v>11</v>
      </c>
      <c r="H135" s="225" t="str">
        <f t="shared" si="1"/>
        <v/>
      </c>
      <c r="I135" s="223" t="str">
        <f t="array" ref="I135">XLOOKUP(A135,'Benchmark Rates Paste'!G:G,'Benchmark Rates Paste'!G:G,"")</f>
        <v/>
      </c>
      <c r="J135" s="223" t="s">
        <v>11</v>
      </c>
      <c r="K135" s="223" t="str">
        <f t="shared" si="8"/>
        <v/>
      </c>
      <c r="L135" s="224" t="str">
        <f t="array" ref="L135">XLOOKUP(A135,'Benchmark Rates Paste'!K:K,'Benchmark Rates Paste'!K:K,"")</f>
        <v>D7272</v>
      </c>
      <c r="M135" s="224">
        <v>335.7</v>
      </c>
      <c r="N135" s="225">
        <f t="shared" si="2"/>
        <v>392.2228669</v>
      </c>
      <c r="O135" s="223" t="str">
        <f t="array" ref="O135">XLOOKUP(A135,'Benchmark Rates Paste'!N:N,'Benchmark Rates Paste'!N:N,"")</f>
        <v/>
      </c>
      <c r="P135" s="223" t="s">
        <v>11</v>
      </c>
      <c r="Q135" s="223" t="str">
        <f t="shared" si="3"/>
        <v/>
      </c>
    </row>
    <row r="136" ht="15.75" customHeight="1">
      <c r="A136" s="221" t="s">
        <v>107</v>
      </c>
      <c r="B136" s="107" t="str">
        <f t="array" ref="B136">XLOOKUP(A136,'Medicaid Dental Comparison'!B:B,'Medicaid Dental Comparison'!C:C)</f>
        <v>Surgical Access of an Unerupted Tooth</v>
      </c>
      <c r="C136" s="223" t="str">
        <f t="array" ref="C136">XLOOKUP(A136,'Benchmark Rates Paste'!A:A,'Benchmark Rates Paste'!A:A,"")</f>
        <v>D7280</v>
      </c>
      <c r="D136" s="223">
        <v>310.79</v>
      </c>
      <c r="E136" s="223">
        <f t="shared" ref="E136:E137" si="18">D136*$V$6</f>
        <v>341.3704064</v>
      </c>
      <c r="F136" s="224" t="str">
        <f t="array" ref="F136">XLOOKUP(A136,'Benchmark Rates Paste'!D:D,'Benchmark Rates Paste'!D:D,"")</f>
        <v>D7280</v>
      </c>
      <c r="G136" s="224">
        <v>142.07</v>
      </c>
      <c r="H136" s="225">
        <f t="shared" si="1"/>
        <v>145.7601299</v>
      </c>
      <c r="I136" s="223" t="str">
        <f t="array" ref="I136">XLOOKUP(A136,'Benchmark Rates Paste'!G:G,'Benchmark Rates Paste'!G:G,"")</f>
        <v/>
      </c>
      <c r="J136" s="223" t="s">
        <v>11</v>
      </c>
      <c r="K136" s="223" t="str">
        <f t="shared" si="8"/>
        <v/>
      </c>
      <c r="L136" s="224" t="str">
        <f t="array" ref="L136">XLOOKUP(A136,'Benchmark Rates Paste'!K:K,'Benchmark Rates Paste'!K:K,"")</f>
        <v/>
      </c>
      <c r="M136" s="224" t="s">
        <v>11</v>
      </c>
      <c r="N136" s="225" t="str">
        <f t="shared" si="2"/>
        <v/>
      </c>
      <c r="O136" s="223" t="str">
        <f t="array" ref="O136">XLOOKUP(A136,'Benchmark Rates Paste'!N:N,'Benchmark Rates Paste'!N:N,"")</f>
        <v/>
      </c>
      <c r="P136" s="223" t="s">
        <v>11</v>
      </c>
      <c r="Q136" s="223" t="str">
        <f t="shared" si="3"/>
        <v/>
      </c>
    </row>
    <row r="137" ht="15.75" customHeight="1">
      <c r="A137" s="221" t="s">
        <v>373</v>
      </c>
      <c r="B137" s="107" t="str">
        <f t="array" ref="B137">XLOOKUP(A137,'Medicaid Dental Comparison'!B:B,'Medicaid Dental Comparison'!C:C)</f>
        <v>Place device impacted tooth</v>
      </c>
      <c r="C137" s="223" t="str">
        <f t="array" ref="C137">XLOOKUP(A137,'Benchmark Rates Paste'!A:A,'Benchmark Rates Paste'!A:A,"")</f>
        <v>D7283</v>
      </c>
      <c r="D137" s="223">
        <v>332.9</v>
      </c>
      <c r="E137" s="223">
        <f t="shared" si="18"/>
        <v>365.6559358</v>
      </c>
      <c r="F137" s="224" t="str">
        <f t="array" ref="F137">XLOOKUP(A137,'Benchmark Rates Paste'!D:D,'Benchmark Rates Paste'!D:D,"")</f>
        <v/>
      </c>
      <c r="G137" s="224" t="s">
        <v>11</v>
      </c>
      <c r="H137" s="225" t="str">
        <f t="shared" si="1"/>
        <v/>
      </c>
      <c r="I137" s="223" t="str">
        <f t="array" ref="I137">XLOOKUP(A137,'Benchmark Rates Paste'!G:G,'Benchmark Rates Paste'!G:G,"")</f>
        <v/>
      </c>
      <c r="J137" s="223" t="s">
        <v>11</v>
      </c>
      <c r="K137" s="223" t="str">
        <f t="shared" si="8"/>
        <v/>
      </c>
      <c r="L137" s="224" t="str">
        <f t="array" ref="L137">XLOOKUP(A137,'Benchmark Rates Paste'!K:K,'Benchmark Rates Paste'!K:K,"")</f>
        <v/>
      </c>
      <c r="M137" s="224" t="s">
        <v>11</v>
      </c>
      <c r="N137" s="225" t="str">
        <f t="shared" si="2"/>
        <v/>
      </c>
      <c r="O137" s="223" t="str">
        <f t="array" ref="O137">XLOOKUP(A137,'Benchmark Rates Paste'!N:N,'Benchmark Rates Paste'!N:N,"")</f>
        <v/>
      </c>
      <c r="P137" s="223" t="s">
        <v>11</v>
      </c>
      <c r="Q137" s="223" t="str">
        <f t="shared" si="3"/>
        <v/>
      </c>
    </row>
    <row r="138" ht="15.75" customHeight="1">
      <c r="A138" s="221" t="s">
        <v>186</v>
      </c>
      <c r="B138" s="107" t="str">
        <f t="array" ref="B138">XLOOKUP(A138,'Medicaid Dental Comparison'!B:B,'Medicaid Dental Comparison'!C:C)</f>
        <v>Incisional biopsy of oral tissue - hard (bone, tooth)</v>
      </c>
      <c r="C138" s="223" t="str">
        <f t="array" ref="C138">XLOOKUP(A138,'Benchmark Rates Paste'!A:A,'Benchmark Rates Paste'!A:A,"")</f>
        <v/>
      </c>
      <c r="D138" s="223" t="s">
        <v>11</v>
      </c>
      <c r="E138" s="223"/>
      <c r="F138" s="224" t="str">
        <f t="array" ref="F138">XLOOKUP(A138,'Benchmark Rates Paste'!D:D,'Benchmark Rates Paste'!D:D,"")</f>
        <v>D7285</v>
      </c>
      <c r="G138" s="224">
        <v>106.53</v>
      </c>
      <c r="H138" s="225">
        <f t="shared" si="1"/>
        <v>109.297013</v>
      </c>
      <c r="I138" s="223" t="str">
        <f t="array" ref="I138">XLOOKUP(A138,'Benchmark Rates Paste'!G:G,'Benchmark Rates Paste'!G:G,"")</f>
        <v/>
      </c>
      <c r="J138" s="223" t="s">
        <v>11</v>
      </c>
      <c r="K138" s="223" t="str">
        <f t="shared" si="8"/>
        <v/>
      </c>
      <c r="L138" s="224" t="str">
        <f t="array" ref="L138">XLOOKUP(A138,'Benchmark Rates Paste'!K:K,'Benchmark Rates Paste'!K:K,"")</f>
        <v/>
      </c>
      <c r="M138" s="224" t="s">
        <v>11</v>
      </c>
      <c r="N138" s="225" t="str">
        <f t="shared" si="2"/>
        <v/>
      </c>
      <c r="O138" s="223" t="str">
        <f t="array" ref="O138">XLOOKUP(A138,'Benchmark Rates Paste'!N:N,'Benchmark Rates Paste'!N:N,"")</f>
        <v/>
      </c>
      <c r="P138" s="223" t="s">
        <v>11</v>
      </c>
      <c r="Q138" s="223" t="str">
        <f t="shared" si="3"/>
        <v/>
      </c>
    </row>
    <row r="139" ht="15.75" customHeight="1">
      <c r="A139" s="221" t="s">
        <v>737</v>
      </c>
      <c r="B139" s="107" t="str">
        <f t="array" ref="B139">XLOOKUP(A139,'Medicaid Dental Comparison'!B:B,'Medicaid Dental Comparison'!C:C)</f>
        <v>Incisional biopsy of oral tissue - soft</v>
      </c>
      <c r="C139" s="223" t="str">
        <f t="array" ref="C139">XLOOKUP(A139,'Benchmark Rates Paste'!A:A,'Benchmark Rates Paste'!A:A,"")</f>
        <v>D7286</v>
      </c>
      <c r="D139" s="223">
        <v>206.51</v>
      </c>
      <c r="E139" s="223">
        <f t="shared" ref="E139:E141" si="19">D139*$V$6</f>
        <v>226.8297005</v>
      </c>
      <c r="F139" s="224" t="str">
        <f t="array" ref="F139">XLOOKUP(A139,'Benchmark Rates Paste'!D:D,'Benchmark Rates Paste'!D:D,"")</f>
        <v>D7286</v>
      </c>
      <c r="G139" s="224">
        <v>94.71</v>
      </c>
      <c r="H139" s="225">
        <f t="shared" si="1"/>
        <v>97.17</v>
      </c>
      <c r="I139" s="223" t="str">
        <f t="array" ref="I139">XLOOKUP(A139,'Benchmark Rates Paste'!G:G,'Benchmark Rates Paste'!G:G,"")</f>
        <v/>
      </c>
      <c r="J139" s="223" t="s">
        <v>11</v>
      </c>
      <c r="K139" s="223" t="str">
        <f t="shared" si="8"/>
        <v/>
      </c>
      <c r="L139" s="224" t="str">
        <f t="array" ref="L139">XLOOKUP(A139,'Benchmark Rates Paste'!K:K,'Benchmark Rates Paste'!K:K,"")</f>
        <v/>
      </c>
      <c r="M139" s="224" t="s">
        <v>11</v>
      </c>
      <c r="N139" s="225" t="str">
        <f t="shared" si="2"/>
        <v/>
      </c>
      <c r="O139" s="223" t="str">
        <f t="array" ref="O139">XLOOKUP(A139,'Benchmark Rates Paste'!N:N,'Benchmark Rates Paste'!N:N,"")</f>
        <v/>
      </c>
      <c r="P139" s="223" t="s">
        <v>11</v>
      </c>
      <c r="Q139" s="223" t="str">
        <f t="shared" si="3"/>
        <v/>
      </c>
    </row>
    <row r="140" ht="15.75" customHeight="1">
      <c r="A140" s="221" t="s">
        <v>109</v>
      </c>
      <c r="B140" s="107" t="str">
        <f t="array" ref="B140">XLOOKUP(A140,'Medicaid Dental Comparison'!B:B,'Medicaid Dental Comparison'!C:C)</f>
        <v>Transseptal Fiberotomy</v>
      </c>
      <c r="C140" s="223" t="str">
        <f t="array" ref="C140">XLOOKUP(A140,'Benchmark Rates Paste'!A:A,'Benchmark Rates Paste'!A:A,"")</f>
        <v>D7291</v>
      </c>
      <c r="D140" s="223">
        <v>152.03</v>
      </c>
      <c r="E140" s="223">
        <f t="shared" si="19"/>
        <v>166.9891016</v>
      </c>
      <c r="F140" s="224" t="str">
        <f t="array" ref="F140">XLOOKUP(A140,'Benchmark Rates Paste'!D:D,'Benchmark Rates Paste'!D:D,"")</f>
        <v>D7291</v>
      </c>
      <c r="G140" s="224">
        <v>89.96</v>
      </c>
      <c r="H140" s="225">
        <f t="shared" si="1"/>
        <v>92.29662338</v>
      </c>
      <c r="I140" s="223" t="str">
        <f t="array" ref="I140">XLOOKUP(A140,'Benchmark Rates Paste'!G:G,'Benchmark Rates Paste'!G:G,"")</f>
        <v/>
      </c>
      <c r="J140" s="223" t="s">
        <v>11</v>
      </c>
      <c r="K140" s="223" t="str">
        <f t="shared" si="8"/>
        <v/>
      </c>
      <c r="L140" s="224" t="str">
        <f t="array" ref="L140">XLOOKUP(A140,'Benchmark Rates Paste'!K:K,'Benchmark Rates Paste'!K:K,"")</f>
        <v/>
      </c>
      <c r="M140" s="224" t="s">
        <v>11</v>
      </c>
      <c r="N140" s="225" t="str">
        <f t="shared" si="2"/>
        <v/>
      </c>
      <c r="O140" s="223" t="str">
        <f t="array" ref="O140">XLOOKUP(A140,'Benchmark Rates Paste'!N:N,'Benchmark Rates Paste'!N:N,"")</f>
        <v/>
      </c>
      <c r="P140" s="223" t="s">
        <v>11</v>
      </c>
      <c r="Q140" s="223" t="str">
        <f t="shared" si="3"/>
        <v/>
      </c>
    </row>
    <row r="141" ht="15.75" customHeight="1">
      <c r="A141" s="221" t="s">
        <v>739</v>
      </c>
      <c r="B141" s="107" t="str">
        <f t="array" ref="B141">XLOOKUP(A141,'Medicaid Dental Comparison'!B:B,'Medicaid Dental Comparison'!C:C)</f>
        <v>Alveoplasty with Extraction</v>
      </c>
      <c r="C141" s="223" t="str">
        <f t="array" ref="C141">XLOOKUP(A141,'Benchmark Rates Paste'!A:A,'Benchmark Rates Paste'!A:A,"")</f>
        <v>D7310</v>
      </c>
      <c r="D141" s="223">
        <v>189.92</v>
      </c>
      <c r="E141" s="223">
        <f t="shared" si="19"/>
        <v>208.6073155</v>
      </c>
      <c r="F141" s="224" t="str">
        <f t="array" ref="F141">XLOOKUP(A141,'Benchmark Rates Paste'!D:D,'Benchmark Rates Paste'!D:D,"")</f>
        <v>D7310</v>
      </c>
      <c r="G141" s="224">
        <v>99.45</v>
      </c>
      <c r="H141" s="225">
        <f t="shared" si="1"/>
        <v>102.0331169</v>
      </c>
      <c r="I141" s="223" t="str">
        <f t="array" ref="I141">XLOOKUP(A141,'Benchmark Rates Paste'!G:G,'Benchmark Rates Paste'!G:G,"")</f>
        <v/>
      </c>
      <c r="J141" s="223" t="s">
        <v>11</v>
      </c>
      <c r="K141" s="223" t="str">
        <f t="shared" si="8"/>
        <v/>
      </c>
      <c r="L141" s="224" t="str">
        <f t="array" ref="L141">XLOOKUP(A141,'Benchmark Rates Paste'!K:K,'Benchmark Rates Paste'!K:K,"")</f>
        <v>D7310</v>
      </c>
      <c r="M141" s="224">
        <v>140.99</v>
      </c>
      <c r="N141" s="225">
        <f t="shared" si="2"/>
        <v>164.7289306</v>
      </c>
      <c r="O141" s="223" t="str">
        <f t="array" ref="O141">XLOOKUP(A141,'Benchmark Rates Paste'!N:N,'Benchmark Rates Paste'!N:N,"")</f>
        <v/>
      </c>
      <c r="P141" s="223" t="s">
        <v>11</v>
      </c>
      <c r="Q141" s="223" t="str">
        <f t="shared" si="3"/>
        <v/>
      </c>
    </row>
    <row r="142" ht="15.75" customHeight="1">
      <c r="A142" s="221" t="s">
        <v>387</v>
      </c>
      <c r="B142" s="107" t="str">
        <f t="array" ref="B142">XLOOKUP(A142,'Medicaid Dental Comparison'!B:B,'Medicaid Dental Comparison'!C:C)</f>
        <v>Excision Malignant Lesion, up to 1.25 cm</v>
      </c>
      <c r="C142" s="223" t="str">
        <f t="array" ref="C142">XLOOKUP(A142,'Benchmark Rates Paste'!A:A,'Benchmark Rates Paste'!A:A,"")</f>
        <v/>
      </c>
      <c r="D142" s="223" t="s">
        <v>11</v>
      </c>
      <c r="E142" s="223"/>
      <c r="F142" s="224" t="str">
        <f t="array" ref="F142">XLOOKUP(A142,'Benchmark Rates Paste'!D:D,'Benchmark Rates Paste'!D:D,"")</f>
        <v/>
      </c>
      <c r="G142" s="224" t="s">
        <v>11</v>
      </c>
      <c r="H142" s="225" t="str">
        <f t="shared" si="1"/>
        <v/>
      </c>
      <c r="I142" s="223" t="str">
        <f t="array" ref="I142">XLOOKUP(A142,'Benchmark Rates Paste'!G:G,'Benchmark Rates Paste'!G:G,"")</f>
        <v/>
      </c>
      <c r="J142" s="223" t="s">
        <v>11</v>
      </c>
      <c r="K142" s="223" t="str">
        <f t="shared" si="8"/>
        <v/>
      </c>
      <c r="L142" s="224" t="str">
        <f t="array" ref="L142">XLOOKUP(A142,'Benchmark Rates Paste'!K:K,'Benchmark Rates Paste'!K:K,"")</f>
        <v>D7413</v>
      </c>
      <c r="M142" s="224">
        <v>335.7</v>
      </c>
      <c r="N142" s="225">
        <f t="shared" si="2"/>
        <v>392.2228669</v>
      </c>
      <c r="O142" s="223" t="str">
        <f t="array" ref="O142">XLOOKUP(A142,'Benchmark Rates Paste'!N:N,'Benchmark Rates Paste'!N:N,"")</f>
        <v/>
      </c>
      <c r="P142" s="223" t="s">
        <v>11</v>
      </c>
      <c r="Q142" s="223" t="str">
        <f t="shared" si="3"/>
        <v/>
      </c>
    </row>
    <row r="143" ht="15.75" customHeight="1">
      <c r="A143" s="221" t="s">
        <v>388</v>
      </c>
      <c r="B143" s="107" t="str">
        <f t="array" ref="B143">XLOOKUP(A143,'Medicaid Dental Comparison'!B:B,'Medicaid Dental Comparison'!C:C)</f>
        <v>Excision Malignant Lesion &gt; 1.25 cm</v>
      </c>
      <c r="C143" s="223" t="str">
        <f t="array" ref="C143">XLOOKUP(A143,'Benchmark Rates Paste'!A:A,'Benchmark Rates Paste'!A:A,"")</f>
        <v/>
      </c>
      <c r="D143" s="223" t="s">
        <v>11</v>
      </c>
      <c r="E143" s="223"/>
      <c r="F143" s="224" t="str">
        <f t="array" ref="F143">XLOOKUP(A143,'Benchmark Rates Paste'!D:D,'Benchmark Rates Paste'!D:D,"")</f>
        <v/>
      </c>
      <c r="G143" s="224" t="s">
        <v>11</v>
      </c>
      <c r="H143" s="225" t="str">
        <f t="shared" si="1"/>
        <v/>
      </c>
      <c r="I143" s="223" t="str">
        <f t="array" ref="I143">XLOOKUP(A143,'Benchmark Rates Paste'!G:G,'Benchmark Rates Paste'!G:G,"")</f>
        <v/>
      </c>
      <c r="J143" s="223" t="s">
        <v>11</v>
      </c>
      <c r="K143" s="223" t="str">
        <f t="shared" si="8"/>
        <v/>
      </c>
      <c r="L143" s="224" t="str">
        <f t="array" ref="L143">XLOOKUP(A143,'Benchmark Rates Paste'!K:K,'Benchmark Rates Paste'!K:K,"")</f>
        <v>D7414</v>
      </c>
      <c r="M143" s="224">
        <v>473.34</v>
      </c>
      <c r="N143" s="225">
        <f t="shared" si="2"/>
        <v>553.0377474</v>
      </c>
      <c r="O143" s="223" t="str">
        <f t="array" ref="O143">XLOOKUP(A143,'Benchmark Rates Paste'!N:N,'Benchmark Rates Paste'!N:N,"")</f>
        <v/>
      </c>
      <c r="P143" s="223" t="s">
        <v>11</v>
      </c>
      <c r="Q143" s="223" t="str">
        <f t="shared" si="3"/>
        <v/>
      </c>
    </row>
    <row r="144" ht="15.75" customHeight="1">
      <c r="A144" s="221" t="s">
        <v>389</v>
      </c>
      <c r="B144" s="107" t="str">
        <f t="array" ref="B144">XLOOKUP(A144,'Medicaid Dental Comparison'!B:B,'Medicaid Dental Comparison'!C:C)</f>
        <v>Excision Malignant Lesion, Complicated</v>
      </c>
      <c r="C144" s="223" t="str">
        <f t="array" ref="C144">XLOOKUP(A144,'Benchmark Rates Paste'!A:A,'Benchmark Rates Paste'!A:A,"")</f>
        <v/>
      </c>
      <c r="D144" s="223" t="s">
        <v>11</v>
      </c>
      <c r="E144" s="223"/>
      <c r="F144" s="224" t="str">
        <f t="array" ref="F144">XLOOKUP(A144,'Benchmark Rates Paste'!D:D,'Benchmark Rates Paste'!D:D,"")</f>
        <v/>
      </c>
      <c r="G144" s="224" t="s">
        <v>11</v>
      </c>
      <c r="H144" s="225" t="str">
        <f t="shared" si="1"/>
        <v/>
      </c>
      <c r="I144" s="223" t="str">
        <f t="array" ref="I144">XLOOKUP(A144,'Benchmark Rates Paste'!G:G,'Benchmark Rates Paste'!G:G,"")</f>
        <v/>
      </c>
      <c r="J144" s="223" t="s">
        <v>11</v>
      </c>
      <c r="K144" s="223" t="str">
        <f t="shared" si="8"/>
        <v/>
      </c>
      <c r="L144" s="224" t="str">
        <f t="array" ref="L144">XLOOKUP(A144,'Benchmark Rates Paste'!K:K,'Benchmark Rates Paste'!K:K,"")</f>
        <v>D7415</v>
      </c>
      <c r="M144" s="224">
        <v>476.69</v>
      </c>
      <c r="N144" s="225">
        <f t="shared" si="2"/>
        <v>556.9517975</v>
      </c>
      <c r="O144" s="223" t="str">
        <f t="array" ref="O144">XLOOKUP(A144,'Benchmark Rates Paste'!N:N,'Benchmark Rates Paste'!N:N,"")</f>
        <v/>
      </c>
      <c r="P144" s="223" t="s">
        <v>11</v>
      </c>
      <c r="Q144" s="223" t="str">
        <f t="shared" si="3"/>
        <v/>
      </c>
    </row>
    <row r="145" ht="15.75" customHeight="1">
      <c r="A145" s="221" t="s">
        <v>189</v>
      </c>
      <c r="B145" s="107" t="str">
        <f t="array" ref="B145">XLOOKUP(A145,'Medicaid Dental Comparison'!B:B,'Medicaid Dental Comparison'!C:C)</f>
        <v>Removal Lateral Exostosis</v>
      </c>
      <c r="C145" s="223" t="str">
        <f t="array" ref="C145">XLOOKUP(A145,'Benchmark Rates Paste'!A:A,'Benchmark Rates Paste'!A:A,"")</f>
        <v/>
      </c>
      <c r="D145" s="223" t="s">
        <v>11</v>
      </c>
      <c r="E145" s="223"/>
      <c r="F145" s="224" t="str">
        <f t="array" ref="F145">XLOOKUP(A145,'Benchmark Rates Paste'!D:D,'Benchmark Rates Paste'!D:D,"")</f>
        <v/>
      </c>
      <c r="G145" s="224" t="s">
        <v>11</v>
      </c>
      <c r="H145" s="225" t="str">
        <f t="shared" si="1"/>
        <v/>
      </c>
      <c r="I145" s="223" t="str">
        <f t="array" ref="I145">XLOOKUP(A145,'Benchmark Rates Paste'!G:G,'Benchmark Rates Paste'!G:G,"")</f>
        <v/>
      </c>
      <c r="J145" s="223" t="s">
        <v>11</v>
      </c>
      <c r="K145" s="223" t="str">
        <f t="shared" si="8"/>
        <v/>
      </c>
      <c r="L145" s="224" t="str">
        <f t="array" ref="L145">XLOOKUP(A145,'Benchmark Rates Paste'!K:K,'Benchmark Rates Paste'!K:K,"")</f>
        <v>D7471</v>
      </c>
      <c r="M145" s="224">
        <v>285.35</v>
      </c>
      <c r="N145" s="225">
        <f t="shared" si="2"/>
        <v>333.3952787</v>
      </c>
      <c r="O145" s="223" t="str">
        <f t="array" ref="O145">XLOOKUP(A145,'Benchmark Rates Paste'!N:N,'Benchmark Rates Paste'!N:N,"")</f>
        <v/>
      </c>
      <c r="P145" s="223" t="s">
        <v>11</v>
      </c>
      <c r="Q145" s="223" t="str">
        <f t="shared" si="3"/>
        <v/>
      </c>
    </row>
    <row r="146" ht="15.75" customHeight="1">
      <c r="A146" s="221" t="s">
        <v>190</v>
      </c>
      <c r="B146" s="107" t="str">
        <f t="array" ref="B146">XLOOKUP(A146,'Medicaid Dental Comparison'!B:B,'Medicaid Dental Comparison'!C:C)</f>
        <v>Removal of Torus Palatinus</v>
      </c>
      <c r="C146" s="223" t="str">
        <f t="array" ref="C146">XLOOKUP(A146,'Benchmark Rates Paste'!A:A,'Benchmark Rates Paste'!A:A,"")</f>
        <v/>
      </c>
      <c r="D146" s="223" t="s">
        <v>11</v>
      </c>
      <c r="E146" s="223"/>
      <c r="F146" s="224" t="str">
        <f t="array" ref="F146">XLOOKUP(A146,'Benchmark Rates Paste'!D:D,'Benchmark Rates Paste'!D:D,"")</f>
        <v/>
      </c>
      <c r="G146" s="224" t="s">
        <v>11</v>
      </c>
      <c r="H146" s="225" t="str">
        <f t="shared" si="1"/>
        <v/>
      </c>
      <c r="I146" s="223" t="str">
        <f t="array" ref="I146">XLOOKUP(A146,'Benchmark Rates Paste'!G:G,'Benchmark Rates Paste'!G:G,"")</f>
        <v/>
      </c>
      <c r="J146" s="223" t="s">
        <v>11</v>
      </c>
      <c r="K146" s="223" t="str">
        <f t="shared" si="8"/>
        <v/>
      </c>
      <c r="L146" s="224" t="str">
        <f t="array" ref="L146">XLOOKUP(A146,'Benchmark Rates Paste'!K:K,'Benchmark Rates Paste'!K:K,"")</f>
        <v>D7472</v>
      </c>
      <c r="M146" s="224">
        <v>352.49</v>
      </c>
      <c r="N146" s="225">
        <f t="shared" si="2"/>
        <v>411.8398521</v>
      </c>
      <c r="O146" s="223" t="str">
        <f t="array" ref="O146">XLOOKUP(A146,'Benchmark Rates Paste'!N:N,'Benchmark Rates Paste'!N:N,"")</f>
        <v/>
      </c>
      <c r="P146" s="223" t="s">
        <v>11</v>
      </c>
      <c r="Q146" s="223" t="str">
        <f t="shared" si="3"/>
        <v/>
      </c>
    </row>
    <row r="147" ht="15.75" customHeight="1">
      <c r="A147" s="221" t="s">
        <v>191</v>
      </c>
      <c r="B147" s="107" t="str">
        <f t="array" ref="B147">XLOOKUP(A147,'Medicaid Dental Comparison'!B:B,'Medicaid Dental Comparison'!C:C)</f>
        <v>Removal of Torus Mandibularis</v>
      </c>
      <c r="C147" s="223" t="str">
        <f t="array" ref="C147">XLOOKUP(A147,'Benchmark Rates Paste'!A:A,'Benchmark Rates Paste'!A:A,"")</f>
        <v/>
      </c>
      <c r="D147" s="223" t="s">
        <v>11</v>
      </c>
      <c r="E147" s="223"/>
      <c r="F147" s="224" t="str">
        <f t="array" ref="F147">XLOOKUP(A147,'Benchmark Rates Paste'!D:D,'Benchmark Rates Paste'!D:D,"")</f>
        <v/>
      </c>
      <c r="G147" s="224" t="s">
        <v>11</v>
      </c>
      <c r="H147" s="225" t="str">
        <f t="shared" si="1"/>
        <v/>
      </c>
      <c r="I147" s="223" t="str">
        <f t="array" ref="I147">XLOOKUP(A147,'Benchmark Rates Paste'!G:G,'Benchmark Rates Paste'!G:G,"")</f>
        <v/>
      </c>
      <c r="J147" s="223" t="s">
        <v>11</v>
      </c>
      <c r="K147" s="223" t="str">
        <f t="shared" si="8"/>
        <v/>
      </c>
      <c r="L147" s="224" t="str">
        <f t="array" ref="L147">XLOOKUP(A147,'Benchmark Rates Paste'!K:K,'Benchmark Rates Paste'!K:K,"")</f>
        <v>D7473</v>
      </c>
      <c r="M147" s="224">
        <v>241.7</v>
      </c>
      <c r="N147" s="225">
        <f t="shared" si="2"/>
        <v>282.3957907</v>
      </c>
      <c r="O147" s="223" t="str">
        <f t="array" ref="O147">XLOOKUP(A147,'Benchmark Rates Paste'!N:N,'Benchmark Rates Paste'!N:N,"")</f>
        <v/>
      </c>
      <c r="P147" s="223" t="s">
        <v>11</v>
      </c>
      <c r="Q147" s="223" t="str">
        <f t="shared" si="3"/>
        <v/>
      </c>
    </row>
    <row r="148" ht="15.75" customHeight="1">
      <c r="A148" s="221" t="s">
        <v>114</v>
      </c>
      <c r="B148" s="107" t="str">
        <f t="array" ref="B148">XLOOKUP(A148,'Medicaid Dental Comparison'!B:B,'Medicaid Dental Comparison'!C:C)</f>
        <v>Incision &amp; Drainage Abscess Intraoral</v>
      </c>
      <c r="C148" s="223" t="str">
        <f t="array" ref="C148">XLOOKUP(A148,'Benchmark Rates Paste'!A:A,'Benchmark Rates Paste'!A:A,"")</f>
        <v>D7510</v>
      </c>
      <c r="D148" s="223">
        <v>148.48</v>
      </c>
      <c r="E148" s="223">
        <f t="shared" ref="E148:E159" si="20">D148*$V$6</f>
        <v>163.0897968</v>
      </c>
      <c r="F148" s="224" t="str">
        <f t="array" ref="F148">XLOOKUP(A148,'Benchmark Rates Paste'!D:D,'Benchmark Rates Paste'!D:D,"")</f>
        <v>D7510</v>
      </c>
      <c r="G148" s="224">
        <v>94.71</v>
      </c>
      <c r="H148" s="225">
        <f t="shared" si="1"/>
        <v>97.17</v>
      </c>
      <c r="I148" s="223" t="str">
        <f t="array" ref="I148">XLOOKUP(A148,'Benchmark Rates Paste'!G:G,'Benchmark Rates Paste'!G:G,"")</f>
        <v/>
      </c>
      <c r="J148" s="223" t="s">
        <v>11</v>
      </c>
      <c r="K148" s="223" t="str">
        <f t="shared" si="8"/>
        <v/>
      </c>
      <c r="L148" s="224" t="str">
        <f t="array" ref="L148">XLOOKUP(A148,'Benchmark Rates Paste'!K:K,'Benchmark Rates Paste'!K:K,"")</f>
        <v/>
      </c>
      <c r="M148" s="224" t="s">
        <v>11</v>
      </c>
      <c r="N148" s="225" t="str">
        <f t="shared" si="2"/>
        <v/>
      </c>
      <c r="O148" s="223" t="str">
        <f t="array" ref="O148">XLOOKUP(A148,'Benchmark Rates Paste'!N:N,'Benchmark Rates Paste'!N:N,"")</f>
        <v/>
      </c>
      <c r="P148" s="223" t="s">
        <v>11</v>
      </c>
      <c r="Q148" s="223" t="str">
        <f t="shared" si="3"/>
        <v/>
      </c>
    </row>
    <row r="149" ht="15.75" customHeight="1">
      <c r="A149" s="221" t="s">
        <v>115</v>
      </c>
      <c r="B149" s="107" t="str">
        <f t="array" ref="B149">XLOOKUP(A149,'Medicaid Dental Comparison'!B:B,'Medicaid Dental Comparison'!C:C)</f>
        <v>Occlusal orthotic device</v>
      </c>
      <c r="C149" s="223" t="str">
        <f t="array" ref="C149">XLOOKUP(A149,'Benchmark Rates Paste'!A:A,'Benchmark Rates Paste'!A:A,"")</f>
        <v>D7880</v>
      </c>
      <c r="D149" s="223">
        <v>461.69</v>
      </c>
      <c r="E149" s="223">
        <f t="shared" si="20"/>
        <v>507.1183209</v>
      </c>
      <c r="F149" s="224" t="str">
        <f t="array" ref="F149">XLOOKUP(A149,'Benchmark Rates Paste'!D:D,'Benchmark Rates Paste'!D:D,"")</f>
        <v/>
      </c>
      <c r="G149" s="224" t="s">
        <v>11</v>
      </c>
      <c r="H149" s="225" t="str">
        <f t="shared" si="1"/>
        <v/>
      </c>
      <c r="I149" s="223" t="str">
        <f t="array" ref="I149">XLOOKUP(A149,'Benchmark Rates Paste'!G:G,'Benchmark Rates Paste'!G:G,"")</f>
        <v/>
      </c>
      <c r="J149" s="223" t="s">
        <v>11</v>
      </c>
      <c r="K149" s="223" t="str">
        <f t="shared" si="8"/>
        <v/>
      </c>
      <c r="L149" s="224" t="str">
        <f t="array" ref="L149">XLOOKUP(A149,'Benchmark Rates Paste'!K:K,'Benchmark Rates Paste'!K:K,"")</f>
        <v/>
      </c>
      <c r="M149" s="224" t="s">
        <v>11</v>
      </c>
      <c r="N149" s="225" t="str">
        <f t="shared" si="2"/>
        <v/>
      </c>
      <c r="O149" s="223" t="str">
        <f t="array" ref="O149">XLOOKUP(A149,'Benchmark Rates Paste'!N:N,'Benchmark Rates Paste'!N:N,"")</f>
        <v/>
      </c>
      <c r="P149" s="223" t="s">
        <v>11</v>
      </c>
      <c r="Q149" s="223" t="str">
        <f t="shared" si="3"/>
        <v/>
      </c>
    </row>
    <row r="150" ht="15.75" customHeight="1">
      <c r="A150" s="221" t="s">
        <v>116</v>
      </c>
      <c r="B150" s="107" t="str">
        <f t="array" ref="B150">XLOOKUP(A150,'Medicaid Dental Comparison'!B:B,'Medicaid Dental Comparison'!C:C)</f>
        <v>Suture Recent Small Wounds, up to 5 cm</v>
      </c>
      <c r="C150" s="223" t="str">
        <f t="array" ref="C150">XLOOKUP(A150,'Benchmark Rates Paste'!A:A,'Benchmark Rates Paste'!A:A,"")</f>
        <v>D7910</v>
      </c>
      <c r="D150" s="223">
        <v>190.61</v>
      </c>
      <c r="E150" s="223">
        <f t="shared" si="20"/>
        <v>209.3652086</v>
      </c>
      <c r="F150" s="224" t="str">
        <f t="array" ref="F150">XLOOKUP(A150,'Benchmark Rates Paste'!D:D,'Benchmark Rates Paste'!D:D,"")</f>
        <v>D7910</v>
      </c>
      <c r="G150" s="224">
        <v>30.77</v>
      </c>
      <c r="H150" s="225">
        <f t="shared" si="1"/>
        <v>31.56922078</v>
      </c>
      <c r="I150" s="223" t="str">
        <f t="array" ref="I150">XLOOKUP(A150,'Benchmark Rates Paste'!G:G,'Benchmark Rates Paste'!G:G,"")</f>
        <v/>
      </c>
      <c r="J150" s="223" t="s">
        <v>11</v>
      </c>
      <c r="K150" s="223" t="str">
        <f t="shared" si="8"/>
        <v/>
      </c>
      <c r="L150" s="224" t="str">
        <f t="array" ref="L150">XLOOKUP(A150,'Benchmark Rates Paste'!K:K,'Benchmark Rates Paste'!K:K,"")</f>
        <v/>
      </c>
      <c r="M150" s="224" t="s">
        <v>11</v>
      </c>
      <c r="N150" s="225" t="str">
        <f t="shared" si="2"/>
        <v/>
      </c>
      <c r="O150" s="223" t="str">
        <f t="array" ref="O150">XLOOKUP(A150,'Benchmark Rates Paste'!N:N,'Benchmark Rates Paste'!N:N,"")</f>
        <v/>
      </c>
      <c r="P150" s="223" t="s">
        <v>11</v>
      </c>
      <c r="Q150" s="223" t="str">
        <f t="shared" si="3"/>
        <v/>
      </c>
    </row>
    <row r="151" ht="15.75" customHeight="1">
      <c r="A151" s="221" t="s">
        <v>117</v>
      </c>
      <c r="B151" s="107" t="str">
        <f t="array" ref="B151">XLOOKUP(A151,'Medicaid Dental Comparison'!B:B,'Medicaid Dental Comparison'!C:C)</f>
        <v>Buccal/labial frenectomy (frenulectomy)- Separate procedure not incidental to another procedure (Replacing D7960)</v>
      </c>
      <c r="C151" s="223" t="str">
        <f t="array" ref="C151">XLOOKUP(A151,'Benchmark Rates Paste'!A:A,'Benchmark Rates Paste'!A:A,"")</f>
        <v>D7961</v>
      </c>
      <c r="D151" s="223">
        <v>211.21</v>
      </c>
      <c r="E151" s="223">
        <f t="shared" si="20"/>
        <v>231.9921604</v>
      </c>
      <c r="F151" s="224" t="str">
        <f t="array" ref="F151">XLOOKUP(A151,'Benchmark Rates Paste'!D:D,'Benchmark Rates Paste'!D:D,"")</f>
        <v>D7961</v>
      </c>
      <c r="G151" s="224">
        <v>142.07</v>
      </c>
      <c r="H151" s="225">
        <f t="shared" si="1"/>
        <v>145.7601299</v>
      </c>
      <c r="I151" s="223" t="str">
        <f t="array" ref="I151">XLOOKUP(A151,'Benchmark Rates Paste'!G:G,'Benchmark Rates Paste'!G:G,"")</f>
        <v/>
      </c>
      <c r="J151" s="223" t="s">
        <v>11</v>
      </c>
      <c r="K151" s="223" t="str">
        <f t="shared" si="8"/>
        <v/>
      </c>
      <c r="L151" s="224" t="str">
        <f t="array" ref="L151">XLOOKUP(A151,'Benchmark Rates Paste'!K:K,'Benchmark Rates Paste'!K:K,"")</f>
        <v/>
      </c>
      <c r="M151" s="224" t="s">
        <v>11</v>
      </c>
      <c r="N151" s="225" t="str">
        <f t="shared" si="2"/>
        <v/>
      </c>
      <c r="O151" s="223" t="str">
        <f t="array" ref="O151">XLOOKUP(A151,'Benchmark Rates Paste'!N:N,'Benchmark Rates Paste'!N:N,"")</f>
        <v/>
      </c>
      <c r="P151" s="223" t="s">
        <v>11</v>
      </c>
      <c r="Q151" s="223" t="str">
        <f t="shared" si="3"/>
        <v/>
      </c>
    </row>
    <row r="152" ht="15.75" customHeight="1">
      <c r="A152" s="221" t="s">
        <v>118</v>
      </c>
      <c r="B152" s="107" t="str">
        <f t="array" ref="B152">XLOOKUP(A152,'Medicaid Dental Comparison'!B:B,'Medicaid Dental Comparison'!C:C)</f>
        <v>Lingual frenectomy (frenulectomy)-Separate procedure not incidental to another procedure (Replacing D7960)</v>
      </c>
      <c r="C152" s="223" t="str">
        <f t="array" ref="C152">XLOOKUP(A152,'Benchmark Rates Paste'!A:A,'Benchmark Rates Paste'!A:A,"")</f>
        <v>D7962</v>
      </c>
      <c r="D152" s="223">
        <v>211.21</v>
      </c>
      <c r="E152" s="223">
        <f t="shared" si="20"/>
        <v>231.9921604</v>
      </c>
      <c r="F152" s="224" t="str">
        <f t="array" ref="F152">XLOOKUP(A152,'Benchmark Rates Paste'!D:D,'Benchmark Rates Paste'!D:D,"")</f>
        <v>D7962</v>
      </c>
      <c r="G152" s="224">
        <v>165.74</v>
      </c>
      <c r="H152" s="225">
        <f t="shared" si="1"/>
        <v>170.0449351</v>
      </c>
      <c r="I152" s="223" t="str">
        <f t="array" ref="I152">XLOOKUP(A152,'Benchmark Rates Paste'!G:G,'Benchmark Rates Paste'!G:G,"")</f>
        <v/>
      </c>
      <c r="J152" s="223" t="s">
        <v>11</v>
      </c>
      <c r="K152" s="223" t="str">
        <f t="shared" si="8"/>
        <v/>
      </c>
      <c r="L152" s="224" t="str">
        <f t="array" ref="L152">XLOOKUP(A152,'Benchmark Rates Paste'!K:K,'Benchmark Rates Paste'!K:K,"")</f>
        <v/>
      </c>
      <c r="M152" s="224" t="s">
        <v>11</v>
      </c>
      <c r="N152" s="225" t="str">
        <f t="shared" si="2"/>
        <v/>
      </c>
      <c r="O152" s="223" t="str">
        <f t="array" ref="O152">XLOOKUP(A152,'Benchmark Rates Paste'!N:N,'Benchmark Rates Paste'!N:N,"")</f>
        <v/>
      </c>
      <c r="P152" s="223" t="s">
        <v>11</v>
      </c>
      <c r="Q152" s="223" t="str">
        <f t="shared" si="3"/>
        <v/>
      </c>
    </row>
    <row r="153" ht="15.75" customHeight="1">
      <c r="A153" s="221" t="s">
        <v>747</v>
      </c>
      <c r="B153" s="107" t="str">
        <f t="array" ref="B153">XLOOKUP(A153,'Medicaid Dental Comparison'!B:B,'Medicaid Dental Comparison'!C:C)</f>
        <v>Palliative Emergency Minor</v>
      </c>
      <c r="C153" s="223" t="str">
        <f t="array" ref="C153">XLOOKUP(A153,'Benchmark Rates Paste'!A:A,'Benchmark Rates Paste'!A:A,"")</f>
        <v>D9110</v>
      </c>
      <c r="D153" s="223">
        <v>79.43</v>
      </c>
      <c r="E153" s="223">
        <f t="shared" si="20"/>
        <v>87.24557219</v>
      </c>
      <c r="F153" s="224" t="str">
        <f t="array" ref="F153">XLOOKUP(A153,'Benchmark Rates Paste'!D:D,'Benchmark Rates Paste'!D:D,"")</f>
        <v>D9110</v>
      </c>
      <c r="G153" s="224">
        <v>47.34</v>
      </c>
      <c r="H153" s="225">
        <f t="shared" si="1"/>
        <v>48.56961039</v>
      </c>
      <c r="I153" s="223" t="str">
        <f t="array" ref="I153">XLOOKUP(A153,'Benchmark Rates Paste'!G:G,'Benchmark Rates Paste'!G:G,"")</f>
        <v/>
      </c>
      <c r="J153" s="223" t="s">
        <v>11</v>
      </c>
      <c r="K153" s="223" t="str">
        <f t="shared" si="8"/>
        <v/>
      </c>
      <c r="L153" s="224" t="str">
        <f t="array" ref="L153">XLOOKUP(A153,'Benchmark Rates Paste'!K:K,'Benchmark Rates Paste'!K:K,"")</f>
        <v/>
      </c>
      <c r="M153" s="224" t="s">
        <v>11</v>
      </c>
      <c r="N153" s="225" t="str">
        <f t="shared" si="2"/>
        <v/>
      </c>
      <c r="O153" s="223" t="str">
        <f t="array" ref="O153">XLOOKUP(A153,'Benchmark Rates Paste'!N:N,'Benchmark Rates Paste'!N:N,"")</f>
        <v/>
      </c>
      <c r="P153" s="223" t="s">
        <v>11</v>
      </c>
      <c r="Q153" s="223" t="str">
        <f t="shared" si="3"/>
        <v/>
      </c>
    </row>
    <row r="154" ht="15.75" customHeight="1">
      <c r="A154" s="221" t="s">
        <v>1215</v>
      </c>
      <c r="B154" s="107" t="str">
        <f t="array" ref="B154">XLOOKUP(A154,'Medicaid Dental Comparison'!B:B,'Medicaid Dental Comparison'!C:C)</f>
        <v>Deep sedation/general anesthesia – first 15 minutes</v>
      </c>
      <c r="C154" s="223" t="str">
        <f t="array" ref="C154">XLOOKUP(A154,'Benchmark Rates Paste'!A:A,'Benchmark Rates Paste'!A:A,"")</f>
        <v>D9222</v>
      </c>
      <c r="D154" s="223">
        <v>147.79</v>
      </c>
      <c r="E154" s="223">
        <f t="shared" si="20"/>
        <v>162.3319037</v>
      </c>
      <c r="F154" s="224" t="str">
        <f t="array" ref="F154">XLOOKUP(A154,'Benchmark Rates Paste'!D:D,'Benchmark Rates Paste'!D:D,"")</f>
        <v/>
      </c>
      <c r="G154" s="224" t="s">
        <v>11</v>
      </c>
      <c r="H154" s="225" t="str">
        <f t="shared" si="1"/>
        <v/>
      </c>
      <c r="I154" s="223" t="str">
        <f t="array" ref="I154">XLOOKUP(A154,'Benchmark Rates Paste'!G:G,'Benchmark Rates Paste'!G:G,"")</f>
        <v>D9222</v>
      </c>
      <c r="J154" s="223">
        <v>92.11200000000001</v>
      </c>
      <c r="K154" s="223">
        <f t="shared" si="8"/>
        <v>76.66047326</v>
      </c>
      <c r="L154" s="224" t="str">
        <f t="array" ref="L154">XLOOKUP(A154,'Benchmark Rates Paste'!K:K,'Benchmark Rates Paste'!K:K,"")</f>
        <v>D9222</v>
      </c>
      <c r="M154" s="224">
        <v>87.28</v>
      </c>
      <c r="N154" s="225">
        <f t="shared" si="2"/>
        <v>101.9756086</v>
      </c>
      <c r="O154" s="223" t="str">
        <f t="array" ref="O154">XLOOKUP(A154,'Benchmark Rates Paste'!N:N,'Benchmark Rates Paste'!N:N,"")</f>
        <v>D9222</v>
      </c>
      <c r="P154" s="223">
        <v>94.0</v>
      </c>
      <c r="Q154" s="223">
        <f t="shared" si="3"/>
        <v>101.4054622</v>
      </c>
    </row>
    <row r="155" ht="15.75" customHeight="1">
      <c r="A155" s="221" t="s">
        <v>1217</v>
      </c>
      <c r="B155" s="107" t="str">
        <f t="array" ref="B155">XLOOKUP(A155,'Medicaid Dental Comparison'!B:B,'Medicaid Dental Comparison'!C:C)</f>
        <v>Deep Sedation/General Anesthesia – each 15 minute increment</v>
      </c>
      <c r="C155" s="223" t="str">
        <f t="array" ref="C155">XLOOKUP(A155,'Benchmark Rates Paste'!A:A,'Benchmark Rates Paste'!A:A,"")</f>
        <v>D9223</v>
      </c>
      <c r="D155" s="223">
        <v>100.15</v>
      </c>
      <c r="E155" s="223">
        <f t="shared" si="20"/>
        <v>110.0043316</v>
      </c>
      <c r="F155" s="224" t="str">
        <f t="array" ref="F155">XLOOKUP(A155,'Benchmark Rates Paste'!D:D,'Benchmark Rates Paste'!D:D,"")</f>
        <v/>
      </c>
      <c r="G155" s="224" t="s">
        <v>11</v>
      </c>
      <c r="H155" s="225" t="str">
        <f t="shared" si="1"/>
        <v/>
      </c>
      <c r="I155" s="223" t="str">
        <f t="array" ref="I155">XLOOKUP(A155,'Benchmark Rates Paste'!G:G,'Benchmark Rates Paste'!G:G,"")</f>
        <v>D9223</v>
      </c>
      <c r="J155" s="223">
        <v>92.11200000000001</v>
      </c>
      <c r="K155" s="223">
        <f t="shared" si="8"/>
        <v>76.66047326</v>
      </c>
      <c r="L155" s="224" t="str">
        <f t="array" ref="L155">XLOOKUP(A155,'Benchmark Rates Paste'!K:K,'Benchmark Rates Paste'!K:K,"")</f>
        <v>D9223</v>
      </c>
      <c r="M155" s="224">
        <v>87.28</v>
      </c>
      <c r="N155" s="225">
        <f t="shared" si="2"/>
        <v>101.9756086</v>
      </c>
      <c r="O155" s="223" t="str">
        <f t="array" ref="O155">XLOOKUP(A155,'Benchmark Rates Paste'!N:N,'Benchmark Rates Paste'!N:N,"")</f>
        <v>D9223</v>
      </c>
      <c r="P155" s="223">
        <v>94.0</v>
      </c>
      <c r="Q155" s="223">
        <f t="shared" si="3"/>
        <v>101.4054622</v>
      </c>
    </row>
    <row r="156" ht="15.75" customHeight="1">
      <c r="A156" s="221" t="s">
        <v>749</v>
      </c>
      <c r="B156" s="107" t="str">
        <f t="array" ref="B156">XLOOKUP(A156,'Medicaid Dental Comparison'!B:B,'Medicaid Dental Comparison'!C:C)</f>
        <v>Analgesia</v>
      </c>
      <c r="C156" s="223" t="str">
        <f t="array" ref="C156">XLOOKUP(A156,'Benchmark Rates Paste'!A:A,'Benchmark Rates Paste'!A:A,"")</f>
        <v>D9230</v>
      </c>
      <c r="D156" s="223">
        <v>49.72</v>
      </c>
      <c r="E156" s="223">
        <f t="shared" si="20"/>
        <v>54.61223529</v>
      </c>
      <c r="F156" s="224" t="str">
        <f t="array" ref="F156">XLOOKUP(A156,'Benchmark Rates Paste'!D:D,'Benchmark Rates Paste'!D:D,"")</f>
        <v>D9230</v>
      </c>
      <c r="G156" s="224">
        <v>21.29</v>
      </c>
      <c r="H156" s="225">
        <f t="shared" si="1"/>
        <v>21.84298701</v>
      </c>
      <c r="I156" s="223" t="str">
        <f t="array" ref="I156">XLOOKUP(A156,'Benchmark Rates Paste'!G:G,'Benchmark Rates Paste'!G:G,"")</f>
        <v>D9230</v>
      </c>
      <c r="J156" s="223">
        <v>30.0</v>
      </c>
      <c r="K156" s="223">
        <f t="shared" si="8"/>
        <v>24.96758509</v>
      </c>
      <c r="L156" s="224" t="str">
        <f t="array" ref="L156">XLOOKUP(A156,'Benchmark Rates Paste'!K:K,'Benchmark Rates Paste'!K:K,"")</f>
        <v/>
      </c>
      <c r="M156" s="224" t="s">
        <v>11</v>
      </c>
      <c r="N156" s="225" t="str">
        <f t="shared" si="2"/>
        <v/>
      </c>
      <c r="O156" s="223" t="str">
        <f t="array" ref="O156">XLOOKUP(A156,'Benchmark Rates Paste'!N:N,'Benchmark Rates Paste'!N:N,"")</f>
        <v>D9230</v>
      </c>
      <c r="P156" s="223">
        <v>32.5</v>
      </c>
      <c r="Q156" s="223">
        <f t="shared" si="3"/>
        <v>35.06039916</v>
      </c>
    </row>
    <row r="157" ht="15.75" customHeight="1">
      <c r="A157" s="221" t="s">
        <v>1219</v>
      </c>
      <c r="B157" s="107" t="str">
        <f t="array" ref="B157">XLOOKUP(A157,'Medicaid Dental Comparison'!B:B,'Medicaid Dental Comparison'!C:C)</f>
        <v>intravenous moderate (conscious) sedation/analgesia- first 15 minutes</v>
      </c>
      <c r="C157" s="223" t="str">
        <f t="array" ref="C157">XLOOKUP(A157,'Benchmark Rates Paste'!A:A,'Benchmark Rates Paste'!A:A,"")</f>
        <v>D9239</v>
      </c>
      <c r="D157" s="223">
        <v>147.79</v>
      </c>
      <c r="E157" s="223">
        <f t="shared" si="20"/>
        <v>162.3319037</v>
      </c>
      <c r="F157" s="224" t="str">
        <f t="array" ref="F157">XLOOKUP(A157,'Benchmark Rates Paste'!D:D,'Benchmark Rates Paste'!D:D,"")</f>
        <v>D9239</v>
      </c>
      <c r="G157" s="224">
        <v>56.83</v>
      </c>
      <c r="H157" s="225">
        <f t="shared" si="1"/>
        <v>58.3061039</v>
      </c>
      <c r="I157" s="223" t="str">
        <f t="array" ref="I157">XLOOKUP(A157,'Benchmark Rates Paste'!G:G,'Benchmark Rates Paste'!G:G,"")</f>
        <v>D9239</v>
      </c>
      <c r="J157" s="223">
        <v>92.11200000000001</v>
      </c>
      <c r="K157" s="223">
        <f t="shared" si="8"/>
        <v>76.66047326</v>
      </c>
      <c r="L157" s="224" t="str">
        <f t="array" ref="L157">XLOOKUP(A157,'Benchmark Rates Paste'!K:K,'Benchmark Rates Paste'!K:K,"")</f>
        <v/>
      </c>
      <c r="M157" s="224" t="s">
        <v>11</v>
      </c>
      <c r="N157" s="225" t="str">
        <f t="shared" si="2"/>
        <v/>
      </c>
      <c r="O157" s="223" t="str">
        <f t="array" ref="O157">XLOOKUP(A157,'Benchmark Rates Paste'!N:N,'Benchmark Rates Paste'!N:N,"")</f>
        <v>D9239</v>
      </c>
      <c r="P157" s="223">
        <v>88.0</v>
      </c>
      <c r="Q157" s="223">
        <f t="shared" si="3"/>
        <v>94.93277311</v>
      </c>
    </row>
    <row r="158" ht="15.75" customHeight="1">
      <c r="A158" s="221" t="s">
        <v>1221</v>
      </c>
      <c r="B158" s="107" t="str">
        <f t="array" ref="B158">XLOOKUP(A158,'Medicaid Dental Comparison'!B:B,'Medicaid Dental Comparison'!C:C)</f>
        <v>Intravenous Moderate (conscious) Sedation/Analgesia – each 15 minute increment</v>
      </c>
      <c r="C158" s="223" t="str">
        <f t="array" ref="C158">XLOOKUP(A158,'Benchmark Rates Paste'!A:A,'Benchmark Rates Paste'!A:A,"")</f>
        <v>D9243</v>
      </c>
      <c r="D158" s="223">
        <v>100.15</v>
      </c>
      <c r="E158" s="223">
        <f t="shared" si="20"/>
        <v>110.0043316</v>
      </c>
      <c r="F158" s="224" t="str">
        <f t="array" ref="F158">XLOOKUP(A158,'Benchmark Rates Paste'!D:D,'Benchmark Rates Paste'!D:D,"")</f>
        <v>D9243</v>
      </c>
      <c r="G158" s="224">
        <v>21.32</v>
      </c>
      <c r="H158" s="225">
        <f t="shared" si="1"/>
        <v>21.87376623</v>
      </c>
      <c r="I158" s="223" t="str">
        <f t="array" ref="I158">XLOOKUP(A158,'Benchmark Rates Paste'!G:G,'Benchmark Rates Paste'!G:G,"")</f>
        <v>D9243</v>
      </c>
      <c r="J158" s="223">
        <v>92.11200000000001</v>
      </c>
      <c r="K158" s="223">
        <f t="shared" si="8"/>
        <v>76.66047326</v>
      </c>
      <c r="L158" s="224" t="str">
        <f t="array" ref="L158">XLOOKUP(A158,'Benchmark Rates Paste'!K:K,'Benchmark Rates Paste'!K:K,"")</f>
        <v/>
      </c>
      <c r="M158" s="224" t="s">
        <v>11</v>
      </c>
      <c r="N158" s="225" t="str">
        <f t="shared" si="2"/>
        <v/>
      </c>
      <c r="O158" s="223" t="str">
        <f t="array" ref="O158">XLOOKUP(A158,'Benchmark Rates Paste'!N:N,'Benchmark Rates Paste'!N:N,"")</f>
        <v>D9243</v>
      </c>
      <c r="P158" s="223">
        <v>88.0</v>
      </c>
      <c r="Q158" s="223">
        <f t="shared" si="3"/>
        <v>94.93277311</v>
      </c>
    </row>
    <row r="159" ht="15.75" customHeight="1">
      <c r="A159" s="221" t="s">
        <v>751</v>
      </c>
      <c r="B159" s="107" t="str">
        <f t="array" ref="B159">XLOOKUP(A159,'Medicaid Dental Comparison'!B:B,'Medicaid Dental Comparison'!C:C)</f>
        <v>Non-Intravenous Moderate (Conscious) Sedation</v>
      </c>
      <c r="C159" s="223" t="str">
        <f t="array" ref="C159">XLOOKUP(A159,'Benchmark Rates Paste'!A:A,'Benchmark Rates Paste'!A:A,"")</f>
        <v>D9248</v>
      </c>
      <c r="D159" s="223">
        <v>169.83</v>
      </c>
      <c r="E159" s="223">
        <f t="shared" si="20"/>
        <v>186.5405455</v>
      </c>
      <c r="F159" s="224" t="str">
        <f t="array" ref="F159">XLOOKUP(A159,'Benchmark Rates Paste'!D:D,'Benchmark Rates Paste'!D:D,"")</f>
        <v>D9248</v>
      </c>
      <c r="G159" s="224">
        <v>105.36</v>
      </c>
      <c r="H159" s="225">
        <f t="shared" si="1"/>
        <v>108.0966234</v>
      </c>
      <c r="I159" s="223" t="str">
        <f t="array" ref="I159">XLOOKUP(A159,'Benchmark Rates Paste'!G:G,'Benchmark Rates Paste'!G:G,"")</f>
        <v>D9248</v>
      </c>
      <c r="J159" s="223">
        <v>30.0</v>
      </c>
      <c r="K159" s="223">
        <f t="shared" si="8"/>
        <v>24.96758509</v>
      </c>
      <c r="L159" s="224" t="str">
        <f t="array" ref="L159">XLOOKUP(A159,'Benchmark Rates Paste'!K:K,'Benchmark Rates Paste'!K:K,"")</f>
        <v/>
      </c>
      <c r="M159" s="224" t="s">
        <v>11</v>
      </c>
      <c r="N159" s="225" t="str">
        <f t="shared" si="2"/>
        <v/>
      </c>
      <c r="O159" s="223" t="str">
        <f t="array" ref="O159">XLOOKUP(A159,'Benchmark Rates Paste'!N:N,'Benchmark Rates Paste'!N:N,"")</f>
        <v>D9248</v>
      </c>
      <c r="P159" s="223">
        <v>75.0</v>
      </c>
      <c r="Q159" s="223">
        <f t="shared" si="3"/>
        <v>80.90861345</v>
      </c>
    </row>
    <row r="160" ht="15.75" customHeight="1">
      <c r="A160" s="221" t="s">
        <v>753</v>
      </c>
      <c r="B160" s="107" t="str">
        <f t="array" ref="B160">XLOOKUP(A160,'Medicaid Dental Comparison'!B:B,'Medicaid Dental Comparison'!C:C)</f>
        <v>Dental Consultation</v>
      </c>
      <c r="C160" s="223" t="str">
        <f t="array" ref="C160">XLOOKUP(A160,'Benchmark Rates Paste'!A:A,'Benchmark Rates Paste'!A:A,"")</f>
        <v/>
      </c>
      <c r="D160" s="223" t="s">
        <v>11</v>
      </c>
      <c r="E160" s="223"/>
      <c r="F160" s="224" t="str">
        <f t="array" ref="F160">XLOOKUP(A160,'Benchmark Rates Paste'!D:D,'Benchmark Rates Paste'!D:D,"")</f>
        <v/>
      </c>
      <c r="G160" s="224" t="s">
        <v>11</v>
      </c>
      <c r="H160" s="225" t="str">
        <f t="shared" si="1"/>
        <v/>
      </c>
      <c r="I160" s="223" t="str">
        <f t="array" ref="I160">XLOOKUP(A160,'Benchmark Rates Paste'!G:G,'Benchmark Rates Paste'!G:G,"")</f>
        <v/>
      </c>
      <c r="J160" s="223" t="s">
        <v>11</v>
      </c>
      <c r="K160" s="223" t="str">
        <f t="shared" si="8"/>
        <v/>
      </c>
      <c r="L160" s="224" t="str">
        <f t="array" ref="L160">XLOOKUP(A160,'Benchmark Rates Paste'!K:K,'Benchmark Rates Paste'!K:K,"")</f>
        <v/>
      </c>
      <c r="M160" s="224" t="s">
        <v>11</v>
      </c>
      <c r="N160" s="225" t="str">
        <f t="shared" si="2"/>
        <v/>
      </c>
      <c r="O160" s="223" t="str">
        <f t="array" ref="O160">XLOOKUP(A160,'Benchmark Rates Paste'!N:N,'Benchmark Rates Paste'!N:N,"")</f>
        <v>D9310</v>
      </c>
      <c r="P160" s="223">
        <v>63.0</v>
      </c>
      <c r="Q160" s="223">
        <f t="shared" si="3"/>
        <v>67.96323529</v>
      </c>
    </row>
    <row r="161" ht="15.75" customHeight="1">
      <c r="A161" s="221" t="s">
        <v>757</v>
      </c>
      <c r="B161" s="107" t="str">
        <f t="array" ref="B161">XLOOKUP(A161,'Medicaid Dental Comparison'!B:B,'Medicaid Dental Comparison'!C:C)</f>
        <v>Hospital/ASC Call</v>
      </c>
      <c r="C161" s="223" t="str">
        <f t="array" ref="C161">XLOOKUP(A161,'Benchmark Rates Paste'!A:A,'Benchmark Rates Paste'!A:A,"")</f>
        <v>D9420</v>
      </c>
      <c r="D161" s="223">
        <v>106.18</v>
      </c>
      <c r="E161" s="223">
        <f t="shared" ref="E161:E165" si="21">D161*$V$6</f>
        <v>116.6276578</v>
      </c>
      <c r="F161" s="224" t="str">
        <f t="array" ref="F161">XLOOKUP(A161,'Benchmark Rates Paste'!D:D,'Benchmark Rates Paste'!D:D,"")</f>
        <v>D9420</v>
      </c>
      <c r="G161" s="224">
        <v>47.34</v>
      </c>
      <c r="H161" s="225">
        <f t="shared" si="1"/>
        <v>48.56961039</v>
      </c>
      <c r="I161" s="223" t="str">
        <f t="array" ref="I161">XLOOKUP(A161,'Benchmark Rates Paste'!G:G,'Benchmark Rates Paste'!G:G,"")</f>
        <v/>
      </c>
      <c r="J161" s="223" t="s">
        <v>11</v>
      </c>
      <c r="K161" s="223" t="str">
        <f t="shared" si="8"/>
        <v/>
      </c>
      <c r="L161" s="224" t="str">
        <f t="array" ref="L161">XLOOKUP(A161,'Benchmark Rates Paste'!K:K,'Benchmark Rates Paste'!K:K,"")</f>
        <v>D9420</v>
      </c>
      <c r="M161" s="224">
        <v>100.71</v>
      </c>
      <c r="N161" s="225">
        <f t="shared" si="2"/>
        <v>117.6668601</v>
      </c>
      <c r="O161" s="223" t="str">
        <f t="array" ref="O161">XLOOKUP(A161,'Benchmark Rates Paste'!N:N,'Benchmark Rates Paste'!N:N,"")</f>
        <v>D9420</v>
      </c>
      <c r="P161" s="223">
        <v>88.0</v>
      </c>
      <c r="Q161" s="223">
        <f t="shared" si="3"/>
        <v>94.93277311</v>
      </c>
    </row>
    <row r="162" ht="15.75" customHeight="1">
      <c r="A162" s="221" t="s">
        <v>765</v>
      </c>
      <c r="B162" s="107" t="str">
        <f t="array" ref="B162">XLOOKUP(A162,'Medicaid Dental Comparison'!B:B,'Medicaid Dental Comparison'!C:C)</f>
        <v>Occlusal Guard- Hard Appliance, Full Arch</v>
      </c>
      <c r="C162" s="223" t="str">
        <f t="array" ref="C162">XLOOKUP(A162,'Benchmark Rates Paste'!A:A,'Benchmark Rates Paste'!A:A,"")</f>
        <v>D9944</v>
      </c>
      <c r="D162" s="223">
        <v>473.96</v>
      </c>
      <c r="E162" s="223">
        <f t="shared" si="21"/>
        <v>520.5956364</v>
      </c>
      <c r="F162" s="224" t="str">
        <f t="array" ref="F162">XLOOKUP(A162,'Benchmark Rates Paste'!D:D,'Benchmark Rates Paste'!D:D,"")</f>
        <v>D9944</v>
      </c>
      <c r="G162" s="224">
        <v>203.63</v>
      </c>
      <c r="H162" s="225">
        <f t="shared" si="1"/>
        <v>208.9190909</v>
      </c>
      <c r="I162" s="223" t="str">
        <f t="array" ref="I162">XLOOKUP(A162,'Benchmark Rates Paste'!G:G,'Benchmark Rates Paste'!G:G,"")</f>
        <v/>
      </c>
      <c r="J162" s="223" t="s">
        <v>11</v>
      </c>
      <c r="K162" s="223" t="str">
        <f t="shared" si="8"/>
        <v/>
      </c>
      <c r="L162" s="224" t="str">
        <f t="array" ref="L162">XLOOKUP(A162,'Benchmark Rates Paste'!K:K,'Benchmark Rates Paste'!K:K,"")</f>
        <v/>
      </c>
      <c r="M162" s="224" t="s">
        <v>11</v>
      </c>
      <c r="N162" s="225" t="str">
        <f t="shared" si="2"/>
        <v/>
      </c>
      <c r="O162" s="223" t="str">
        <f t="array" ref="O162">XLOOKUP(A162,'Benchmark Rates Paste'!N:N,'Benchmark Rates Paste'!N:N,"")</f>
        <v/>
      </c>
      <c r="P162" s="223" t="s">
        <v>11</v>
      </c>
      <c r="Q162" s="223" t="str">
        <f t="shared" si="3"/>
        <v/>
      </c>
    </row>
    <row r="163" ht="15.75" customHeight="1">
      <c r="A163" s="221" t="s">
        <v>767</v>
      </c>
      <c r="B163" s="107" t="str">
        <f t="array" ref="B163">XLOOKUP(A163,'Medicaid Dental Comparison'!B:B,'Medicaid Dental Comparison'!C:C)</f>
        <v>Occlusal Guard- Soft Appliance, Full Arch</v>
      </c>
      <c r="C163" s="223" t="str">
        <f t="array" ref="C163">XLOOKUP(A163,'Benchmark Rates Paste'!A:A,'Benchmark Rates Paste'!A:A,"")</f>
        <v>D9945</v>
      </c>
      <c r="D163" s="223">
        <v>473.96</v>
      </c>
      <c r="E163" s="223">
        <f t="shared" si="21"/>
        <v>520.5956364</v>
      </c>
      <c r="F163" s="224" t="str">
        <f t="array" ref="F163">XLOOKUP(A163,'Benchmark Rates Paste'!D:D,'Benchmark Rates Paste'!D:D,"")</f>
        <v>D9945</v>
      </c>
      <c r="G163" s="224">
        <v>168.12</v>
      </c>
      <c r="H163" s="225">
        <f t="shared" si="1"/>
        <v>172.4867532</v>
      </c>
      <c r="I163" s="223" t="str">
        <f t="array" ref="I163">XLOOKUP(A163,'Benchmark Rates Paste'!G:G,'Benchmark Rates Paste'!G:G,"")</f>
        <v/>
      </c>
      <c r="J163" s="223" t="s">
        <v>11</v>
      </c>
      <c r="K163" s="223" t="str">
        <f t="shared" si="8"/>
        <v/>
      </c>
      <c r="L163" s="224" t="str">
        <f t="array" ref="L163">XLOOKUP(A163,'Benchmark Rates Paste'!K:K,'Benchmark Rates Paste'!K:K,"")</f>
        <v/>
      </c>
      <c r="M163" s="224" t="s">
        <v>11</v>
      </c>
      <c r="N163" s="225" t="str">
        <f t="shared" si="2"/>
        <v/>
      </c>
      <c r="O163" s="223" t="str">
        <f t="array" ref="O163">XLOOKUP(A163,'Benchmark Rates Paste'!N:N,'Benchmark Rates Paste'!N:N,"")</f>
        <v/>
      </c>
      <c r="P163" s="223" t="s">
        <v>11</v>
      </c>
      <c r="Q163" s="223" t="str">
        <f t="shared" si="3"/>
        <v/>
      </c>
    </row>
    <row r="164" ht="15.75" customHeight="1">
      <c r="A164" s="221" t="s">
        <v>130</v>
      </c>
      <c r="B164" s="107" t="str">
        <f t="array" ref="B164">XLOOKUP(A164,'Medicaid Dental Comparison'!B:B,'Medicaid Dental Comparison'!C:C)</f>
        <v>Occlusal Guard- Hard Appliance, Partial Arch</v>
      </c>
      <c r="C164" s="223" t="str">
        <f t="array" ref="C164">XLOOKUP(A164,'Benchmark Rates Paste'!A:A,'Benchmark Rates Paste'!A:A,"")</f>
        <v>D9946</v>
      </c>
      <c r="D164" s="223">
        <v>473.96</v>
      </c>
      <c r="E164" s="223">
        <f t="shared" si="21"/>
        <v>520.5956364</v>
      </c>
      <c r="F164" s="224" t="str">
        <f t="array" ref="F164">XLOOKUP(A164,'Benchmark Rates Paste'!D:D,'Benchmark Rates Paste'!D:D,"")</f>
        <v>D9946</v>
      </c>
      <c r="G164" s="224">
        <v>153.91</v>
      </c>
      <c r="H164" s="225">
        <f t="shared" si="1"/>
        <v>157.9076623</v>
      </c>
      <c r="I164" s="223" t="str">
        <f t="array" ref="I164">XLOOKUP(A164,'Benchmark Rates Paste'!G:G,'Benchmark Rates Paste'!G:G,"")</f>
        <v/>
      </c>
      <c r="J164" s="223" t="s">
        <v>11</v>
      </c>
      <c r="K164" s="223" t="str">
        <f t="shared" si="8"/>
        <v/>
      </c>
      <c r="L164" s="224" t="str">
        <f t="array" ref="L164">XLOOKUP(A164,'Benchmark Rates Paste'!K:K,'Benchmark Rates Paste'!K:K,"")</f>
        <v/>
      </c>
      <c r="M164" s="224" t="s">
        <v>11</v>
      </c>
      <c r="N164" s="225" t="str">
        <f t="shared" si="2"/>
        <v/>
      </c>
      <c r="O164" s="223" t="str">
        <f t="array" ref="O164">XLOOKUP(A164,'Benchmark Rates Paste'!N:N,'Benchmark Rates Paste'!N:N,"")</f>
        <v/>
      </c>
      <c r="P164" s="223" t="s">
        <v>11</v>
      </c>
      <c r="Q164" s="223" t="str">
        <f t="shared" si="3"/>
        <v/>
      </c>
    </row>
    <row r="165" ht="15.75" customHeight="1">
      <c r="A165" s="221" t="s">
        <v>131</v>
      </c>
      <c r="B165" s="107" t="str">
        <f t="array" ref="B165">XLOOKUP(A165,'Medicaid Dental Comparison'!B:B,'Medicaid Dental Comparison'!C:C)</f>
        <v>Occlusal adjustment - limited</v>
      </c>
      <c r="C165" s="223" t="str">
        <f t="array" ref="C165">XLOOKUP(A165,'Benchmark Rates Paste'!A:A,'Benchmark Rates Paste'!A:A,"")</f>
        <v>D9951</v>
      </c>
      <c r="D165" s="223">
        <v>145.04</v>
      </c>
      <c r="E165" s="223">
        <f t="shared" si="21"/>
        <v>159.3113155</v>
      </c>
      <c r="F165" s="224" t="str">
        <f t="array" ref="F165">XLOOKUP(A165,'Benchmark Rates Paste'!D:D,'Benchmark Rates Paste'!D:D,"")</f>
        <v>D9951</v>
      </c>
      <c r="G165" s="224">
        <v>11.84</v>
      </c>
      <c r="H165" s="225">
        <f t="shared" si="1"/>
        <v>12.14753247</v>
      </c>
      <c r="I165" s="223" t="str">
        <f t="array" ref="I165">XLOOKUP(A165,'Benchmark Rates Paste'!G:G,'Benchmark Rates Paste'!G:G,"")</f>
        <v/>
      </c>
      <c r="J165" s="223" t="s">
        <v>11</v>
      </c>
      <c r="K165" s="223" t="str">
        <f t="shared" si="8"/>
        <v/>
      </c>
      <c r="L165" s="224" t="str">
        <f t="array" ref="L165">XLOOKUP(A165,'Benchmark Rates Paste'!K:K,'Benchmark Rates Paste'!K:K,"")</f>
        <v/>
      </c>
      <c r="M165" s="224" t="s">
        <v>11</v>
      </c>
      <c r="N165" s="225" t="str">
        <f t="shared" si="2"/>
        <v/>
      </c>
      <c r="O165" s="223" t="str">
        <f t="array" ref="O165">XLOOKUP(A165,'Benchmark Rates Paste'!N:N,'Benchmark Rates Paste'!N:N,"")</f>
        <v/>
      </c>
      <c r="P165" s="223" t="s">
        <v>11</v>
      </c>
      <c r="Q165" s="223" t="str">
        <f t="shared" si="3"/>
        <v/>
      </c>
    </row>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
    <mergeCell ref="Z8:AJ8"/>
    <mergeCell ref="Z9:AJ9"/>
    <mergeCell ref="C2:E2"/>
    <mergeCell ref="F2:H2"/>
    <mergeCell ref="I2:K2"/>
    <mergeCell ref="L2:N2"/>
    <mergeCell ref="O2:Q2"/>
    <mergeCell ref="Z7:AJ7"/>
    <mergeCell ref="AL8:AL11"/>
    <mergeCell ref="Z15:AJ15"/>
    <mergeCell ref="Z16:AJ16"/>
    <mergeCell ref="Z10:AJ10"/>
    <mergeCell ref="Z11:AJ11"/>
    <mergeCell ref="Z12:AJ12"/>
    <mergeCell ref="AL12:AL14"/>
    <mergeCell ref="Z13:AJ13"/>
    <mergeCell ref="Z14:AJ14"/>
    <mergeCell ref="AL15:AL16"/>
  </mergeCells>
  <hyperlinks>
    <hyperlink r:id="rId2" ref="Y5"/>
    <hyperlink r:id="rId3" ref="Y19"/>
  </hyperlinks>
  <printOptions/>
  <pageMargins bottom="0.75" footer="0.0" header="0.0" left="0.7" right="0.7" top="0.75"/>
  <pageSetup orientation="landscape"/>
  <drawing r:id="rId4"/>
  <legacyDrawing r:id="rId5"/>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BFBFBF"/>
    <pageSetUpPr/>
  </sheetPr>
  <sheetViews>
    <sheetView workbookViewId="0"/>
  </sheetViews>
  <sheetFormatPr customHeight="1" defaultColWidth="14.43" defaultRowHeight="15.0"/>
  <cols>
    <col customWidth="1" min="1" max="1" width="9.14"/>
    <col customWidth="1" min="2" max="2" width="22.57"/>
    <col customWidth="1" min="3" max="3" width="9.14"/>
    <col customWidth="1" min="4" max="8" width="20.86"/>
    <col customWidth="1" min="9" max="9" width="32.0"/>
    <col customWidth="1" min="10" max="10" width="78.86"/>
  </cols>
  <sheetData>
    <row r="1">
      <c r="A1" s="1" t="s">
        <v>0</v>
      </c>
      <c r="B1" s="1" t="s">
        <v>1</v>
      </c>
      <c r="C1" s="1" t="s">
        <v>2</v>
      </c>
      <c r="D1" s="1" t="s">
        <v>3</v>
      </c>
      <c r="E1" s="1" t="s">
        <v>4</v>
      </c>
      <c r="F1" s="1" t="s">
        <v>5</v>
      </c>
      <c r="G1" s="1" t="s">
        <v>6</v>
      </c>
      <c r="H1" s="1" t="s">
        <v>7</v>
      </c>
      <c r="I1" s="1" t="s">
        <v>8</v>
      </c>
      <c r="J1" s="1" t="s">
        <v>9</v>
      </c>
    </row>
    <row r="2">
      <c r="A2" s="2" t="s">
        <v>551</v>
      </c>
      <c r="B2" s="3" t="str">
        <f t="array" ref="B2">XLOOKUP(A2,'Rate Review Summary'!C:C,'Rate Review Summary'!D:D)</f>
        <v>Periodic Oral Evaluation</v>
      </c>
      <c r="C2" s="4">
        <f t="array" ref="C2">XLOOKUP(A2,'Rate Review Summary'!C:C,'Rate Review Summary'!F:F)</f>
        <v>48.57</v>
      </c>
      <c r="D2" s="4">
        <f t="array" ref="D2">XLOOKUP(A2,'Rate Review Summary'!C:C,'Rate Review Summary'!I:I,"N/A")</f>
        <v>63.16</v>
      </c>
      <c r="E2" s="5" t="str">
        <f>_xlfn.XLOOKUP(A2,'Rate Review Summary'!C:C,'Rate Review Summary'!#REF!, "N/A")</f>
        <v>#ERROR!</v>
      </c>
      <c r="F2" s="2" t="str">
        <f t="shared" ref="F2:F115" si="1">IF(ISNUMBER(E2), "ADA", "N/A")</f>
        <v>N/A</v>
      </c>
      <c r="G2" s="4">
        <f t="array" ref="G2">XLOOKUP(A2,'Rate Review Summary'!C:C,'Rate Review Summary'!Q:Q)</f>
        <v>33.31087561</v>
      </c>
      <c r="H2" s="5" t="str">
        <f>_xlfn.XLOOKUP(A2,'Rate Review Summary'!C:C,'Rate Review Summary'!#REF!)</f>
        <v>#ERROR!</v>
      </c>
      <c r="I2" s="2" t="s">
        <v>1334</v>
      </c>
      <c r="J2" s="3" t="str">
        <f t="shared" ref="J2:J115" si="2">IF(OR(ISNUMBER(E2),ISNUMBER(H2)),"The benchmark ratio was calculated using rates normalized to Colorado Cost of Living","")</f>
        <v/>
      </c>
    </row>
    <row r="3">
      <c r="A3" s="2" t="s">
        <v>553</v>
      </c>
      <c r="B3" s="3" t="str">
        <f t="array" ref="B3">XLOOKUP(A3,'Rate Review Summary'!C:C,'Rate Review Summary'!D:D)</f>
        <v>Limited Oral Evaluation Problem Focused</v>
      </c>
      <c r="C3" s="4">
        <f t="array" ref="C3">XLOOKUP(A3,'Rate Review Summary'!C:C,'Rate Review Summary'!F:F)</f>
        <v>70.42</v>
      </c>
      <c r="D3" s="4">
        <f t="array" ref="D3">XLOOKUP(A3,'Rate Review Summary'!C:C,'Rate Review Summary'!I:I,"N/A")</f>
        <v>89.89</v>
      </c>
      <c r="E3" s="5" t="str">
        <f>_xlfn.XLOOKUP(A3,'Rate Review Summary'!C:C,'Rate Review Summary'!#REF!, "N/A")</f>
        <v>#ERROR!</v>
      </c>
      <c r="F3" s="2" t="str">
        <f t="shared" si="1"/>
        <v>N/A</v>
      </c>
      <c r="G3" s="4">
        <f t="array" ref="G3">XLOOKUP(A3,'Rate Review Summary'!C:C,'Rate Review Summary'!Q:Q)</f>
        <v>40.64738284</v>
      </c>
      <c r="H3" s="5" t="str">
        <f>_xlfn.XLOOKUP(A3,'Rate Review Summary'!C:C,'Rate Review Summary'!#REF!)</f>
        <v>#ERROR!</v>
      </c>
      <c r="I3" s="2" t="s">
        <v>1335</v>
      </c>
      <c r="J3" s="3" t="str">
        <f t="shared" si="2"/>
        <v/>
      </c>
    </row>
    <row r="4">
      <c r="A4" s="2" t="s">
        <v>555</v>
      </c>
      <c r="B4" s="3" t="str">
        <f t="array" ref="B4">XLOOKUP(A4,'Rate Review Summary'!C:C,'Rate Review Summary'!D:D)</f>
        <v>Comprehensive Oral Evaluation</v>
      </c>
      <c r="C4" s="4">
        <f t="array" ref="C4">XLOOKUP(A4,'Rate Review Summary'!C:C,'Rate Review Summary'!F:F)</f>
        <v>77.73</v>
      </c>
      <c r="D4" s="4">
        <f t="array" ref="D4">XLOOKUP(A4,'Rate Review Summary'!C:C,'Rate Review Summary'!I:I,"N/A")</f>
        <v>103.28</v>
      </c>
      <c r="E4" s="5" t="str">
        <f>_xlfn.XLOOKUP(A4,'Rate Review Summary'!C:C,'Rate Review Summary'!#REF!, "N/A")</f>
        <v>#ERROR!</v>
      </c>
      <c r="F4" s="2" t="str">
        <f t="shared" si="1"/>
        <v>N/A</v>
      </c>
      <c r="G4" s="4">
        <f t="array" ref="G4">XLOOKUP(A4,'Rate Review Summary'!C:C,'Rate Review Summary'!Q:Q)</f>
        <v>48.58959268</v>
      </c>
      <c r="H4" s="5" t="str">
        <f>_xlfn.XLOOKUP(A4,'Rate Review Summary'!C:C,'Rate Review Summary'!#REF!)</f>
        <v>#ERROR!</v>
      </c>
      <c r="I4" s="2" t="s">
        <v>1334</v>
      </c>
      <c r="J4" s="3" t="str">
        <f t="shared" si="2"/>
        <v/>
      </c>
    </row>
    <row r="5">
      <c r="A5" s="2" t="s">
        <v>557</v>
      </c>
      <c r="B5" s="3" t="str">
        <f t="array" ref="B5">XLOOKUP(A5,'Rate Review Summary'!C:C,'Rate Review Summary'!D:D)</f>
        <v>Detailed &amp; Extensive Oral Evaluation, Problem Focus</v>
      </c>
      <c r="C5" s="4">
        <f t="array" ref="C5">XLOOKUP(A5,'Rate Review Summary'!C:C,'Rate Review Summary'!F:F)</f>
        <v>78.05</v>
      </c>
      <c r="D5" s="4">
        <f t="array" ref="D5">XLOOKUP(A5,'Rate Review Summary'!C:C,'Rate Review Summary'!I:I,"N/A")</f>
        <v>156.94</v>
      </c>
      <c r="E5" s="5" t="str">
        <f>_xlfn.XLOOKUP(A5,'Rate Review Summary'!C:C,'Rate Review Summary'!#REF!, "N/A")</f>
        <v>#ERROR!</v>
      </c>
      <c r="F5" s="2" t="str">
        <f t="shared" si="1"/>
        <v>N/A</v>
      </c>
      <c r="G5" s="4" t="str">
        <f t="array" ref="G5">XLOOKUP(A5,'Rate Review Summary'!C:C,'Rate Review Summary'!Q:Q)</f>
        <v/>
      </c>
      <c r="H5" s="5" t="str">
        <f>_xlfn.XLOOKUP(A5,'Rate Review Summary'!C:C,'Rate Review Summary'!#REF!)</f>
        <v>#ERROR!</v>
      </c>
      <c r="I5" s="2" t="s">
        <v>11</v>
      </c>
      <c r="J5" s="3" t="str">
        <f t="shared" si="2"/>
        <v/>
      </c>
    </row>
    <row r="6">
      <c r="A6" s="2" t="s">
        <v>559</v>
      </c>
      <c r="B6" s="3" t="str">
        <f t="array" ref="B6">XLOOKUP(A6,'Rate Review Summary'!C:C,'Rate Review Summary'!D:D)</f>
        <v>Re-Evaluation Limit/Problem Focus, Est Patient</v>
      </c>
      <c r="C6" s="4">
        <f t="array" ref="C6">XLOOKUP(A6,'Rate Review Summary'!C:C,'Rate Review Summary'!F:F)</f>
        <v>114.29</v>
      </c>
      <c r="D6" s="4">
        <f t="array" ref="D6">XLOOKUP(A6,'Rate Review Summary'!C:C,'Rate Review Summary'!I:I,"N/A")</f>
        <v>85.75</v>
      </c>
      <c r="E6" s="5" t="str">
        <f>_xlfn.XLOOKUP(A6,'Rate Review Summary'!C:C,'Rate Review Summary'!#REF!, "N/A")</f>
        <v>#ERROR!</v>
      </c>
      <c r="F6" s="2" t="str">
        <f t="shared" si="1"/>
        <v>N/A</v>
      </c>
      <c r="G6" s="4" t="str">
        <f t="array" ref="G6">XLOOKUP(A6,'Rate Review Summary'!C:C,'Rate Review Summary'!Q:Q)</f>
        <v/>
      </c>
      <c r="H6" s="5" t="str">
        <f>_xlfn.XLOOKUP(A6,'Rate Review Summary'!C:C,'Rate Review Summary'!#REF!)</f>
        <v>#ERROR!</v>
      </c>
      <c r="I6" s="2" t="s">
        <v>11</v>
      </c>
      <c r="J6" s="3" t="str">
        <f t="shared" si="2"/>
        <v/>
      </c>
    </row>
    <row r="7">
      <c r="A7" s="2" t="s">
        <v>561</v>
      </c>
      <c r="B7" s="3" t="str">
        <f t="array" ref="B7">XLOOKUP(A7,'Rate Review Summary'!C:C,'Rate Review Summary'!D:D)</f>
        <v>Re-Evaluation-Post-Operative Office Visit</v>
      </c>
      <c r="C7" s="4">
        <f t="array" ref="C7">XLOOKUP(A7,'Rate Review Summary'!C:C,'Rate Review Summary'!F:F)</f>
        <v>114.29</v>
      </c>
      <c r="D7" s="4">
        <f t="array" ref="D7">XLOOKUP(A7,'Rate Review Summary'!C:C,'Rate Review Summary'!I:I,"N/A")</f>
        <v>113.81</v>
      </c>
      <c r="E7" s="5" t="str">
        <f>_xlfn.XLOOKUP(A7,'Rate Review Summary'!C:C,'Rate Review Summary'!#REF!, "N/A")</f>
        <v>#ERROR!</v>
      </c>
      <c r="F7" s="2" t="str">
        <f t="shared" si="1"/>
        <v>N/A</v>
      </c>
      <c r="G7" s="4" t="str">
        <f t="array" ref="G7">XLOOKUP(A7,'Rate Review Summary'!C:C,'Rate Review Summary'!Q:Q)</f>
        <v/>
      </c>
      <c r="H7" s="5" t="str">
        <f>_xlfn.XLOOKUP(A7,'Rate Review Summary'!C:C,'Rate Review Summary'!#REF!)</f>
        <v>#ERROR!</v>
      </c>
      <c r="I7" s="2" t="s">
        <v>11</v>
      </c>
      <c r="J7" s="3" t="str">
        <f t="shared" si="2"/>
        <v/>
      </c>
    </row>
    <row r="8">
      <c r="A8" s="2" t="s">
        <v>563</v>
      </c>
      <c r="B8" s="3" t="str">
        <f t="array" ref="B8">XLOOKUP(A8,'Rate Review Summary'!C:C,'Rate Review Summary'!D:D)</f>
        <v>Comprehensive Periodontal Evaluation</v>
      </c>
      <c r="C8" s="4">
        <f t="array" ref="C8">XLOOKUP(A8,'Rate Review Summary'!C:C,'Rate Review Summary'!F:F)</f>
        <v>84.02</v>
      </c>
      <c r="D8" s="4">
        <f t="array" ref="D8">XLOOKUP(A8,'Rate Review Summary'!C:C,'Rate Review Summary'!I:I,"N/A")</f>
        <v>119.16</v>
      </c>
      <c r="E8" s="5" t="str">
        <f>_xlfn.XLOOKUP(A8,'Rate Review Summary'!C:C,'Rate Review Summary'!#REF!, "N/A")</f>
        <v>#ERROR!</v>
      </c>
      <c r="F8" s="2" t="str">
        <f t="shared" si="1"/>
        <v>N/A</v>
      </c>
      <c r="G8" s="4" t="str">
        <f t="array" ref="G8">XLOOKUP(A8,'Rate Review Summary'!C:C,'Rate Review Summary'!Q:Q)</f>
        <v/>
      </c>
      <c r="H8" s="5" t="str">
        <f>_xlfn.XLOOKUP(A8,'Rate Review Summary'!C:C,'Rate Review Summary'!#REF!)</f>
        <v>#ERROR!</v>
      </c>
      <c r="I8" s="2" t="s">
        <v>11</v>
      </c>
      <c r="J8" s="3" t="str">
        <f t="shared" si="2"/>
        <v/>
      </c>
    </row>
    <row r="9">
      <c r="A9" s="2" t="s">
        <v>565</v>
      </c>
      <c r="B9" s="3" t="str">
        <f t="array" ref="B9">XLOOKUP(A9,'Rate Review Summary'!C:C,'Rate Review Summary'!D:D)</f>
        <v>Screening of a Patient</v>
      </c>
      <c r="C9" s="4">
        <f t="array" ref="C9">XLOOKUP(A9,'Rate Review Summary'!C:C,'Rate Review Summary'!F:F)</f>
        <v>51.37</v>
      </c>
      <c r="D9" s="4">
        <f t="array" ref="D9">XLOOKUP(A9,'Rate Review Summary'!C:C,'Rate Review Summary'!I:I,"N/A")</f>
        <v>75</v>
      </c>
      <c r="E9" s="5" t="str">
        <f>_xlfn.XLOOKUP(A9,'Rate Review Summary'!C:C,'Rate Review Summary'!#REF!, "N/A")</f>
        <v>#ERROR!</v>
      </c>
      <c r="F9" s="2" t="str">
        <f t="shared" si="1"/>
        <v>N/A</v>
      </c>
      <c r="G9" s="4" t="str">
        <f t="array" ref="G9">XLOOKUP(A9,'Rate Review Summary'!C:C,'Rate Review Summary'!Q:Q)</f>
        <v/>
      </c>
      <c r="H9" s="5" t="str">
        <f>_xlfn.XLOOKUP(A9,'Rate Review Summary'!C:C,'Rate Review Summary'!#REF!)</f>
        <v>#ERROR!</v>
      </c>
      <c r="I9" s="2" t="s">
        <v>11</v>
      </c>
      <c r="J9" s="3" t="str">
        <f t="shared" si="2"/>
        <v/>
      </c>
    </row>
    <row r="10">
      <c r="A10" s="2" t="s">
        <v>567</v>
      </c>
      <c r="B10" s="3" t="str">
        <f t="array" ref="B10">XLOOKUP(A10,'Rate Review Summary'!C:C,'Rate Review Summary'!D:D)</f>
        <v>Intraoral Complete Film Series</v>
      </c>
      <c r="C10" s="4">
        <f t="array" ref="C10">XLOOKUP(A10,'Rate Review Summary'!C:C,'Rate Review Summary'!F:F)</f>
        <v>128.52</v>
      </c>
      <c r="D10" s="4">
        <f t="array" ref="D10">XLOOKUP(A10,'Rate Review Summary'!C:C,'Rate Review Summary'!I:I,"N/A")</f>
        <v>165.56</v>
      </c>
      <c r="E10" s="5" t="str">
        <f>_xlfn.XLOOKUP(A10,'Rate Review Summary'!C:C,'Rate Review Summary'!#REF!, "N/A")</f>
        <v>#ERROR!</v>
      </c>
      <c r="F10" s="2" t="str">
        <f t="shared" si="1"/>
        <v>N/A</v>
      </c>
      <c r="G10" s="4">
        <f t="array" ref="G10">XLOOKUP(A10,'Rate Review Summary'!C:C,'Rate Review Summary'!Q:Q)</f>
        <v>74.54242639</v>
      </c>
      <c r="H10" s="5" t="str">
        <f>_xlfn.XLOOKUP(A10,'Rate Review Summary'!C:C,'Rate Review Summary'!#REF!)</f>
        <v>#ERROR!</v>
      </c>
      <c r="I10" s="2" t="s">
        <v>1334</v>
      </c>
      <c r="J10" s="3" t="str">
        <f t="shared" si="2"/>
        <v/>
      </c>
    </row>
    <row r="11">
      <c r="A11" s="2" t="s">
        <v>569</v>
      </c>
      <c r="B11" s="3" t="str">
        <f t="array" ref="B11">XLOOKUP(A11,'Rate Review Summary'!C:C,'Rate Review Summary'!D:D)</f>
        <v>Intraoral Periapical First</v>
      </c>
      <c r="C11" s="4">
        <f t="array" ref="C11">XLOOKUP(A11,'Rate Review Summary'!C:C,'Rate Review Summary'!F:F)</f>
        <v>26.56</v>
      </c>
      <c r="D11" s="4">
        <f t="array" ref="D11">XLOOKUP(A11,'Rate Review Summary'!C:C,'Rate Review Summary'!I:I,"N/A")</f>
        <v>35.56</v>
      </c>
      <c r="E11" s="5" t="str">
        <f>_xlfn.XLOOKUP(A11,'Rate Review Summary'!C:C,'Rate Review Summary'!#REF!, "N/A")</f>
        <v>#ERROR!</v>
      </c>
      <c r="F11" s="2" t="str">
        <f t="shared" si="1"/>
        <v>N/A</v>
      </c>
      <c r="G11" s="4">
        <f t="array" ref="G11">XLOOKUP(A11,'Rate Review Summary'!C:C,'Rate Review Summary'!Q:Q)</f>
        <v>19.46105245</v>
      </c>
      <c r="H11" s="5" t="str">
        <f>_xlfn.XLOOKUP(A11,'Rate Review Summary'!C:C,'Rate Review Summary'!#REF!)</f>
        <v>#ERROR!</v>
      </c>
      <c r="I11" s="2" t="s">
        <v>1334</v>
      </c>
      <c r="J11" s="3" t="str">
        <f t="shared" si="2"/>
        <v/>
      </c>
    </row>
    <row r="12">
      <c r="A12" s="2" t="s">
        <v>571</v>
      </c>
      <c r="B12" s="3" t="str">
        <f t="array" ref="B12">XLOOKUP(A12,'Rate Review Summary'!C:C,'Rate Review Summary'!D:D)</f>
        <v>Intraoral Periapical-Each Additional</v>
      </c>
      <c r="C12" s="4">
        <f t="array" ref="C12">XLOOKUP(A12,'Rate Review Summary'!C:C,'Rate Review Summary'!F:F)</f>
        <v>22.2</v>
      </c>
      <c r="D12" s="4">
        <f t="array" ref="D12">XLOOKUP(A12,'Rate Review Summary'!C:C,'Rate Review Summary'!I:I,"N/A")</f>
        <v>29.64</v>
      </c>
      <c r="E12" s="5" t="str">
        <f>_xlfn.XLOOKUP(A12,'Rate Review Summary'!C:C,'Rate Review Summary'!#REF!, "N/A")</f>
        <v>#ERROR!</v>
      </c>
      <c r="F12" s="2" t="str">
        <f t="shared" si="1"/>
        <v>N/A</v>
      </c>
      <c r="G12" s="4">
        <f t="array" ref="G12">XLOOKUP(A12,'Rate Review Summary'!C:C,'Rate Review Summary'!Q:Q)</f>
        <v>11.77747571</v>
      </c>
      <c r="H12" s="5" t="str">
        <f>_xlfn.XLOOKUP(A12,'Rate Review Summary'!C:C,'Rate Review Summary'!#REF!)</f>
        <v>#ERROR!</v>
      </c>
      <c r="I12" s="2" t="s">
        <v>1334</v>
      </c>
      <c r="J12" s="3" t="str">
        <f t="shared" si="2"/>
        <v/>
      </c>
    </row>
    <row r="13">
      <c r="A13" s="2" t="s">
        <v>573</v>
      </c>
      <c r="B13" s="3" t="str">
        <f t="array" ref="B13">XLOOKUP(A13,'Rate Review Summary'!C:C,'Rate Review Summary'!D:D)</f>
        <v>Intraoral-Occlusal Radiographic Image</v>
      </c>
      <c r="C13" s="4">
        <f t="array" ref="C13">XLOOKUP(A13,'Rate Review Summary'!C:C,'Rate Review Summary'!F:F)</f>
        <v>62.24</v>
      </c>
      <c r="D13" s="4" t="str">
        <f t="array" ref="D13">XLOOKUP(A13,'Rate Review Summary'!C:C,'Rate Review Summary'!I:I,"N/A")</f>
        <v/>
      </c>
      <c r="E13" s="5" t="str">
        <f>_xlfn.XLOOKUP(A13,'Rate Review Summary'!C:C,'Rate Review Summary'!#REF!, "N/A")</f>
        <v>#ERROR!</v>
      </c>
      <c r="F13" s="2" t="str">
        <f t="shared" si="1"/>
        <v>N/A</v>
      </c>
      <c r="G13" s="4">
        <f t="array" ref="G13">XLOOKUP(A13,'Rate Review Summary'!C:C,'Rate Review Summary'!Q:Q)</f>
        <v>23.2524138</v>
      </c>
      <c r="H13" s="5" t="str">
        <f>_xlfn.XLOOKUP(A13,'Rate Review Summary'!C:C,'Rate Review Summary'!#REF!)</f>
        <v>#ERROR!</v>
      </c>
      <c r="I13" s="2" t="s">
        <v>1336</v>
      </c>
      <c r="J13" s="3" t="str">
        <f t="shared" si="2"/>
        <v/>
      </c>
    </row>
    <row r="14">
      <c r="A14" s="2" t="s">
        <v>575</v>
      </c>
      <c r="B14" s="3" t="str">
        <f t="array" ref="B14">XLOOKUP(A14,'Rate Review Summary'!C:C,'Rate Review Summary'!D:D)</f>
        <v>Dental Bitewings, Two Images</v>
      </c>
      <c r="C14" s="4">
        <f t="array" ref="C14">XLOOKUP(A14,'Rate Review Summary'!C:C,'Rate Review Summary'!F:F)</f>
        <v>42.89</v>
      </c>
      <c r="D14" s="4">
        <f t="array" ref="D14">XLOOKUP(A14,'Rate Review Summary'!C:C,'Rate Review Summary'!I:I,"N/A")</f>
        <v>56.66</v>
      </c>
      <c r="E14" s="5" t="str">
        <f>_xlfn.XLOOKUP(A14,'Rate Review Summary'!C:C,'Rate Review Summary'!#REF!, "N/A")</f>
        <v>#ERROR!</v>
      </c>
      <c r="F14" s="2" t="str">
        <f t="shared" si="1"/>
        <v>N/A</v>
      </c>
      <c r="G14" s="4">
        <f t="array" ref="G14">XLOOKUP(A14,'Rate Review Summary'!C:C,'Rate Review Summary'!Q:Q)</f>
        <v>25.25717688</v>
      </c>
      <c r="H14" s="5" t="str">
        <f>_xlfn.XLOOKUP(A14,'Rate Review Summary'!C:C,'Rate Review Summary'!#REF!)</f>
        <v>#ERROR!</v>
      </c>
      <c r="I14" s="2" t="s">
        <v>1334</v>
      </c>
      <c r="J14" s="3" t="str">
        <f t="shared" si="2"/>
        <v/>
      </c>
    </row>
    <row r="15">
      <c r="A15" s="2" t="s">
        <v>577</v>
      </c>
      <c r="B15" s="3" t="str">
        <f t="array" ref="B15">XLOOKUP(A15,'Rate Review Summary'!C:C,'Rate Review Summary'!D:D)</f>
        <v>Bitewings, Three Images</v>
      </c>
      <c r="C15" s="4">
        <f t="array" ref="C15">XLOOKUP(A15,'Rate Review Summary'!C:C,'Rate Review Summary'!F:F)</f>
        <v>51.4</v>
      </c>
      <c r="D15" s="4">
        <f t="array" ref="D15">XLOOKUP(A15,'Rate Review Summary'!C:C,'Rate Review Summary'!I:I,"N/A")</f>
        <v>65.35</v>
      </c>
      <c r="E15" s="5" t="str">
        <f>_xlfn.XLOOKUP(A15,'Rate Review Summary'!C:C,'Rate Review Summary'!#REF!, "N/A")</f>
        <v>#ERROR!</v>
      </c>
      <c r="F15" s="2" t="str">
        <f t="shared" si="1"/>
        <v>N/A</v>
      </c>
      <c r="G15" s="4" t="str">
        <f t="array" ref="G15">XLOOKUP(A15,'Rate Review Summary'!C:C,'Rate Review Summary'!Q:Q)</f>
        <v/>
      </c>
      <c r="H15" s="5" t="str">
        <f>_xlfn.XLOOKUP(A15,'Rate Review Summary'!C:C,'Rate Review Summary'!#REF!)</f>
        <v>#ERROR!</v>
      </c>
      <c r="I15" s="2" t="s">
        <v>11</v>
      </c>
      <c r="J15" s="3" t="str">
        <f t="shared" si="2"/>
        <v/>
      </c>
    </row>
    <row r="16">
      <c r="A16" s="2" t="s">
        <v>579</v>
      </c>
      <c r="B16" s="3" t="str">
        <f t="array" ref="B16">XLOOKUP(A16,'Rate Review Summary'!C:C,'Rate Review Summary'!D:D)</f>
        <v>Bitewings, Four Images</v>
      </c>
      <c r="C16" s="4">
        <f t="array" ref="C16">XLOOKUP(A16,'Rate Review Summary'!C:C,'Rate Review Summary'!F:F)</f>
        <v>60.44</v>
      </c>
      <c r="D16" s="4">
        <f t="array" ref="D16">XLOOKUP(A16,'Rate Review Summary'!C:C,'Rate Review Summary'!I:I,"N/A")</f>
        <v>79.66</v>
      </c>
      <c r="E16" s="5" t="str">
        <f>_xlfn.XLOOKUP(A16,'Rate Review Summary'!C:C,'Rate Review Summary'!#REF!, "N/A")</f>
        <v>#ERROR!</v>
      </c>
      <c r="F16" s="2" t="str">
        <f t="shared" si="1"/>
        <v>N/A</v>
      </c>
      <c r="G16" s="4">
        <f t="array" ref="G16">XLOOKUP(A16,'Rate Review Summary'!C:C,'Rate Review Summary'!Q:Q)</f>
        <v>34.71408452</v>
      </c>
      <c r="H16" s="5" t="str">
        <f>_xlfn.XLOOKUP(A16,'Rate Review Summary'!C:C,'Rate Review Summary'!#REF!)</f>
        <v>#ERROR!</v>
      </c>
      <c r="I16" s="2" t="s">
        <v>1335</v>
      </c>
      <c r="J16" s="3" t="str">
        <f t="shared" si="2"/>
        <v/>
      </c>
    </row>
    <row r="17">
      <c r="A17" s="2" t="s">
        <v>581</v>
      </c>
      <c r="B17" s="3" t="str">
        <f t="array" ref="B17">XLOOKUP(A17,'Rate Review Summary'!C:C,'Rate Review Summary'!D:D)</f>
        <v>Vertical Bitewings, 7-8 Images</v>
      </c>
      <c r="C17" s="4">
        <f t="array" ref="C17">XLOOKUP(A17,'Rate Review Summary'!C:C,'Rate Review Summary'!F:F)</f>
        <v>91.1</v>
      </c>
      <c r="D17" s="4">
        <f t="array" ref="D17">XLOOKUP(A17,'Rate Review Summary'!C:C,'Rate Review Summary'!I:I,"N/A")</f>
        <v>113.37</v>
      </c>
      <c r="E17" s="5" t="str">
        <f>_xlfn.XLOOKUP(A17,'Rate Review Summary'!C:C,'Rate Review Summary'!#REF!, "N/A")</f>
        <v>#ERROR!</v>
      </c>
      <c r="F17" s="2" t="str">
        <f t="shared" si="1"/>
        <v>N/A</v>
      </c>
      <c r="G17" s="4" t="str">
        <f t="array" ref="G17">XLOOKUP(A17,'Rate Review Summary'!C:C,'Rate Review Summary'!Q:Q)</f>
        <v/>
      </c>
      <c r="H17" s="5" t="str">
        <f>_xlfn.XLOOKUP(A17,'Rate Review Summary'!C:C,'Rate Review Summary'!#REF!)</f>
        <v>#ERROR!</v>
      </c>
      <c r="I17" s="2" t="s">
        <v>11</v>
      </c>
      <c r="J17" s="3" t="str">
        <f t="shared" si="2"/>
        <v/>
      </c>
    </row>
    <row r="18">
      <c r="A18" s="2" t="s">
        <v>583</v>
      </c>
      <c r="B18" s="3" t="str">
        <f t="array" ref="B18">XLOOKUP(A18,'Rate Review Summary'!C:C,'Rate Review Summary'!D:D)</f>
        <v>Panoramic Image</v>
      </c>
      <c r="C18" s="4">
        <f t="array" ref="C18">XLOOKUP(A18,'Rate Review Summary'!C:C,'Rate Review Summary'!F:F)</f>
        <v>104.47</v>
      </c>
      <c r="D18" s="4">
        <f t="array" ref="D18">XLOOKUP(A18,'Rate Review Summary'!C:C,'Rate Review Summary'!I:I,"N/A")</f>
        <v>144.16</v>
      </c>
      <c r="E18" s="5" t="str">
        <f>_xlfn.XLOOKUP(A18,'Rate Review Summary'!C:C,'Rate Review Summary'!#REF!, "N/A")</f>
        <v>#ERROR!</v>
      </c>
      <c r="F18" s="2" t="str">
        <f t="shared" si="1"/>
        <v>N/A</v>
      </c>
      <c r="G18" s="4">
        <f t="array" ref="G18">XLOOKUP(A18,'Rate Review Summary'!C:C,'Rate Review Summary'!Q:Q)</f>
        <v>62.7320082</v>
      </c>
      <c r="H18" s="5" t="str">
        <f>_xlfn.XLOOKUP(A18,'Rate Review Summary'!C:C,'Rate Review Summary'!#REF!)</f>
        <v>#ERROR!</v>
      </c>
      <c r="I18" s="2" t="s">
        <v>1334</v>
      </c>
      <c r="J18" s="3" t="str">
        <f t="shared" si="2"/>
        <v/>
      </c>
    </row>
    <row r="19">
      <c r="A19" s="2" t="s">
        <v>585</v>
      </c>
      <c r="B19" s="3" t="str">
        <f t="array" ref="B19">XLOOKUP(A19,'Rate Review Summary'!C:C,'Rate Review Summary'!D:D)</f>
        <v>2D Oral/Facial Photographic Image Obtained Intra-Orally or Extra-Orally</v>
      </c>
      <c r="C19" s="4">
        <f t="array" ref="C19">XLOOKUP(A19,'Rate Review Summary'!C:C,'Rate Review Summary'!F:F)</f>
        <v>45.47</v>
      </c>
      <c r="D19" s="4">
        <f t="array" ref="D19">XLOOKUP(A19,'Rate Review Summary'!C:C,'Rate Review Summary'!I:I,"N/A")</f>
        <v>83.45</v>
      </c>
      <c r="E19" s="5" t="str">
        <f>_xlfn.XLOOKUP(A19,'Rate Review Summary'!C:C,'Rate Review Summary'!#REF!, "N/A")</f>
        <v>#ERROR!</v>
      </c>
      <c r="F19" s="2" t="str">
        <f t="shared" si="1"/>
        <v>N/A</v>
      </c>
      <c r="G19" s="4">
        <f t="array" ref="G19">XLOOKUP(A19,'Rate Review Summary'!C:C,'Rate Review Summary'!Q:Q)</f>
        <v>32.53375707</v>
      </c>
      <c r="H19" s="5" t="str">
        <f>_xlfn.XLOOKUP(A19,'Rate Review Summary'!C:C,'Rate Review Summary'!#REF!)</f>
        <v>#ERROR!</v>
      </c>
      <c r="I19" s="2" t="s">
        <v>1337</v>
      </c>
      <c r="J19" s="3" t="str">
        <f t="shared" si="2"/>
        <v/>
      </c>
    </row>
    <row r="20">
      <c r="A20" s="2" t="s">
        <v>587</v>
      </c>
      <c r="B20" s="3" t="str">
        <f t="array" ref="B20">XLOOKUP(A20,'Rate Review Summary'!C:C,'Rate Review Summary'!D:D)</f>
        <v>Cone beam ct interp both jaw</v>
      </c>
      <c r="C20" s="4">
        <f t="array" ref="C20">XLOOKUP(A20,'Rate Review Summary'!C:C,'Rate Review Summary'!F:F)</f>
        <v>330.23</v>
      </c>
      <c r="D20" s="4">
        <f t="array" ref="D20">XLOOKUP(A20,'Rate Review Summary'!C:C,'Rate Review Summary'!I:I,"N/A")</f>
        <v>322.92</v>
      </c>
      <c r="E20" s="5" t="str">
        <f>_xlfn.XLOOKUP(A20,'Rate Review Summary'!C:C,'Rate Review Summary'!#REF!, "N/A")</f>
        <v>#ERROR!</v>
      </c>
      <c r="F20" s="2" t="str">
        <f t="shared" si="1"/>
        <v>N/A</v>
      </c>
      <c r="G20" s="4" t="str">
        <f t="array" ref="G20">XLOOKUP(A20,'Rate Review Summary'!C:C,'Rate Review Summary'!Q:Q)</f>
        <v/>
      </c>
      <c r="H20" s="5" t="str">
        <f>_xlfn.XLOOKUP(A20,'Rate Review Summary'!C:C,'Rate Review Summary'!#REF!)</f>
        <v>#ERROR!</v>
      </c>
      <c r="I20" s="2" t="s">
        <v>11</v>
      </c>
      <c r="J20" s="3" t="str">
        <f t="shared" si="2"/>
        <v/>
      </c>
    </row>
    <row r="21" ht="15.75" customHeight="1">
      <c r="A21" s="2" t="s">
        <v>589</v>
      </c>
      <c r="B21" s="3" t="str">
        <f t="array" ref="B21">XLOOKUP(A21,'Rate Review Summary'!C:C,'Rate Review Summary'!D:D)</f>
        <v>Prophylaxis Adult</v>
      </c>
      <c r="C21" s="4">
        <f t="array" ref="C21">XLOOKUP(A21,'Rate Review Summary'!C:C,'Rate Review Summary'!F:F)</f>
        <v>90.76</v>
      </c>
      <c r="D21" s="4">
        <f t="array" ref="D21">XLOOKUP(A21,'Rate Review Summary'!C:C,'Rate Review Summary'!I:I,"N/A")</f>
        <v>109.98</v>
      </c>
      <c r="E21" s="5" t="str">
        <f>_xlfn.XLOOKUP(A21,'Rate Review Summary'!C:C,'Rate Review Summary'!#REF!, "N/A")</f>
        <v>#ERROR!</v>
      </c>
      <c r="F21" s="2" t="str">
        <f t="shared" si="1"/>
        <v>N/A</v>
      </c>
      <c r="G21" s="4">
        <f t="array" ref="G21">XLOOKUP(A21,'Rate Review Summary'!C:C,'Rate Review Summary'!Q:Q)</f>
        <v>57.82576312</v>
      </c>
      <c r="H21" s="5" t="str">
        <f>_xlfn.XLOOKUP(A21,'Rate Review Summary'!C:C,'Rate Review Summary'!#REF!)</f>
        <v>#ERROR!</v>
      </c>
      <c r="I21" s="2" t="s">
        <v>1338</v>
      </c>
      <c r="J21" s="3" t="str">
        <f t="shared" si="2"/>
        <v/>
      </c>
    </row>
    <row r="22" ht="15.75" customHeight="1">
      <c r="A22" s="2" t="s">
        <v>591</v>
      </c>
      <c r="B22" s="3" t="str">
        <f t="array" ref="B22">XLOOKUP(A22,'Rate Review Summary'!C:C,'Rate Review Summary'!D:D)</f>
        <v>Topical Fluoride Varnish</v>
      </c>
      <c r="C22" s="4">
        <f t="array" ref="C22">XLOOKUP(A22,'Rate Review Summary'!C:C,'Rate Review Summary'!F:F)</f>
        <v>37.71</v>
      </c>
      <c r="D22" s="4">
        <f t="array" ref="D22">XLOOKUP(A22,'Rate Review Summary'!C:C,'Rate Review Summary'!I:I,"N/A")</f>
        <v>47.95</v>
      </c>
      <c r="E22" s="5" t="str">
        <f>_xlfn.XLOOKUP(A22,'Rate Review Summary'!C:C,'Rate Review Summary'!#REF!, "N/A")</f>
        <v>#ERROR!</v>
      </c>
      <c r="F22" s="2" t="str">
        <f t="shared" si="1"/>
        <v>N/A</v>
      </c>
      <c r="G22" s="4">
        <f t="array" ref="G22">XLOOKUP(A22,'Rate Review Summary'!C:C,'Rate Review Summary'!Q:Q)</f>
        <v>34.17317115</v>
      </c>
      <c r="H22" s="5" t="str">
        <f>_xlfn.XLOOKUP(A22,'Rate Review Summary'!C:C,'Rate Review Summary'!#REF!)</f>
        <v>#ERROR!</v>
      </c>
      <c r="I22" s="2" t="s">
        <v>1338</v>
      </c>
      <c r="J22" s="3" t="str">
        <f t="shared" si="2"/>
        <v/>
      </c>
    </row>
    <row r="23" ht="15.75" customHeight="1">
      <c r="A23" s="2" t="s">
        <v>593</v>
      </c>
      <c r="B23" s="3" t="str">
        <f t="array" ref="B23">XLOOKUP(A23,'Rate Review Summary'!C:C,'Rate Review Summary'!D:D)</f>
        <v>Topical Application of Fluoride- excluding varnish</v>
      </c>
      <c r="C23" s="4">
        <f t="array" ref="C23">XLOOKUP(A23,'Rate Review Summary'!C:C,'Rate Review Summary'!F:F)</f>
        <v>33.81</v>
      </c>
      <c r="D23" s="4">
        <f t="array" ref="D23">XLOOKUP(A23,'Rate Review Summary'!C:C,'Rate Review Summary'!I:I,"N/A")</f>
        <v>44.86</v>
      </c>
      <c r="E23" s="5" t="str">
        <f>_xlfn.XLOOKUP(A23,'Rate Review Summary'!C:C,'Rate Review Summary'!#REF!, "N/A")</f>
        <v>#ERROR!</v>
      </c>
      <c r="F23" s="2" t="str">
        <f t="shared" si="1"/>
        <v>N/A</v>
      </c>
      <c r="G23" s="4">
        <f t="array" ref="G23">XLOOKUP(A23,'Rate Review Summary'!C:C,'Rate Review Summary'!Q:Q)</f>
        <v>18.26155528</v>
      </c>
      <c r="H23" s="5" t="str">
        <f>_xlfn.XLOOKUP(A23,'Rate Review Summary'!C:C,'Rate Review Summary'!#REF!)</f>
        <v>#ERROR!</v>
      </c>
      <c r="I23" s="2" t="s">
        <v>1339</v>
      </c>
      <c r="J23" s="3" t="str">
        <f t="shared" si="2"/>
        <v/>
      </c>
    </row>
    <row r="24" ht="15.75" customHeight="1">
      <c r="A24" s="2" t="s">
        <v>595</v>
      </c>
      <c r="B24" s="3" t="str">
        <f t="array" ref="B24">XLOOKUP(A24,'Rate Review Summary'!C:C,'Rate Review Summary'!D:D)</f>
        <v>Sealant- Per Tooth</v>
      </c>
      <c r="C24" s="4">
        <f t="array" ref="C24">XLOOKUP(A24,'Rate Review Summary'!C:C,'Rate Review Summary'!F:F)</f>
        <v>57</v>
      </c>
      <c r="D24" s="4">
        <f t="array" ref="D24">XLOOKUP(A24,'Rate Review Summary'!C:C,'Rate Review Summary'!I:I,"N/A")</f>
        <v>65.56</v>
      </c>
      <c r="E24" s="5" t="str">
        <f>_xlfn.XLOOKUP(A24,'Rate Review Summary'!C:C,'Rate Review Summary'!#REF!, "N/A")</f>
        <v>#ERROR!</v>
      </c>
      <c r="F24" s="2" t="str">
        <f t="shared" si="1"/>
        <v>N/A</v>
      </c>
      <c r="G24" s="4">
        <f t="array" ref="G24">XLOOKUP(A24,'Rate Review Summary'!C:C,'Rate Review Summary'!Q:Q)</f>
        <v>32.74301553</v>
      </c>
      <c r="H24" s="5" t="str">
        <f>_xlfn.XLOOKUP(A24,'Rate Review Summary'!C:C,'Rate Review Summary'!#REF!)</f>
        <v>#ERROR!</v>
      </c>
      <c r="I24" s="2" t="s">
        <v>1336</v>
      </c>
      <c r="J24" s="3" t="str">
        <f t="shared" si="2"/>
        <v/>
      </c>
    </row>
    <row r="25" ht="15.75" customHeight="1">
      <c r="A25" s="2" t="s">
        <v>597</v>
      </c>
      <c r="B25" s="3" t="str">
        <f t="array" ref="B25">XLOOKUP(A25,'Rate Review Summary'!C:C,'Rate Review Summary'!D:D)</f>
        <v>Interim Caries Arresting Medicament Application</v>
      </c>
      <c r="C25" s="4">
        <f t="array" ref="C25">XLOOKUP(A25,'Rate Review Summary'!C:C,'Rate Review Summary'!F:F)</f>
        <v>58.46</v>
      </c>
      <c r="D25" s="4">
        <f t="array" ref="D25">XLOOKUP(A25,'Rate Review Summary'!C:C,'Rate Review Summary'!I:I,"N/A")</f>
        <v>56.74</v>
      </c>
      <c r="E25" s="5" t="str">
        <f>_xlfn.XLOOKUP(A25,'Rate Review Summary'!C:C,'Rate Review Summary'!#REF!, "N/A")</f>
        <v>#ERROR!</v>
      </c>
      <c r="F25" s="2" t="str">
        <f t="shared" si="1"/>
        <v>N/A</v>
      </c>
      <c r="G25" s="4">
        <f t="array" ref="G25">XLOOKUP(A25,'Rate Review Summary'!C:C,'Rate Review Summary'!Q:Q)</f>
        <v>32.00445163</v>
      </c>
      <c r="H25" s="5" t="str">
        <f>_xlfn.XLOOKUP(A25,'Rate Review Summary'!C:C,'Rate Review Summary'!#REF!)</f>
        <v>#ERROR!</v>
      </c>
      <c r="I25" s="2" t="s">
        <v>1338</v>
      </c>
      <c r="J25" s="3" t="str">
        <f t="shared" si="2"/>
        <v/>
      </c>
    </row>
    <row r="26" ht="15.75" customHeight="1">
      <c r="A26" s="2" t="s">
        <v>599</v>
      </c>
      <c r="B26" s="3" t="str">
        <f t="array" ref="B26">XLOOKUP(A26,'Rate Review Summary'!C:C,'Rate Review Summary'!D:D)</f>
        <v>Amalgam One Surface Permanent</v>
      </c>
      <c r="C26" s="4">
        <f t="array" ref="C26">XLOOKUP(A26,'Rate Review Summary'!C:C,'Rate Review Summary'!F:F)</f>
        <v>163.63</v>
      </c>
      <c r="D26" s="4">
        <f t="array" ref="D26">XLOOKUP(A26,'Rate Review Summary'!C:C,'Rate Review Summary'!I:I,"N/A")</f>
        <v>171.28</v>
      </c>
      <c r="E26" s="5" t="str">
        <f>_xlfn.XLOOKUP(A26,'Rate Review Summary'!C:C,'Rate Review Summary'!#REF!, "N/A")</f>
        <v>#ERROR!</v>
      </c>
      <c r="F26" s="2" t="str">
        <f t="shared" si="1"/>
        <v>N/A</v>
      </c>
      <c r="G26" s="4">
        <f t="array" ref="G26">XLOOKUP(A26,'Rate Review Summary'!C:C,'Rate Review Summary'!Q:Q)</f>
        <v>80.43264888</v>
      </c>
      <c r="H26" s="5" t="str">
        <f>_xlfn.XLOOKUP(A26,'Rate Review Summary'!C:C,'Rate Review Summary'!#REF!)</f>
        <v>#ERROR!</v>
      </c>
      <c r="I26" s="2" t="s">
        <v>1334</v>
      </c>
      <c r="J26" s="3" t="str">
        <f t="shared" si="2"/>
        <v/>
      </c>
    </row>
    <row r="27" ht="15.75" customHeight="1">
      <c r="A27" s="2" t="s">
        <v>601</v>
      </c>
      <c r="B27" s="3" t="str">
        <f t="array" ref="B27">XLOOKUP(A27,'Rate Review Summary'!C:C,'Rate Review Summary'!D:D)</f>
        <v>Amalgam Two Surfaces Permanent</v>
      </c>
      <c r="C27" s="4">
        <f t="array" ref="C27">XLOOKUP(A27,'Rate Review Summary'!C:C,'Rate Review Summary'!F:F)</f>
        <v>209.09</v>
      </c>
      <c r="D27" s="4">
        <f t="array" ref="D27">XLOOKUP(A27,'Rate Review Summary'!C:C,'Rate Review Summary'!I:I,"N/A")</f>
        <v>212.4</v>
      </c>
      <c r="E27" s="5" t="str">
        <f>_xlfn.XLOOKUP(A27,'Rate Review Summary'!C:C,'Rate Review Summary'!#REF!, "N/A")</f>
        <v>#ERROR!</v>
      </c>
      <c r="F27" s="2" t="str">
        <f t="shared" si="1"/>
        <v>N/A</v>
      </c>
      <c r="G27" s="4">
        <f t="array" ref="G27">XLOOKUP(A27,'Rate Review Summary'!C:C,'Rate Review Summary'!Q:Q)</f>
        <v>116.8210778</v>
      </c>
      <c r="H27" s="5" t="str">
        <f>_xlfn.XLOOKUP(A27,'Rate Review Summary'!C:C,'Rate Review Summary'!#REF!)</f>
        <v>#ERROR!</v>
      </c>
      <c r="I27" s="2" t="s">
        <v>1334</v>
      </c>
      <c r="J27" s="3" t="str">
        <f t="shared" si="2"/>
        <v/>
      </c>
    </row>
    <row r="28" ht="15.75" customHeight="1">
      <c r="A28" s="2" t="s">
        <v>603</v>
      </c>
      <c r="B28" s="3" t="str">
        <f t="array" ref="B28">XLOOKUP(A28,'Rate Review Summary'!C:C,'Rate Review Summary'!D:D)</f>
        <v>Amalgam Three Surfaces Permanent</v>
      </c>
      <c r="C28" s="4">
        <f t="array" ref="C28">XLOOKUP(A28,'Rate Review Summary'!C:C,'Rate Review Summary'!F:F)</f>
        <v>256.39</v>
      </c>
      <c r="D28" s="4">
        <f t="array" ref="D28">XLOOKUP(A28,'Rate Review Summary'!C:C,'Rate Review Summary'!I:I,"N/A")</f>
        <v>252.07</v>
      </c>
      <c r="E28" s="5" t="str">
        <f>_xlfn.XLOOKUP(A28,'Rate Review Summary'!C:C,'Rate Review Summary'!#REF!, "N/A")</f>
        <v>#ERROR!</v>
      </c>
      <c r="F28" s="2" t="str">
        <f t="shared" si="1"/>
        <v>N/A</v>
      </c>
      <c r="G28" s="4">
        <f t="array" ref="G28">XLOOKUP(A28,'Rate Review Summary'!C:C,'Rate Review Summary'!Q:Q)</f>
        <v>145.3450035</v>
      </c>
      <c r="H28" s="5" t="str">
        <f>_xlfn.XLOOKUP(A28,'Rate Review Summary'!C:C,'Rate Review Summary'!#REF!)</f>
        <v>#ERROR!</v>
      </c>
      <c r="I28" s="2" t="s">
        <v>1334</v>
      </c>
      <c r="J28" s="3" t="str">
        <f t="shared" si="2"/>
        <v/>
      </c>
    </row>
    <row r="29" ht="15.75" customHeight="1">
      <c r="A29" s="2" t="s">
        <v>605</v>
      </c>
      <c r="B29" s="3" t="str">
        <f t="array" ref="B29">XLOOKUP(A29,'Rate Review Summary'!C:C,'Rate Review Summary'!D:D)</f>
        <v>Amalgam 4 or &gt; Surfaces Permanent</v>
      </c>
      <c r="C29" s="4">
        <f t="array" ref="C29">XLOOKUP(A29,'Rate Review Summary'!C:C,'Rate Review Summary'!F:F)</f>
        <v>310.69</v>
      </c>
      <c r="D29" s="4">
        <f t="array" ref="D29">XLOOKUP(A29,'Rate Review Summary'!C:C,'Rate Review Summary'!I:I,"N/A")</f>
        <v>296.4</v>
      </c>
      <c r="E29" s="5" t="str">
        <f>_xlfn.XLOOKUP(A29,'Rate Review Summary'!C:C,'Rate Review Summary'!#REF!, "N/A")</f>
        <v>#ERROR!</v>
      </c>
      <c r="F29" s="2" t="str">
        <f t="shared" si="1"/>
        <v>N/A</v>
      </c>
      <c r="G29" s="4">
        <f t="array" ref="G29">XLOOKUP(A29,'Rate Review Summary'!C:C,'Rate Review Summary'!Q:Q)</f>
        <v>147.9797846</v>
      </c>
      <c r="H29" s="5" t="str">
        <f>_xlfn.XLOOKUP(A29,'Rate Review Summary'!C:C,'Rate Review Summary'!#REF!)</f>
        <v>#ERROR!</v>
      </c>
      <c r="I29" s="2" t="s">
        <v>1334</v>
      </c>
      <c r="J29" s="3" t="str">
        <f t="shared" si="2"/>
        <v/>
      </c>
    </row>
    <row r="30" ht="15.75" customHeight="1">
      <c r="A30" s="2" t="s">
        <v>607</v>
      </c>
      <c r="B30" s="3" t="str">
        <f t="array" ref="B30">XLOOKUP(A30,'Rate Review Summary'!C:C,'Rate Review Summary'!D:D)</f>
        <v>Resin One Surface Anterior</v>
      </c>
      <c r="C30" s="4">
        <f t="array" ref="C30">XLOOKUP(A30,'Rate Review Summary'!C:C,'Rate Review Summary'!F:F)</f>
        <v>155.01</v>
      </c>
      <c r="D30" s="4">
        <f t="array" ref="D30">XLOOKUP(A30,'Rate Review Summary'!C:C,'Rate Review Summary'!I:I,"N/A")</f>
        <v>203.71</v>
      </c>
      <c r="E30" s="5" t="str">
        <f>_xlfn.XLOOKUP(A30,'Rate Review Summary'!C:C,'Rate Review Summary'!#REF!, "N/A")</f>
        <v>#ERROR!</v>
      </c>
      <c r="F30" s="2" t="str">
        <f t="shared" si="1"/>
        <v>N/A</v>
      </c>
      <c r="G30" s="4">
        <f t="array" ref="G30">XLOOKUP(A30,'Rate Review Summary'!C:C,'Rate Review Summary'!Q:Q)</f>
        <v>91.53976825</v>
      </c>
      <c r="H30" s="5" t="str">
        <f>_xlfn.XLOOKUP(A30,'Rate Review Summary'!C:C,'Rate Review Summary'!#REF!)</f>
        <v>#ERROR!</v>
      </c>
      <c r="I30" s="2" t="s">
        <v>1334</v>
      </c>
      <c r="J30" s="3" t="str">
        <f t="shared" si="2"/>
        <v/>
      </c>
    </row>
    <row r="31" ht="15.75" customHeight="1">
      <c r="A31" s="2" t="s">
        <v>609</v>
      </c>
      <c r="B31" s="3" t="str">
        <f t="array" ref="B31">XLOOKUP(A31,'Rate Review Summary'!C:C,'Rate Review Summary'!D:D)</f>
        <v>Resin Two Surfaces Anterior</v>
      </c>
      <c r="C31" s="4">
        <f t="array" ref="C31">XLOOKUP(A31,'Rate Review Summary'!C:C,'Rate Review Summary'!F:F)</f>
        <v>191.86</v>
      </c>
      <c r="D31" s="4">
        <f t="array" ref="D31">XLOOKUP(A31,'Rate Review Summary'!C:C,'Rate Review Summary'!I:I,"N/A")</f>
        <v>243.48</v>
      </c>
      <c r="E31" s="5" t="str">
        <f>_xlfn.XLOOKUP(A31,'Rate Review Summary'!C:C,'Rate Review Summary'!#REF!, "N/A")</f>
        <v>#ERROR!</v>
      </c>
      <c r="F31" s="2" t="str">
        <f t="shared" si="1"/>
        <v>N/A</v>
      </c>
      <c r="G31" s="4">
        <f t="array" ref="G31">XLOOKUP(A31,'Rate Review Summary'!C:C,'Rate Review Summary'!Q:Q)</f>
        <v>113.9431543</v>
      </c>
      <c r="H31" s="5" t="str">
        <f>_xlfn.XLOOKUP(A31,'Rate Review Summary'!C:C,'Rate Review Summary'!#REF!)</f>
        <v>#ERROR!</v>
      </c>
      <c r="I31" s="2" t="s">
        <v>1334</v>
      </c>
      <c r="J31" s="3" t="str">
        <f t="shared" si="2"/>
        <v/>
      </c>
    </row>
    <row r="32" ht="15.75" customHeight="1">
      <c r="A32" s="2" t="s">
        <v>611</v>
      </c>
      <c r="B32" s="3" t="str">
        <f t="array" ref="B32">XLOOKUP(A32,'Rate Review Summary'!C:C,'Rate Review Summary'!D:D)</f>
        <v>Resin Three Surfaces Anterior</v>
      </c>
      <c r="C32" s="4">
        <f t="array" ref="C32">XLOOKUP(A32,'Rate Review Summary'!C:C,'Rate Review Summary'!F:F)</f>
        <v>235.15</v>
      </c>
      <c r="D32" s="4">
        <f t="array" ref="D32">XLOOKUP(A32,'Rate Review Summary'!C:C,'Rate Review Summary'!I:I,"N/A")</f>
        <v>293.12</v>
      </c>
      <c r="E32" s="5" t="str">
        <f>_xlfn.XLOOKUP(A32,'Rate Review Summary'!C:C,'Rate Review Summary'!#REF!, "N/A")</f>
        <v>#ERROR!</v>
      </c>
      <c r="F32" s="2" t="str">
        <f t="shared" si="1"/>
        <v>N/A</v>
      </c>
      <c r="G32" s="4">
        <f t="array" ref="G32">XLOOKUP(A32,'Rate Review Summary'!C:C,'Rate Review Summary'!Q:Q)</f>
        <v>130.2586865</v>
      </c>
      <c r="H32" s="5" t="str">
        <f>_xlfn.XLOOKUP(A32,'Rate Review Summary'!C:C,'Rate Review Summary'!#REF!)</f>
        <v>#ERROR!</v>
      </c>
      <c r="I32" s="2" t="s">
        <v>1334</v>
      </c>
      <c r="J32" s="3" t="str">
        <f t="shared" si="2"/>
        <v/>
      </c>
    </row>
    <row r="33" ht="15.75" customHeight="1">
      <c r="A33" s="2" t="s">
        <v>613</v>
      </c>
      <c r="B33" s="3" t="str">
        <f t="array" ref="B33">XLOOKUP(A33,'Rate Review Summary'!C:C,'Rate Review Summary'!D:D)</f>
        <v>Resin Four or &gt; Surface/Incisor Anterior</v>
      </c>
      <c r="C33" s="4">
        <f t="array" ref="C33">XLOOKUP(A33,'Rate Review Summary'!C:C,'Rate Review Summary'!F:F)</f>
        <v>283.74</v>
      </c>
      <c r="D33" s="4">
        <f t="array" ref="D33">XLOOKUP(A33,'Rate Review Summary'!C:C,'Rate Review Summary'!I:I,"N/A")</f>
        <v>362.45</v>
      </c>
      <c r="E33" s="5" t="str">
        <f>_xlfn.XLOOKUP(A33,'Rate Review Summary'!C:C,'Rate Review Summary'!#REF!, "N/A")</f>
        <v>#ERROR!</v>
      </c>
      <c r="F33" s="2" t="str">
        <f t="shared" si="1"/>
        <v>N/A</v>
      </c>
      <c r="G33" s="4">
        <f t="array" ref="G33">XLOOKUP(A33,'Rate Review Summary'!C:C,'Rate Review Summary'!Q:Q)</f>
        <v>157.0520692</v>
      </c>
      <c r="H33" s="5" t="str">
        <f>_xlfn.XLOOKUP(A33,'Rate Review Summary'!C:C,'Rate Review Summary'!#REF!)</f>
        <v>#ERROR!</v>
      </c>
      <c r="I33" s="2" t="s">
        <v>1334</v>
      </c>
      <c r="J33" s="3" t="str">
        <f t="shared" si="2"/>
        <v/>
      </c>
    </row>
    <row r="34" ht="15.75" customHeight="1">
      <c r="A34" s="2" t="s">
        <v>615</v>
      </c>
      <c r="B34" s="3" t="str">
        <f t="array" ref="B34">XLOOKUP(A34,'Rate Review Summary'!C:C,'Rate Review Summary'!D:D)</f>
        <v>Resin Based Composite One Surface Posterior</v>
      </c>
      <c r="C34" s="4">
        <f t="array" ref="C34">XLOOKUP(A34,'Rate Review Summary'!C:C,'Rate Review Summary'!F:F)</f>
        <v>163.63</v>
      </c>
      <c r="D34" s="4">
        <f t="array" ref="D34">XLOOKUP(A34,'Rate Review Summary'!C:C,'Rate Review Summary'!I:I,"N/A")</f>
        <v>221.28</v>
      </c>
      <c r="E34" s="5" t="str">
        <f>_xlfn.XLOOKUP(A34,'Rate Review Summary'!C:C,'Rate Review Summary'!#REF!, "N/A")</f>
        <v>#ERROR!</v>
      </c>
      <c r="F34" s="2" t="str">
        <f t="shared" si="1"/>
        <v>N/A</v>
      </c>
      <c r="G34" s="4">
        <f t="array" ref="G34">XLOOKUP(A34,'Rate Review Summary'!C:C,'Rate Review Summary'!Q:Q)</f>
        <v>86.11812921</v>
      </c>
      <c r="H34" s="5" t="str">
        <f>_xlfn.XLOOKUP(A34,'Rate Review Summary'!C:C,'Rate Review Summary'!#REF!)</f>
        <v>#ERROR!</v>
      </c>
      <c r="I34" s="2" t="s">
        <v>1334</v>
      </c>
      <c r="J34" s="3" t="str">
        <f t="shared" si="2"/>
        <v/>
      </c>
    </row>
    <row r="35" ht="15.75" customHeight="1">
      <c r="A35" s="2" t="s">
        <v>617</v>
      </c>
      <c r="B35" s="3" t="str">
        <f t="array" ref="B35">XLOOKUP(A35,'Rate Review Summary'!C:C,'Rate Review Summary'!D:D)</f>
        <v>Resin Based Composite Two Surfaces Posterior</v>
      </c>
      <c r="C35" s="4">
        <f t="array" ref="C35">XLOOKUP(A35,'Rate Review Summary'!C:C,'Rate Review Summary'!F:F)</f>
        <v>209.09</v>
      </c>
      <c r="D35" s="4">
        <f t="array" ref="D35">XLOOKUP(A35,'Rate Review Summary'!C:C,'Rate Review Summary'!I:I,"N/A")</f>
        <v>281.37</v>
      </c>
      <c r="E35" s="5" t="str">
        <f>_xlfn.XLOOKUP(A35,'Rate Review Summary'!C:C,'Rate Review Summary'!#REF!, "N/A")</f>
        <v>#ERROR!</v>
      </c>
      <c r="F35" s="2" t="str">
        <f t="shared" si="1"/>
        <v>N/A</v>
      </c>
      <c r="G35" s="4">
        <f t="array" ref="G35">XLOOKUP(A35,'Rate Review Summary'!C:C,'Rate Review Summary'!Q:Q)</f>
        <v>119.9988211</v>
      </c>
      <c r="H35" s="5" t="str">
        <f>_xlfn.XLOOKUP(A35,'Rate Review Summary'!C:C,'Rate Review Summary'!#REF!)</f>
        <v>#ERROR!</v>
      </c>
      <c r="I35" s="2" t="s">
        <v>1334</v>
      </c>
      <c r="J35" s="3" t="str">
        <f t="shared" si="2"/>
        <v/>
      </c>
    </row>
    <row r="36" ht="15.75" customHeight="1">
      <c r="A36" s="2" t="s">
        <v>619</v>
      </c>
      <c r="B36" s="3" t="str">
        <f t="array" ref="B36">XLOOKUP(A36,'Rate Review Summary'!C:C,'Rate Review Summary'!D:D)</f>
        <v>Resin Base Composite Three Surface Posterior</v>
      </c>
      <c r="C36" s="4">
        <f t="array" ref="C36">XLOOKUP(A36,'Rate Review Summary'!C:C,'Rate Review Summary'!F:F)</f>
        <v>256.39</v>
      </c>
      <c r="D36" s="4">
        <f t="array" ref="D36">XLOOKUP(A36,'Rate Review Summary'!C:C,'Rate Review Summary'!I:I,"N/A")</f>
        <v>339.2</v>
      </c>
      <c r="E36" s="5" t="str">
        <f>_xlfn.XLOOKUP(A36,'Rate Review Summary'!C:C,'Rate Review Summary'!#REF!, "N/A")</f>
        <v>#ERROR!</v>
      </c>
      <c r="F36" s="2" t="str">
        <f t="shared" si="1"/>
        <v>N/A</v>
      </c>
      <c r="G36" s="4">
        <f t="array" ref="G36">XLOOKUP(A36,'Rate Review Summary'!C:C,'Rate Review Summary'!Q:Q)</f>
        <v>150.3753693</v>
      </c>
      <c r="H36" s="5" t="str">
        <f>_xlfn.XLOOKUP(A36,'Rate Review Summary'!C:C,'Rate Review Summary'!#REF!)</f>
        <v>#ERROR!</v>
      </c>
      <c r="I36" s="2" t="s">
        <v>1334</v>
      </c>
      <c r="J36" s="3" t="str">
        <f t="shared" si="2"/>
        <v/>
      </c>
    </row>
    <row r="37" ht="15.75" customHeight="1">
      <c r="A37" s="2" t="s">
        <v>621</v>
      </c>
      <c r="B37" s="3" t="str">
        <f t="array" ref="B37">XLOOKUP(A37,'Rate Review Summary'!C:C,'Rate Review Summary'!D:D)</f>
        <v>Resin Base Composite 4 or &gt; Surfaces Posterior</v>
      </c>
      <c r="C37" s="4">
        <f t="array" ref="C37">XLOOKUP(A37,'Rate Review Summary'!C:C,'Rate Review Summary'!F:F)</f>
        <v>310.69</v>
      </c>
      <c r="D37" s="4">
        <f t="array" ref="D37">XLOOKUP(A37,'Rate Review Summary'!C:C,'Rate Review Summary'!I:I,"N/A")</f>
        <v>400.23</v>
      </c>
      <c r="E37" s="5" t="str">
        <f>_xlfn.XLOOKUP(A37,'Rate Review Summary'!C:C,'Rate Review Summary'!#REF!, "N/A")</f>
        <v>#ERROR!</v>
      </c>
      <c r="F37" s="2" t="str">
        <f t="shared" si="1"/>
        <v>N/A</v>
      </c>
      <c r="G37" s="4">
        <f t="array" ref="G37">XLOOKUP(A37,'Rate Review Summary'!C:C,'Rate Review Summary'!Q:Q)</f>
        <v>169.984602</v>
      </c>
      <c r="H37" s="5" t="str">
        <f>_xlfn.XLOOKUP(A37,'Rate Review Summary'!C:C,'Rate Review Summary'!#REF!)</f>
        <v>#ERROR!</v>
      </c>
      <c r="I37" s="2" t="s">
        <v>1334</v>
      </c>
      <c r="J37" s="3" t="str">
        <f t="shared" si="2"/>
        <v/>
      </c>
    </row>
    <row r="38" ht="15.75" customHeight="1">
      <c r="A38" s="2" t="s">
        <v>623</v>
      </c>
      <c r="B38" s="3" t="str">
        <f t="array" ref="B38">XLOOKUP(A38,'Rate Review Summary'!C:C,'Rate Review Summary'!D:D)</f>
        <v>Crown, Porcelain/Ceramic Substrate</v>
      </c>
      <c r="C38" s="4">
        <f t="array" ref="C38">XLOOKUP(A38,'Rate Review Summary'!C:C,'Rate Review Summary'!F:F)</f>
        <v>1105.05</v>
      </c>
      <c r="D38" s="4">
        <f t="array" ref="D38">XLOOKUP(A38,'Rate Review Summary'!C:C,'Rate Review Summary'!I:I,"N/A")</f>
        <v>1386.59</v>
      </c>
      <c r="E38" s="5" t="str">
        <f>_xlfn.XLOOKUP(A38,'Rate Review Summary'!C:C,'Rate Review Summary'!#REF!, "N/A")</f>
        <v>#ERROR!</v>
      </c>
      <c r="F38" s="2" t="str">
        <f t="shared" si="1"/>
        <v>N/A</v>
      </c>
      <c r="G38" s="4" t="str">
        <f t="array" ref="G38">XLOOKUP(A38,'Rate Review Summary'!C:C,'Rate Review Summary'!Q:Q)</f>
        <v/>
      </c>
      <c r="H38" s="5" t="str">
        <f>_xlfn.XLOOKUP(A38,'Rate Review Summary'!C:C,'Rate Review Summary'!#REF!)</f>
        <v>#ERROR!</v>
      </c>
      <c r="I38" s="2" t="s">
        <v>11</v>
      </c>
      <c r="J38" s="3" t="str">
        <f t="shared" si="2"/>
        <v/>
      </c>
    </row>
    <row r="39" ht="15.75" customHeight="1">
      <c r="A39" s="2" t="s">
        <v>625</v>
      </c>
      <c r="B39" s="3" t="str">
        <f t="array" ref="B39">XLOOKUP(A39,'Rate Review Summary'!C:C,'Rate Review Summary'!D:D)</f>
        <v>Crown Porcelain High Noble Metal</v>
      </c>
      <c r="C39" s="4">
        <f t="array" ref="C39">XLOOKUP(A39,'Rate Review Summary'!C:C,'Rate Review Summary'!F:F)</f>
        <v>1118.92</v>
      </c>
      <c r="D39" s="4">
        <f t="array" ref="D39">XLOOKUP(A39,'Rate Review Summary'!C:C,'Rate Review Summary'!I:I,"N/A")</f>
        <v>1395.48</v>
      </c>
      <c r="E39" s="5" t="str">
        <f>_xlfn.XLOOKUP(A39,'Rate Review Summary'!C:C,'Rate Review Summary'!#REF!, "N/A")</f>
        <v>#ERROR!</v>
      </c>
      <c r="F39" s="2" t="str">
        <f t="shared" si="1"/>
        <v>N/A</v>
      </c>
      <c r="G39" s="4" t="str">
        <f t="array" ref="G39">XLOOKUP(A39,'Rate Review Summary'!C:C,'Rate Review Summary'!Q:Q)</f>
        <v/>
      </c>
      <c r="H39" s="5" t="str">
        <f>_xlfn.XLOOKUP(A39,'Rate Review Summary'!C:C,'Rate Review Summary'!#REF!)</f>
        <v>#ERROR!</v>
      </c>
      <c r="I39" s="2" t="s">
        <v>11</v>
      </c>
      <c r="J39" s="3" t="str">
        <f t="shared" si="2"/>
        <v/>
      </c>
    </row>
    <row r="40" ht="15.75" customHeight="1">
      <c r="A40" s="2" t="s">
        <v>627</v>
      </c>
      <c r="B40" s="3" t="str">
        <f t="array" ref="B40">XLOOKUP(A40,'Rate Review Summary'!C:C,'Rate Review Summary'!D:D)</f>
        <v>Crown Porcelain Base Metal</v>
      </c>
      <c r="C40" s="4">
        <f t="array" ref="C40">XLOOKUP(A40,'Rate Review Summary'!C:C,'Rate Review Summary'!F:F)</f>
        <v>1105.05</v>
      </c>
      <c r="D40" s="4">
        <f t="array" ref="D40">XLOOKUP(A40,'Rate Review Summary'!C:C,'Rate Review Summary'!I:I,"N/A")</f>
        <v>1263.8</v>
      </c>
      <c r="E40" s="5" t="str">
        <f>_xlfn.XLOOKUP(A40,'Rate Review Summary'!C:C,'Rate Review Summary'!#REF!, "N/A")</f>
        <v>#ERROR!</v>
      </c>
      <c r="F40" s="2" t="str">
        <f t="shared" si="1"/>
        <v>N/A</v>
      </c>
      <c r="G40" s="4" t="str">
        <f t="array" ref="G40">XLOOKUP(A40,'Rate Review Summary'!C:C,'Rate Review Summary'!Q:Q)</f>
        <v/>
      </c>
      <c r="H40" s="5" t="str">
        <f>_xlfn.XLOOKUP(A40,'Rate Review Summary'!C:C,'Rate Review Summary'!#REF!)</f>
        <v>#ERROR!</v>
      </c>
      <c r="I40" s="2" t="s">
        <v>11</v>
      </c>
      <c r="J40" s="3" t="str">
        <f t="shared" si="2"/>
        <v/>
      </c>
    </row>
    <row r="41" ht="15.75" customHeight="1">
      <c r="A41" s="2" t="s">
        <v>629</v>
      </c>
      <c r="B41" s="3" t="str">
        <f t="array" ref="B41">XLOOKUP(A41,'Rate Review Summary'!C:C,'Rate Review Summary'!D:D)</f>
        <v>Crown Porcelain Noble Metal</v>
      </c>
      <c r="C41" s="4">
        <f t="array" ref="C41">XLOOKUP(A41,'Rate Review Summary'!C:C,'Rate Review Summary'!F:F)</f>
        <v>1105.05</v>
      </c>
      <c r="D41" s="4">
        <f t="array" ref="D41">XLOOKUP(A41,'Rate Review Summary'!C:C,'Rate Review Summary'!I:I,"N/A")</f>
        <v>1308.8</v>
      </c>
      <c r="E41" s="5" t="str">
        <f>_xlfn.XLOOKUP(A41,'Rate Review Summary'!C:C,'Rate Review Summary'!#REF!, "N/A")</f>
        <v>#ERROR!</v>
      </c>
      <c r="F41" s="2" t="str">
        <f t="shared" si="1"/>
        <v>N/A</v>
      </c>
      <c r="G41" s="4" t="str">
        <f t="array" ref="G41">XLOOKUP(A41,'Rate Review Summary'!C:C,'Rate Review Summary'!Q:Q)</f>
        <v/>
      </c>
      <c r="H41" s="5" t="str">
        <f>_xlfn.XLOOKUP(A41,'Rate Review Summary'!C:C,'Rate Review Summary'!#REF!)</f>
        <v>#ERROR!</v>
      </c>
      <c r="I41" s="2" t="s">
        <v>11</v>
      </c>
      <c r="J41" s="3" t="str">
        <f t="shared" si="2"/>
        <v/>
      </c>
    </row>
    <row r="42" ht="15.75" customHeight="1">
      <c r="A42" s="2" t="s">
        <v>631</v>
      </c>
      <c r="B42" s="3" t="str">
        <f t="array" ref="B42">XLOOKUP(A42,'Rate Review Summary'!C:C,'Rate Review Summary'!D:D)</f>
        <v>Crown Full Cast High Noble Metal</v>
      </c>
      <c r="C42" s="4">
        <f t="array" ref="C42">XLOOKUP(A42,'Rate Review Summary'!C:C,'Rate Review Summary'!F:F)</f>
        <v>1105.05</v>
      </c>
      <c r="D42" s="4">
        <f t="array" ref="D42">XLOOKUP(A42,'Rate Review Summary'!C:C,'Rate Review Summary'!I:I,"N/A")</f>
        <v>1477.53</v>
      </c>
      <c r="E42" s="5" t="str">
        <f>_xlfn.XLOOKUP(A42,'Rate Review Summary'!C:C,'Rate Review Summary'!#REF!, "N/A")</f>
        <v>#ERROR!</v>
      </c>
      <c r="F42" s="2" t="str">
        <f t="shared" si="1"/>
        <v>N/A</v>
      </c>
      <c r="G42" s="4" t="str">
        <f t="array" ref="G42">XLOOKUP(A42,'Rate Review Summary'!C:C,'Rate Review Summary'!Q:Q)</f>
        <v/>
      </c>
      <c r="H42" s="5" t="str">
        <f>_xlfn.XLOOKUP(A42,'Rate Review Summary'!C:C,'Rate Review Summary'!#REF!)</f>
        <v>#ERROR!</v>
      </c>
      <c r="I42" s="2" t="s">
        <v>11</v>
      </c>
      <c r="J42" s="3" t="str">
        <f t="shared" si="2"/>
        <v/>
      </c>
    </row>
    <row r="43" ht="15.75" customHeight="1">
      <c r="A43" s="2" t="s">
        <v>633</v>
      </c>
      <c r="B43" s="3" t="str">
        <f t="array" ref="B43">XLOOKUP(A43,'Rate Review Summary'!C:C,'Rate Review Summary'!D:D)</f>
        <v>Recement or re-bond crown</v>
      </c>
      <c r="C43" s="4">
        <f t="array" ref="C43">XLOOKUP(A43,'Rate Review Summary'!C:C,'Rate Review Summary'!F:F)</f>
        <v>98.43</v>
      </c>
      <c r="D43" s="4">
        <f t="array" ref="D43">XLOOKUP(A43,'Rate Review Summary'!C:C,'Rate Review Summary'!I:I,"N/A")</f>
        <v>137.87</v>
      </c>
      <c r="E43" s="5" t="str">
        <f>_xlfn.XLOOKUP(A43,'Rate Review Summary'!C:C,'Rate Review Summary'!#REF!, "N/A")</f>
        <v>#ERROR!</v>
      </c>
      <c r="F43" s="2" t="str">
        <f t="shared" si="1"/>
        <v>N/A</v>
      </c>
      <c r="G43" s="4">
        <f t="array" ref="G43">XLOOKUP(A43,'Rate Review Summary'!C:C,'Rate Review Summary'!Q:Q)</f>
        <v>64.67866998</v>
      </c>
      <c r="H43" s="5" t="str">
        <f>_xlfn.XLOOKUP(A43,'Rate Review Summary'!C:C,'Rate Review Summary'!#REF!)</f>
        <v>#ERROR!</v>
      </c>
      <c r="I43" s="2" t="s">
        <v>1337</v>
      </c>
      <c r="J43" s="3" t="str">
        <f t="shared" si="2"/>
        <v/>
      </c>
    </row>
    <row r="44" ht="15.75" customHeight="1">
      <c r="A44" s="2" t="s">
        <v>635</v>
      </c>
      <c r="B44" s="3" t="str">
        <f t="array" ref="B44">XLOOKUP(A44,'Rate Review Summary'!C:C,'Rate Review Summary'!D:D)</f>
        <v>Prefabricated Stainless Steel Crown Permanent</v>
      </c>
      <c r="C44" s="4">
        <f t="array" ref="C44">XLOOKUP(A44,'Rate Review Summary'!C:C,'Rate Review Summary'!F:F)</f>
        <v>311.18</v>
      </c>
      <c r="D44" s="4">
        <f t="array" ref="D44">XLOOKUP(A44,'Rate Review Summary'!C:C,'Rate Review Summary'!I:I,"N/A")</f>
        <v>376.9</v>
      </c>
      <c r="E44" s="5" t="str">
        <f>_xlfn.XLOOKUP(A44,'Rate Review Summary'!C:C,'Rate Review Summary'!#REF!, "N/A")</f>
        <v>#ERROR!</v>
      </c>
      <c r="F44" s="2" t="str">
        <f t="shared" si="1"/>
        <v>N/A</v>
      </c>
      <c r="G44" s="4">
        <f t="array" ref="G44">XLOOKUP(A44,'Rate Review Summary'!C:C,'Rate Review Summary'!Q:Q)</f>
        <v>229.9501704</v>
      </c>
      <c r="H44" s="5" t="str">
        <f>_xlfn.XLOOKUP(A44,'Rate Review Summary'!C:C,'Rate Review Summary'!#REF!)</f>
        <v>#ERROR!</v>
      </c>
      <c r="I44" s="2" t="s">
        <v>1336</v>
      </c>
      <c r="J44" s="3" t="str">
        <f t="shared" si="2"/>
        <v/>
      </c>
    </row>
    <row r="45" ht="15.75" customHeight="1">
      <c r="A45" s="2" t="s">
        <v>637</v>
      </c>
      <c r="B45" s="3" t="str">
        <f t="array" ref="B45">XLOOKUP(A45,'Rate Review Summary'!C:C,'Rate Review Summary'!D:D)</f>
        <v>Protective Restoration</v>
      </c>
      <c r="C45" s="4">
        <f t="array" ref="C45">XLOOKUP(A45,'Rate Review Summary'!C:C,'Rate Review Summary'!F:F)</f>
        <v>111.3</v>
      </c>
      <c r="D45" s="4">
        <f t="array" ref="D45">XLOOKUP(A45,'Rate Review Summary'!C:C,'Rate Review Summary'!I:I,"N/A")</f>
        <v>144.99</v>
      </c>
      <c r="E45" s="5" t="str">
        <f>_xlfn.XLOOKUP(A45,'Rate Review Summary'!C:C,'Rate Review Summary'!#REF!, "N/A")</f>
        <v>#ERROR!</v>
      </c>
      <c r="F45" s="2" t="str">
        <f t="shared" si="1"/>
        <v>N/A</v>
      </c>
      <c r="G45" s="4" t="str">
        <f t="array" ref="G45">XLOOKUP(A45,'Rate Review Summary'!C:C,'Rate Review Summary'!Q:Q)</f>
        <v/>
      </c>
      <c r="H45" s="5" t="str">
        <f>_xlfn.XLOOKUP(A45,'Rate Review Summary'!C:C,'Rate Review Summary'!#REF!)</f>
        <v>#ERROR!</v>
      </c>
      <c r="I45" s="2" t="s">
        <v>11</v>
      </c>
      <c r="J45" s="3" t="str">
        <f t="shared" si="2"/>
        <v/>
      </c>
    </row>
    <row r="46" ht="15.75" customHeight="1">
      <c r="A46" s="2" t="s">
        <v>639</v>
      </c>
      <c r="B46" s="3" t="str">
        <f t="array" ref="B46">XLOOKUP(A46,'Rate Review Summary'!C:C,'Rate Review Summary'!D:D)</f>
        <v>Core Buildup Including Pins</v>
      </c>
      <c r="C46" s="4">
        <f t="array" ref="C46">XLOOKUP(A46,'Rate Review Summary'!C:C,'Rate Review Summary'!F:F)</f>
        <v>250.12</v>
      </c>
      <c r="D46" s="4">
        <f t="array" ref="D46">XLOOKUP(A46,'Rate Review Summary'!C:C,'Rate Review Summary'!I:I,"N/A")</f>
        <v>326.31</v>
      </c>
      <c r="E46" s="5" t="str">
        <f>_xlfn.XLOOKUP(A46,'Rate Review Summary'!C:C,'Rate Review Summary'!#REF!, "N/A")</f>
        <v>#ERROR!</v>
      </c>
      <c r="F46" s="2" t="str">
        <f t="shared" si="1"/>
        <v>N/A</v>
      </c>
      <c r="G46" s="4">
        <f t="array" ref="G46">XLOOKUP(A46,'Rate Review Summary'!C:C,'Rate Review Summary'!Q:Q)</f>
        <v>160.8534752</v>
      </c>
      <c r="H46" s="5" t="str">
        <f>_xlfn.XLOOKUP(A46,'Rate Review Summary'!C:C,'Rate Review Summary'!#REF!)</f>
        <v>#ERROR!</v>
      </c>
      <c r="I46" s="2" t="s">
        <v>1336</v>
      </c>
      <c r="J46" s="3" t="str">
        <f t="shared" si="2"/>
        <v/>
      </c>
    </row>
    <row r="47" ht="15.75" customHeight="1">
      <c r="A47" s="2" t="s">
        <v>641</v>
      </c>
      <c r="B47" s="3" t="str">
        <f t="array" ref="B47">XLOOKUP(A47,'Rate Review Summary'!C:C,'Rate Review Summary'!D:D)</f>
        <v>Post and core cast + crown</v>
      </c>
      <c r="C47" s="4">
        <f t="array" ref="C47">XLOOKUP(A47,'Rate Review Summary'!C:C,'Rate Review Summary'!F:F)</f>
        <v>382.07</v>
      </c>
      <c r="D47" s="4">
        <f t="array" ref="D47">XLOOKUP(A47,'Rate Review Summary'!C:C,'Rate Review Summary'!I:I,"N/A")</f>
        <v>450.97</v>
      </c>
      <c r="E47" s="5" t="str">
        <f>_xlfn.XLOOKUP(A47,'Rate Review Summary'!C:C,'Rate Review Summary'!#REF!, "N/A")</f>
        <v>#ERROR!</v>
      </c>
      <c r="F47" s="2" t="str">
        <f t="shared" si="1"/>
        <v>N/A</v>
      </c>
      <c r="G47" s="4" t="str">
        <f t="array" ref="G47">XLOOKUP(A47,'Rate Review Summary'!C:C,'Rate Review Summary'!Q:Q)</f>
        <v/>
      </c>
      <c r="H47" s="5" t="str">
        <f>_xlfn.XLOOKUP(A47,'Rate Review Summary'!C:C,'Rate Review Summary'!#REF!)</f>
        <v>#ERROR!</v>
      </c>
      <c r="I47" s="2" t="s">
        <v>11</v>
      </c>
      <c r="J47" s="3" t="str">
        <f t="shared" si="2"/>
        <v/>
      </c>
    </row>
    <row r="48" ht="15.75" customHeight="1">
      <c r="A48" s="2" t="s">
        <v>643</v>
      </c>
      <c r="B48" s="3" t="str">
        <f t="array" ref="B48">XLOOKUP(A48,'Rate Review Summary'!C:C,'Rate Review Summary'!D:D)</f>
        <v>Prefabricated Post and Core + Crown</v>
      </c>
      <c r="C48" s="4">
        <f t="array" ref="C48">XLOOKUP(A48,'Rate Review Summary'!C:C,'Rate Review Summary'!F:F)</f>
        <v>306.03</v>
      </c>
      <c r="D48" s="4">
        <f t="array" ref="D48">XLOOKUP(A48,'Rate Review Summary'!C:C,'Rate Review Summary'!I:I,"N/A")</f>
        <v>395.48</v>
      </c>
      <c r="E48" s="5" t="str">
        <f>_xlfn.XLOOKUP(A48,'Rate Review Summary'!C:C,'Rate Review Summary'!#REF!, "N/A")</f>
        <v>#ERROR!</v>
      </c>
      <c r="F48" s="2" t="str">
        <f t="shared" si="1"/>
        <v>N/A</v>
      </c>
      <c r="G48" s="4">
        <f t="array" ref="G48">XLOOKUP(A48,'Rate Review Summary'!C:C,'Rate Review Summary'!Q:Q)</f>
        <v>195.0687031</v>
      </c>
      <c r="H48" s="5" t="str">
        <f>_xlfn.XLOOKUP(A48,'Rate Review Summary'!C:C,'Rate Review Summary'!#REF!)</f>
        <v>#ERROR!</v>
      </c>
      <c r="I48" s="2" t="s">
        <v>1336</v>
      </c>
      <c r="J48" s="3" t="str">
        <f t="shared" si="2"/>
        <v/>
      </c>
    </row>
    <row r="49" ht="15.75" customHeight="1">
      <c r="A49" s="2" t="s">
        <v>645</v>
      </c>
      <c r="B49" s="3" t="str">
        <f t="array" ref="B49">XLOOKUP(A49,'Rate Review Summary'!C:C,'Rate Review Summary'!D:D)</f>
        <v>Pulp Cap Indirect</v>
      </c>
      <c r="C49" s="4">
        <f t="array" ref="C49">XLOOKUP(A49,'Rate Review Summary'!C:C,'Rate Review Summary'!F:F)</f>
        <v>75.55</v>
      </c>
      <c r="D49" s="4">
        <f t="array" ref="D49">XLOOKUP(A49,'Rate Review Summary'!C:C,'Rate Review Summary'!I:I,"N/A")</f>
        <v>96.68</v>
      </c>
      <c r="E49" s="5" t="str">
        <f>_xlfn.XLOOKUP(A49,'Rate Review Summary'!C:C,'Rate Review Summary'!#REF!, "N/A")</f>
        <v>#ERROR!</v>
      </c>
      <c r="F49" s="2" t="str">
        <f t="shared" si="1"/>
        <v>N/A</v>
      </c>
      <c r="G49" s="4" t="str">
        <f t="array" ref="G49">XLOOKUP(A49,'Rate Review Summary'!C:C,'Rate Review Summary'!Q:Q)</f>
        <v/>
      </c>
      <c r="H49" s="5" t="str">
        <f>_xlfn.XLOOKUP(A49,'Rate Review Summary'!C:C,'Rate Review Summary'!#REF!)</f>
        <v>#ERROR!</v>
      </c>
      <c r="I49" s="2" t="s">
        <v>11</v>
      </c>
      <c r="J49" s="3" t="str">
        <f t="shared" si="2"/>
        <v/>
      </c>
    </row>
    <row r="50" ht="15.75" customHeight="1">
      <c r="A50" s="2" t="s">
        <v>647</v>
      </c>
      <c r="B50" s="3" t="str">
        <f t="array" ref="B50">XLOOKUP(A50,'Rate Review Summary'!C:C,'Rate Review Summary'!D:D)</f>
        <v>Pulpal Debridement</v>
      </c>
      <c r="C50" s="4">
        <f t="array" ref="C50">XLOOKUP(A50,'Rate Review Summary'!C:C,'Rate Review Summary'!F:F)</f>
        <v>187.07</v>
      </c>
      <c r="D50" s="4">
        <f t="array" ref="D50">XLOOKUP(A50,'Rate Review Summary'!C:C,'Rate Review Summary'!I:I,"N/A")</f>
        <v>258.97</v>
      </c>
      <c r="E50" s="5" t="str">
        <f>_xlfn.XLOOKUP(A50,'Rate Review Summary'!C:C,'Rate Review Summary'!#REF!, "N/A")</f>
        <v>#ERROR!</v>
      </c>
      <c r="F50" s="2" t="str">
        <f t="shared" si="1"/>
        <v>N/A</v>
      </c>
      <c r="G50" s="4" t="str">
        <f t="array" ref="G50">XLOOKUP(A50,'Rate Review Summary'!C:C,'Rate Review Summary'!Q:Q)</f>
        <v/>
      </c>
      <c r="H50" s="5" t="str">
        <f>_xlfn.XLOOKUP(A50,'Rate Review Summary'!C:C,'Rate Review Summary'!#REF!)</f>
        <v>#ERROR!</v>
      </c>
      <c r="I50" s="2" t="s">
        <v>11</v>
      </c>
      <c r="J50" s="3" t="str">
        <f t="shared" si="2"/>
        <v/>
      </c>
    </row>
    <row r="51" ht="15.75" customHeight="1">
      <c r="A51" s="2" t="s">
        <v>649</v>
      </c>
      <c r="B51" s="3" t="str">
        <f t="array" ref="B51">XLOOKUP(A51,'Rate Review Summary'!C:C,'Rate Review Summary'!D:D)</f>
        <v>End Therapy, Anterior Tooth</v>
      </c>
      <c r="C51" s="4">
        <f t="array" ref="C51">XLOOKUP(A51,'Rate Review Summary'!C:C,'Rate Review Summary'!F:F)</f>
        <v>689.32</v>
      </c>
      <c r="D51" s="4">
        <f t="array" ref="D51">XLOOKUP(A51,'Rate Review Summary'!C:C,'Rate Review Summary'!I:I,"N/A")</f>
        <v>943.94</v>
      </c>
      <c r="E51" s="5" t="str">
        <f>_xlfn.XLOOKUP(A51,'Rate Review Summary'!C:C,'Rate Review Summary'!#REF!, "N/A")</f>
        <v>#ERROR!</v>
      </c>
      <c r="F51" s="2" t="str">
        <f t="shared" si="1"/>
        <v>N/A</v>
      </c>
      <c r="G51" s="4">
        <f t="array" ref="G51">XLOOKUP(A51,'Rate Review Summary'!C:C,'Rate Review Summary'!Q:Q)</f>
        <v>386.317906</v>
      </c>
      <c r="H51" s="5" t="str">
        <f>_xlfn.XLOOKUP(A51,'Rate Review Summary'!C:C,'Rate Review Summary'!#REF!)</f>
        <v>#ERROR!</v>
      </c>
      <c r="I51" s="2" t="s">
        <v>1336</v>
      </c>
      <c r="J51" s="3" t="str">
        <f t="shared" si="2"/>
        <v/>
      </c>
    </row>
    <row r="52" ht="15.75" customHeight="1">
      <c r="A52" s="2" t="s">
        <v>651</v>
      </c>
      <c r="B52" s="3" t="str">
        <f t="array" ref="B52">XLOOKUP(A52,'Rate Review Summary'!C:C,'Rate Review Summary'!D:D)</f>
        <v>End Therapy, Bicuspid Tooth</v>
      </c>
      <c r="C52" s="4">
        <f t="array" ref="C52">XLOOKUP(A52,'Rate Review Summary'!C:C,'Rate Review Summary'!F:F)</f>
        <v>805.52</v>
      </c>
      <c r="D52" s="4">
        <f t="array" ref="D52">XLOOKUP(A52,'Rate Review Summary'!C:C,'Rate Review Summary'!I:I,"N/A")</f>
        <v>1068.93</v>
      </c>
      <c r="E52" s="5" t="str">
        <f>_xlfn.XLOOKUP(A52,'Rate Review Summary'!C:C,'Rate Review Summary'!#REF!, "N/A")</f>
        <v>#ERROR!</v>
      </c>
      <c r="F52" s="2" t="str">
        <f t="shared" si="1"/>
        <v>N/A</v>
      </c>
      <c r="G52" s="4">
        <f t="array" ref="G52">XLOOKUP(A52,'Rate Review Summary'!C:C,'Rate Review Summary'!Q:Q)</f>
        <v>460.3532378</v>
      </c>
      <c r="H52" s="5" t="str">
        <f>_xlfn.XLOOKUP(A52,'Rate Review Summary'!C:C,'Rate Review Summary'!#REF!)</f>
        <v>#ERROR!</v>
      </c>
      <c r="I52" s="2" t="s">
        <v>1336</v>
      </c>
      <c r="J52" s="3" t="str">
        <f t="shared" si="2"/>
        <v/>
      </c>
    </row>
    <row r="53" ht="15.75" customHeight="1">
      <c r="A53" s="2" t="s">
        <v>653</v>
      </c>
      <c r="B53" s="3" t="str">
        <f t="array" ref="B53">XLOOKUP(A53,'Rate Review Summary'!C:C,'Rate Review Summary'!D:D)</f>
        <v>End Therapy, Molar</v>
      </c>
      <c r="C53" s="4">
        <f t="array" ref="C53">XLOOKUP(A53,'Rate Review Summary'!C:C,'Rate Review Summary'!F:F)</f>
        <v>979.01</v>
      </c>
      <c r="D53" s="4">
        <f t="array" ref="D53">XLOOKUP(A53,'Rate Review Summary'!C:C,'Rate Review Summary'!I:I,"N/A")</f>
        <v>1298.73</v>
      </c>
      <c r="E53" s="5" t="str">
        <f>_xlfn.XLOOKUP(A53,'Rate Review Summary'!C:C,'Rate Review Summary'!#REF!, "N/A")</f>
        <v>#ERROR!</v>
      </c>
      <c r="F53" s="2" t="str">
        <f t="shared" si="1"/>
        <v>N/A</v>
      </c>
      <c r="G53" s="4">
        <f t="array" ref="G53">XLOOKUP(A53,'Rate Review Summary'!C:C,'Rate Review Summary'!Q:Q)</f>
        <v>566.0993145</v>
      </c>
      <c r="H53" s="5" t="str">
        <f>_xlfn.XLOOKUP(A53,'Rate Review Summary'!C:C,'Rate Review Summary'!#REF!)</f>
        <v>#ERROR!</v>
      </c>
      <c r="I53" s="2" t="s">
        <v>1336</v>
      </c>
      <c r="J53" s="3" t="str">
        <f t="shared" si="2"/>
        <v/>
      </c>
    </row>
    <row r="54" ht="15.75" customHeight="1">
      <c r="A54" s="2" t="s">
        <v>655</v>
      </c>
      <c r="B54" s="3" t="str">
        <f t="array" ref="B54">XLOOKUP(A54,'Rate Review Summary'!C:C,'Rate Review Summary'!D:D)</f>
        <v>Retreatment Root Canal Anterior</v>
      </c>
      <c r="C54" s="4">
        <f t="array" ref="C54">XLOOKUP(A54,'Rate Review Summary'!C:C,'Rate Review Summary'!F:F)</f>
        <v>800.42</v>
      </c>
      <c r="D54" s="4">
        <f t="array" ref="D54">XLOOKUP(A54,'Rate Review Summary'!C:C,'Rate Review Summary'!I:I,"N/A")</f>
        <v>1079.26</v>
      </c>
      <c r="E54" s="5" t="str">
        <f>_xlfn.XLOOKUP(A54,'Rate Review Summary'!C:C,'Rate Review Summary'!#REF!, "N/A")</f>
        <v>#ERROR!</v>
      </c>
      <c r="F54" s="2" t="str">
        <f t="shared" si="1"/>
        <v>N/A</v>
      </c>
      <c r="G54" s="4">
        <f t="array" ref="G54">XLOOKUP(A54,'Rate Review Summary'!C:C,'Rate Review Summary'!Q:Q)</f>
        <v>424.5340504</v>
      </c>
      <c r="H54" s="5" t="str">
        <f>_xlfn.XLOOKUP(A54,'Rate Review Summary'!C:C,'Rate Review Summary'!#REF!)</f>
        <v>#ERROR!</v>
      </c>
      <c r="I54" s="2" t="s">
        <v>1340</v>
      </c>
      <c r="J54" s="3" t="str">
        <f t="shared" si="2"/>
        <v/>
      </c>
    </row>
    <row r="55" ht="15.75" customHeight="1">
      <c r="A55" s="2" t="s">
        <v>657</v>
      </c>
      <c r="B55" s="3" t="str">
        <f t="array" ref="B55">XLOOKUP(A55,'Rate Review Summary'!C:C,'Rate Review Summary'!D:D)</f>
        <v>Retreatment Root Canal Molar</v>
      </c>
      <c r="C55" s="4">
        <f t="array" ref="C55">XLOOKUP(A55,'Rate Review Summary'!C:C,'Rate Review Summary'!F:F)</f>
        <v>1068.84</v>
      </c>
      <c r="D55" s="4">
        <f t="array" ref="D55">XLOOKUP(A55,'Rate Review Summary'!C:C,'Rate Review Summary'!I:I,"N/A")</f>
        <v>1419.02</v>
      </c>
      <c r="E55" s="5" t="str">
        <f>_xlfn.XLOOKUP(A55,'Rate Review Summary'!C:C,'Rate Review Summary'!#REF!, "N/A")</f>
        <v>#ERROR!</v>
      </c>
      <c r="F55" s="2" t="str">
        <f t="shared" si="1"/>
        <v>N/A</v>
      </c>
      <c r="G55" s="4" t="str">
        <f t="array" ref="G55">XLOOKUP(A55,'Rate Review Summary'!C:C,'Rate Review Summary'!Q:Q)</f>
        <v/>
      </c>
      <c r="H55" s="5" t="str">
        <f>_xlfn.XLOOKUP(A55,'Rate Review Summary'!C:C,'Rate Review Summary'!#REF!)</f>
        <v>#ERROR!</v>
      </c>
      <c r="I55" s="2" t="s">
        <v>11</v>
      </c>
      <c r="J55" s="3" t="str">
        <f t="shared" si="2"/>
        <v/>
      </c>
    </row>
    <row r="56" ht="15.75" customHeight="1">
      <c r="A56" s="2" t="s">
        <v>659</v>
      </c>
      <c r="B56" s="3" t="str">
        <f t="array" ref="B56">XLOOKUP(A56,'Rate Review Summary'!C:C,'Rate Review Summary'!D:D)</f>
        <v>Gingivectomy/Plasty 4 or More</v>
      </c>
      <c r="C56" s="4">
        <f t="array" ref="C56">XLOOKUP(A56,'Rate Review Summary'!C:C,'Rate Review Summary'!F:F)</f>
        <v>504.38</v>
      </c>
      <c r="D56" s="4">
        <f t="array" ref="D56">XLOOKUP(A56,'Rate Review Summary'!C:C,'Rate Review Summary'!I:I,"N/A")</f>
        <v>713.98</v>
      </c>
      <c r="E56" s="5" t="str">
        <f>_xlfn.XLOOKUP(A56,'Rate Review Summary'!C:C,'Rate Review Summary'!#REF!, "N/A")</f>
        <v>#ERROR!</v>
      </c>
      <c r="F56" s="2" t="str">
        <f t="shared" si="1"/>
        <v>N/A</v>
      </c>
      <c r="G56" s="4">
        <f t="array" ref="G56">XLOOKUP(A56,'Rate Review Summary'!C:C,'Rate Review Summary'!Q:Q)</f>
        <v>292.4933056</v>
      </c>
      <c r="H56" s="5" t="str">
        <f>_xlfn.XLOOKUP(A56,'Rate Review Summary'!C:C,'Rate Review Summary'!#REF!)</f>
        <v>#ERROR!</v>
      </c>
      <c r="I56" s="2" t="s">
        <v>1337</v>
      </c>
      <c r="J56" s="3" t="str">
        <f t="shared" si="2"/>
        <v/>
      </c>
    </row>
    <row r="57" ht="15.75" customHeight="1">
      <c r="A57" s="2" t="s">
        <v>661</v>
      </c>
      <c r="B57" s="3" t="str">
        <f t="array" ref="B57">XLOOKUP(A57,'Rate Review Summary'!C:C,'Rate Review Summary'!D:D)</f>
        <v>free soft tissue graft procedure (including recipient and donor surgical sites) first tooth, implant, or edentulous tooth position in graft</v>
      </c>
      <c r="C57" s="4">
        <f t="array" ref="C57">XLOOKUP(A57,'Rate Review Summary'!C:C,'Rate Review Summary'!F:F)</f>
        <v>796.92</v>
      </c>
      <c r="D57" s="4">
        <f t="array" ref="D57">XLOOKUP(A57,'Rate Review Summary'!C:C,'Rate Review Summary'!I:I,"N/A")</f>
        <v>1139.02</v>
      </c>
      <c r="E57" s="5" t="str">
        <f>_xlfn.XLOOKUP(A57,'Rate Review Summary'!C:C,'Rate Review Summary'!#REF!, "N/A")</f>
        <v>#ERROR!</v>
      </c>
      <c r="F57" s="2" t="str">
        <f t="shared" si="1"/>
        <v>N/A</v>
      </c>
      <c r="G57" s="4" t="str">
        <f t="array" ref="G57">XLOOKUP(A57,'Rate Review Summary'!C:C,'Rate Review Summary'!Q:Q)</f>
        <v/>
      </c>
      <c r="H57" s="5" t="str">
        <f>_xlfn.XLOOKUP(A57,'Rate Review Summary'!C:C,'Rate Review Summary'!#REF!)</f>
        <v>#ERROR!</v>
      </c>
      <c r="I57" s="2" t="s">
        <v>11</v>
      </c>
      <c r="J57" s="3" t="str">
        <f t="shared" si="2"/>
        <v/>
      </c>
    </row>
    <row r="58" ht="15.75" customHeight="1">
      <c r="A58" s="2" t="s">
        <v>663</v>
      </c>
      <c r="B58" s="3" t="str">
        <f t="array" ref="B58">XLOOKUP(A58,'Rate Review Summary'!C:C,'Rate Review Summary'!D:D)</f>
        <v>Periodontal Scaling &amp; Root Planing</v>
      </c>
      <c r="C58" s="4">
        <f t="array" ref="C58">XLOOKUP(A58,'Rate Review Summary'!C:C,'Rate Review Summary'!F:F)</f>
        <v>245.4</v>
      </c>
      <c r="D58" s="4">
        <f t="array" ref="D58">XLOOKUP(A58,'Rate Review Summary'!C:C,'Rate Review Summary'!I:I,"N/A")</f>
        <v>309.37</v>
      </c>
      <c r="E58" s="5" t="str">
        <f>_xlfn.XLOOKUP(A58,'Rate Review Summary'!C:C,'Rate Review Summary'!#REF!, "N/A")</f>
        <v>#ERROR!</v>
      </c>
      <c r="F58" s="2" t="str">
        <f t="shared" si="1"/>
        <v>N/A</v>
      </c>
      <c r="G58" s="4">
        <f t="array" ref="G58">XLOOKUP(A58,'Rate Review Summary'!C:C,'Rate Review Summary'!Q:Q)</f>
        <v>164.1796222</v>
      </c>
      <c r="H58" s="5" t="str">
        <f>_xlfn.XLOOKUP(A58,'Rate Review Summary'!C:C,'Rate Review Summary'!#REF!)</f>
        <v>#ERROR!</v>
      </c>
      <c r="I58" s="2" t="s">
        <v>1341</v>
      </c>
      <c r="J58" s="3" t="str">
        <f t="shared" si="2"/>
        <v/>
      </c>
    </row>
    <row r="59" ht="15.75" customHeight="1">
      <c r="A59" s="2" t="s">
        <v>665</v>
      </c>
      <c r="B59" s="3" t="str">
        <f t="array" ref="B59">XLOOKUP(A59,'Rate Review Summary'!C:C,'Rate Review Summary'!D:D)</f>
        <v>Periodontal Scaling 1 to 3 Teeth</v>
      </c>
      <c r="C59" s="4">
        <f t="array" ref="C59">XLOOKUP(A59,'Rate Review Summary'!C:C,'Rate Review Summary'!F:F)</f>
        <v>172.78</v>
      </c>
      <c r="D59" s="4">
        <f t="array" ref="D59">XLOOKUP(A59,'Rate Review Summary'!C:C,'Rate Review Summary'!I:I,"N/A")</f>
        <v>222.96</v>
      </c>
      <c r="E59" s="5" t="str">
        <f>_xlfn.XLOOKUP(A59,'Rate Review Summary'!C:C,'Rate Review Summary'!#REF!, "N/A")</f>
        <v>#ERROR!</v>
      </c>
      <c r="F59" s="2" t="str">
        <f t="shared" si="1"/>
        <v>N/A</v>
      </c>
      <c r="G59" s="4">
        <f t="array" ref="G59">XLOOKUP(A59,'Rate Review Summary'!C:C,'Rate Review Summary'!Q:Q)</f>
        <v>85.74080109</v>
      </c>
      <c r="H59" s="5" t="str">
        <f>_xlfn.XLOOKUP(A59,'Rate Review Summary'!C:C,'Rate Review Summary'!#REF!)</f>
        <v>#ERROR!</v>
      </c>
      <c r="I59" s="2" t="s">
        <v>1342</v>
      </c>
      <c r="J59" s="3" t="str">
        <f t="shared" si="2"/>
        <v/>
      </c>
    </row>
    <row r="60" ht="15.75" customHeight="1">
      <c r="A60" s="2" t="s">
        <v>667</v>
      </c>
      <c r="B60" s="3" t="str">
        <f t="array" ref="B60">XLOOKUP(A60,'Rate Review Summary'!C:C,'Rate Review Summary'!D:D)</f>
        <v>Scaling and debridement in the presence of inflammation or mucositis of a single implant, including cleaning of the implant surfaces, without flap entry and closure</v>
      </c>
      <c r="C60" s="4">
        <f t="array" ref="C60">XLOOKUP(A60,'Rate Review Summary'!C:C,'Rate Review Summary'!F:F)</f>
        <v>121.13</v>
      </c>
      <c r="D60" s="4" t="str">
        <f t="array" ref="D60">XLOOKUP(A60,'Rate Review Summary'!C:C,'Rate Review Summary'!I:I,"N/A")</f>
        <v/>
      </c>
      <c r="E60" s="5" t="str">
        <f>_xlfn.XLOOKUP(A60,'Rate Review Summary'!C:C,'Rate Review Summary'!#REF!, "N/A")</f>
        <v>#ERROR!</v>
      </c>
      <c r="F60" s="2" t="str">
        <f t="shared" si="1"/>
        <v>N/A</v>
      </c>
      <c r="G60" s="4">
        <f t="array" ref="G60">XLOOKUP(A60,'Rate Review Summary'!C:C,'Rate Review Summary'!Q:Q)</f>
        <v>285.8178226</v>
      </c>
      <c r="H60" s="5" t="str">
        <f>_xlfn.XLOOKUP(A60,'Rate Review Summary'!C:C,'Rate Review Summary'!#REF!)</f>
        <v>#ERROR!</v>
      </c>
      <c r="I60" s="2" t="s">
        <v>1342</v>
      </c>
      <c r="J60" s="3" t="str">
        <f t="shared" si="2"/>
        <v/>
      </c>
    </row>
    <row r="61" ht="15.75" customHeight="1">
      <c r="A61" s="2" t="s">
        <v>669</v>
      </c>
      <c r="B61" s="3" t="str">
        <f t="array" ref="B61">XLOOKUP(A61,'Rate Review Summary'!C:C,'Rate Review Summary'!D:D)</f>
        <v>Full Mouth Debridement</v>
      </c>
      <c r="C61" s="4">
        <f t="array" ref="C61">XLOOKUP(A61,'Rate Review Summary'!C:C,'Rate Review Summary'!F:F)</f>
        <v>167.72</v>
      </c>
      <c r="D61" s="4">
        <f t="array" ref="D61">XLOOKUP(A61,'Rate Review Summary'!C:C,'Rate Review Summary'!I:I,"N/A")</f>
        <v>219.34</v>
      </c>
      <c r="E61" s="5" t="str">
        <f>_xlfn.XLOOKUP(A61,'Rate Review Summary'!C:C,'Rate Review Summary'!#REF!, "N/A")</f>
        <v>#ERROR!</v>
      </c>
      <c r="F61" s="2" t="str">
        <f t="shared" si="1"/>
        <v>N/A</v>
      </c>
      <c r="G61" s="4">
        <f t="array" ref="G61">XLOOKUP(A61,'Rate Review Summary'!C:C,'Rate Review Summary'!Q:Q)</f>
        <v>108.8187884</v>
      </c>
      <c r="H61" s="5" t="str">
        <f>_xlfn.XLOOKUP(A61,'Rate Review Summary'!C:C,'Rate Review Summary'!#REF!)</f>
        <v>#ERROR!</v>
      </c>
      <c r="I61" s="2" t="s">
        <v>1337</v>
      </c>
      <c r="J61" s="3" t="str">
        <f t="shared" si="2"/>
        <v/>
      </c>
    </row>
    <row r="62" ht="15.75" customHeight="1">
      <c r="A62" s="2" t="s">
        <v>671</v>
      </c>
      <c r="B62" s="3" t="str">
        <f t="array" ref="B62">XLOOKUP(A62,'Rate Review Summary'!C:C,'Rate Review Summary'!D:D)</f>
        <v>Localized delivery antimicro</v>
      </c>
      <c r="C62" s="4">
        <f t="array" ref="C62">XLOOKUP(A62,'Rate Review Summary'!C:C,'Rate Review Summary'!F:F)</f>
        <v>86.2</v>
      </c>
      <c r="D62" s="4">
        <f t="array" ref="D62">XLOOKUP(A62,'Rate Review Summary'!C:C,'Rate Review Summary'!I:I,"N/A")</f>
        <v>100.32</v>
      </c>
      <c r="E62" s="5" t="str">
        <f>_xlfn.XLOOKUP(A62,'Rate Review Summary'!C:C,'Rate Review Summary'!#REF!, "N/A")</f>
        <v>#ERROR!</v>
      </c>
      <c r="F62" s="2" t="str">
        <f t="shared" si="1"/>
        <v>N/A</v>
      </c>
      <c r="G62" s="4" t="str">
        <f t="array" ref="G62">XLOOKUP(A62,'Rate Review Summary'!C:C,'Rate Review Summary'!Q:Q)</f>
        <v/>
      </c>
      <c r="H62" s="5" t="str">
        <f>_xlfn.XLOOKUP(A62,'Rate Review Summary'!C:C,'Rate Review Summary'!#REF!)</f>
        <v>#ERROR!</v>
      </c>
      <c r="I62" s="2" t="s">
        <v>11</v>
      </c>
      <c r="J62" s="3" t="str">
        <f t="shared" si="2"/>
        <v/>
      </c>
    </row>
    <row r="63" ht="15.75" customHeight="1">
      <c r="A63" s="2" t="s">
        <v>673</v>
      </c>
      <c r="B63" s="3" t="str">
        <f t="array" ref="B63">XLOOKUP(A63,'Rate Review Summary'!C:C,'Rate Review Summary'!D:D)</f>
        <v>Periodontal Maintenance</v>
      </c>
      <c r="C63" s="4">
        <f t="array" ref="C63">XLOOKUP(A63,'Rate Review Summary'!C:C,'Rate Review Summary'!F:F)</f>
        <v>131.97</v>
      </c>
      <c r="D63" s="4">
        <f t="array" ref="D63">XLOOKUP(A63,'Rate Review Summary'!C:C,'Rate Review Summary'!I:I,"N/A")</f>
        <v>173.13</v>
      </c>
      <c r="E63" s="5" t="str">
        <f>_xlfn.XLOOKUP(A63,'Rate Review Summary'!C:C,'Rate Review Summary'!#REF!, "N/A")</f>
        <v>#ERROR!</v>
      </c>
      <c r="F63" s="2" t="str">
        <f t="shared" si="1"/>
        <v>N/A</v>
      </c>
      <c r="G63" s="4">
        <f t="array" ref="G63">XLOOKUP(A63,'Rate Review Summary'!C:C,'Rate Review Summary'!Q:Q)</f>
        <v>63.50709188</v>
      </c>
      <c r="H63" s="5" t="str">
        <f>_xlfn.XLOOKUP(A63,'Rate Review Summary'!C:C,'Rate Review Summary'!#REF!)</f>
        <v>#ERROR!</v>
      </c>
      <c r="I63" s="2" t="s">
        <v>1342</v>
      </c>
      <c r="J63" s="3" t="str">
        <f t="shared" si="2"/>
        <v/>
      </c>
    </row>
    <row r="64" ht="15.75" customHeight="1">
      <c r="A64" s="2" t="s">
        <v>675</v>
      </c>
      <c r="B64" s="3" t="str">
        <f t="array" ref="B64">XLOOKUP(A64,'Rate Review Summary'!C:C,'Rate Review Summary'!D:D)</f>
        <v>Complete Denture Maxillary</v>
      </c>
      <c r="C64" s="4">
        <f t="array" ref="C64">XLOOKUP(A64,'Rate Review Summary'!C:C,'Rate Review Summary'!F:F)</f>
        <v>1565.89</v>
      </c>
      <c r="D64" s="4">
        <f t="array" ref="D64">XLOOKUP(A64,'Rate Review Summary'!C:C,'Rate Review Summary'!I:I,"N/A")</f>
        <v>2053.33</v>
      </c>
      <c r="E64" s="5" t="str">
        <f>_xlfn.XLOOKUP(A64,'Rate Review Summary'!C:C,'Rate Review Summary'!#REF!, "N/A")</f>
        <v>#ERROR!</v>
      </c>
      <c r="F64" s="2" t="str">
        <f t="shared" si="1"/>
        <v>N/A</v>
      </c>
      <c r="G64" s="4">
        <f t="array" ref="G64">XLOOKUP(A64,'Rate Review Summary'!C:C,'Rate Review Summary'!Q:Q)</f>
        <v>835.353814</v>
      </c>
      <c r="H64" s="5" t="str">
        <f>_xlfn.XLOOKUP(A64,'Rate Review Summary'!C:C,'Rate Review Summary'!#REF!)</f>
        <v>#ERROR!</v>
      </c>
      <c r="I64" s="2" t="s">
        <v>1343</v>
      </c>
      <c r="J64" s="3" t="str">
        <f t="shared" si="2"/>
        <v/>
      </c>
    </row>
    <row r="65" ht="15.75" customHeight="1">
      <c r="A65" s="2" t="s">
        <v>677</v>
      </c>
      <c r="B65" s="3" t="str">
        <f t="array" ref="B65">XLOOKUP(A65,'Rate Review Summary'!C:C,'Rate Review Summary'!D:D)</f>
        <v>Complete Denture Mandibular</v>
      </c>
      <c r="C65" s="4">
        <f t="array" ref="C65">XLOOKUP(A65,'Rate Review Summary'!C:C,'Rate Review Summary'!F:F)</f>
        <v>1570.31</v>
      </c>
      <c r="D65" s="4">
        <f t="array" ref="D65">XLOOKUP(A65,'Rate Review Summary'!C:C,'Rate Review Summary'!I:I,"N/A")</f>
        <v>2061.1</v>
      </c>
      <c r="E65" s="5" t="str">
        <f>_xlfn.XLOOKUP(A65,'Rate Review Summary'!C:C,'Rate Review Summary'!#REF!, "N/A")</f>
        <v>#ERROR!</v>
      </c>
      <c r="F65" s="2" t="str">
        <f t="shared" si="1"/>
        <v>N/A</v>
      </c>
      <c r="G65" s="4">
        <f t="array" ref="G65">XLOOKUP(A65,'Rate Review Summary'!C:C,'Rate Review Summary'!Q:Q)</f>
        <v>835.353814</v>
      </c>
      <c r="H65" s="5" t="str">
        <f>_xlfn.XLOOKUP(A65,'Rate Review Summary'!C:C,'Rate Review Summary'!#REF!)</f>
        <v>#ERROR!</v>
      </c>
      <c r="I65" s="2" t="s">
        <v>1334</v>
      </c>
      <c r="J65" s="3" t="str">
        <f t="shared" si="2"/>
        <v/>
      </c>
    </row>
    <row r="66" ht="15.75" customHeight="1">
      <c r="A66" s="2" t="s">
        <v>679</v>
      </c>
      <c r="B66" s="3" t="str">
        <f t="array" ref="B66">XLOOKUP(A66,'Rate Review Summary'!C:C,'Rate Review Summary'!D:D)</f>
        <v>Immediate Denture Maxillary</v>
      </c>
      <c r="C66" s="4">
        <f t="array" ref="C66">XLOOKUP(A66,'Rate Review Summary'!C:C,'Rate Review Summary'!F:F)</f>
        <v>1662.38</v>
      </c>
      <c r="D66" s="4">
        <f t="array" ref="D66">XLOOKUP(A66,'Rate Review Summary'!C:C,'Rate Review Summary'!I:I,"N/A")</f>
        <v>2167.82</v>
      </c>
      <c r="E66" s="5" t="str">
        <f>_xlfn.XLOOKUP(A66,'Rate Review Summary'!C:C,'Rate Review Summary'!#REF!, "N/A")</f>
        <v>#ERROR!</v>
      </c>
      <c r="F66" s="2" t="str">
        <f t="shared" si="1"/>
        <v>N/A</v>
      </c>
      <c r="G66" s="4">
        <f t="array" ref="G66">XLOOKUP(A66,'Rate Review Summary'!C:C,'Rate Review Summary'!Q:Q)</f>
        <v>929.4028062</v>
      </c>
      <c r="H66" s="5" t="str">
        <f>_xlfn.XLOOKUP(A66,'Rate Review Summary'!C:C,'Rate Review Summary'!#REF!)</f>
        <v>#ERROR!</v>
      </c>
      <c r="I66" s="2" t="s">
        <v>1341</v>
      </c>
      <c r="J66" s="3" t="str">
        <f t="shared" si="2"/>
        <v/>
      </c>
    </row>
    <row r="67" ht="15.75" customHeight="1">
      <c r="A67" s="2" t="s">
        <v>681</v>
      </c>
      <c r="B67" s="3" t="str">
        <f t="array" ref="B67">XLOOKUP(A67,'Rate Review Summary'!C:C,'Rate Review Summary'!D:D)</f>
        <v>Immediate Denture Mandibular</v>
      </c>
      <c r="C67" s="4">
        <f t="array" ref="C67">XLOOKUP(A67,'Rate Review Summary'!C:C,'Rate Review Summary'!F:F)</f>
        <v>1663.84</v>
      </c>
      <c r="D67" s="4">
        <f t="array" ref="D67">XLOOKUP(A67,'Rate Review Summary'!C:C,'Rate Review Summary'!I:I,"N/A")</f>
        <v>2162.56</v>
      </c>
      <c r="E67" s="5" t="str">
        <f>_xlfn.XLOOKUP(A67,'Rate Review Summary'!C:C,'Rate Review Summary'!#REF!, "N/A")</f>
        <v>#ERROR!</v>
      </c>
      <c r="F67" s="2" t="str">
        <f t="shared" si="1"/>
        <v>N/A</v>
      </c>
      <c r="G67" s="4">
        <f t="array" ref="G67">XLOOKUP(A67,'Rate Review Summary'!C:C,'Rate Review Summary'!Q:Q)</f>
        <v>929.4028062</v>
      </c>
      <c r="H67" s="5" t="str">
        <f>_xlfn.XLOOKUP(A67,'Rate Review Summary'!C:C,'Rate Review Summary'!#REF!)</f>
        <v>#ERROR!</v>
      </c>
      <c r="I67" s="2" t="s">
        <v>1341</v>
      </c>
      <c r="J67" s="3" t="str">
        <f t="shared" si="2"/>
        <v/>
      </c>
    </row>
    <row r="68" ht="15.75" customHeight="1">
      <c r="A68" s="2" t="s">
        <v>683</v>
      </c>
      <c r="B68" s="3" t="str">
        <f t="array" ref="B68">XLOOKUP(A68,'Rate Review Summary'!C:C,'Rate Review Summary'!D:D)</f>
        <v>Maxillary Partial Denture Resin</v>
      </c>
      <c r="C68" s="4">
        <f t="array" ref="C68">XLOOKUP(A68,'Rate Review Summary'!C:C,'Rate Review Summary'!F:F)</f>
        <v>1188.83</v>
      </c>
      <c r="D68" s="4">
        <f t="array" ref="D68">XLOOKUP(A68,'Rate Review Summary'!C:C,'Rate Review Summary'!I:I,"N/A")</f>
        <v>1579.5</v>
      </c>
      <c r="E68" s="5" t="str">
        <f>_xlfn.XLOOKUP(A68,'Rate Review Summary'!C:C,'Rate Review Summary'!#REF!, "N/A")</f>
        <v>#ERROR!</v>
      </c>
      <c r="F68" s="2" t="str">
        <f t="shared" si="1"/>
        <v>N/A</v>
      </c>
      <c r="G68" s="4">
        <f t="array" ref="G68">XLOOKUP(A68,'Rate Review Summary'!C:C,'Rate Review Summary'!Q:Q)</f>
        <v>598.2101449</v>
      </c>
      <c r="H68" s="5" t="str">
        <f>_xlfn.XLOOKUP(A68,'Rate Review Summary'!C:C,'Rate Review Summary'!#REF!)</f>
        <v>#ERROR!</v>
      </c>
      <c r="I68" s="2" t="s">
        <v>1334</v>
      </c>
      <c r="J68" s="3" t="str">
        <f t="shared" si="2"/>
        <v/>
      </c>
    </row>
    <row r="69" ht="15.75" customHeight="1">
      <c r="A69" s="2" t="s">
        <v>685</v>
      </c>
      <c r="B69" s="3" t="str">
        <f t="array" ref="B69">XLOOKUP(A69,'Rate Review Summary'!C:C,'Rate Review Summary'!D:D)</f>
        <v>Mandibular Partial Denture Resin</v>
      </c>
      <c r="C69" s="4">
        <f t="array" ref="C69">XLOOKUP(A69,'Rate Review Summary'!C:C,'Rate Review Summary'!F:F)</f>
        <v>1190.93</v>
      </c>
      <c r="D69" s="4">
        <f t="array" ref="D69">XLOOKUP(A69,'Rate Review Summary'!C:C,'Rate Review Summary'!I:I,"N/A")</f>
        <v>1579.61</v>
      </c>
      <c r="E69" s="5" t="str">
        <f>_xlfn.XLOOKUP(A69,'Rate Review Summary'!C:C,'Rate Review Summary'!#REF!, "N/A")</f>
        <v>#ERROR!</v>
      </c>
      <c r="F69" s="2" t="str">
        <f t="shared" si="1"/>
        <v>N/A</v>
      </c>
      <c r="G69" s="4">
        <f t="array" ref="G69">XLOOKUP(A69,'Rate Review Summary'!C:C,'Rate Review Summary'!Q:Q)</f>
        <v>627.9984443</v>
      </c>
      <c r="H69" s="5" t="str">
        <f>_xlfn.XLOOKUP(A69,'Rate Review Summary'!C:C,'Rate Review Summary'!#REF!)</f>
        <v>#ERROR!</v>
      </c>
      <c r="I69" s="2" t="s">
        <v>1334</v>
      </c>
      <c r="J69" s="3" t="str">
        <f t="shared" si="2"/>
        <v/>
      </c>
    </row>
    <row r="70" ht="15.75" customHeight="1">
      <c r="A70" s="2" t="s">
        <v>687</v>
      </c>
      <c r="B70" s="3" t="str">
        <f t="array" ref="B70">XLOOKUP(A70,'Rate Review Summary'!C:C,'Rate Review Summary'!D:D)</f>
        <v>Maxillary Partial Denture Cast Metal</v>
      </c>
      <c r="C70" s="4">
        <f t="array" ref="C70">XLOOKUP(A70,'Rate Review Summary'!C:C,'Rate Review Summary'!F:F)</f>
        <v>1591.23</v>
      </c>
      <c r="D70" s="4">
        <f t="array" ref="D70">XLOOKUP(A70,'Rate Review Summary'!C:C,'Rate Review Summary'!I:I,"N/A")</f>
        <v>2077.18</v>
      </c>
      <c r="E70" s="5" t="str">
        <f>_xlfn.XLOOKUP(A70,'Rate Review Summary'!C:C,'Rate Review Summary'!#REF!, "N/A")</f>
        <v>#ERROR!</v>
      </c>
      <c r="F70" s="2" t="str">
        <f t="shared" si="1"/>
        <v>N/A</v>
      </c>
      <c r="G70" s="4">
        <f t="array" ref="G70">XLOOKUP(A70,'Rate Review Summary'!C:C,'Rate Review Summary'!Q:Q)</f>
        <v>1061.425973</v>
      </c>
      <c r="H70" s="5" t="str">
        <f>_xlfn.XLOOKUP(A70,'Rate Review Summary'!C:C,'Rate Review Summary'!#REF!)</f>
        <v>#ERROR!</v>
      </c>
      <c r="I70" s="2" t="s">
        <v>1341</v>
      </c>
      <c r="J70" s="3" t="str">
        <f t="shared" si="2"/>
        <v/>
      </c>
    </row>
    <row r="71" ht="15.75" customHeight="1">
      <c r="A71" s="2" t="s">
        <v>689</v>
      </c>
      <c r="B71" s="3" t="str">
        <f t="array" ref="B71">XLOOKUP(A71,'Rate Review Summary'!C:C,'Rate Review Summary'!D:D)</f>
        <v>Mandibular Partial Denture Cast Metal</v>
      </c>
      <c r="C71" s="4">
        <f t="array" ref="C71">XLOOKUP(A71,'Rate Review Summary'!C:C,'Rate Review Summary'!F:F)</f>
        <v>1595.4</v>
      </c>
      <c r="D71" s="4">
        <f t="array" ref="D71">XLOOKUP(A71,'Rate Review Summary'!C:C,'Rate Review Summary'!I:I,"N/A")</f>
        <v>2084.46</v>
      </c>
      <c r="E71" s="5" t="str">
        <f>_xlfn.XLOOKUP(A71,'Rate Review Summary'!C:C,'Rate Review Summary'!#REF!, "N/A")</f>
        <v>#ERROR!</v>
      </c>
      <c r="F71" s="2" t="str">
        <f t="shared" si="1"/>
        <v>N/A</v>
      </c>
      <c r="G71" s="4">
        <f t="array" ref="G71">XLOOKUP(A71,'Rate Review Summary'!C:C,'Rate Review Summary'!Q:Q)</f>
        <v>1061.425973</v>
      </c>
      <c r="H71" s="5" t="str">
        <f>_xlfn.XLOOKUP(A71,'Rate Review Summary'!C:C,'Rate Review Summary'!#REF!)</f>
        <v>#ERROR!</v>
      </c>
      <c r="I71" s="2" t="s">
        <v>1341</v>
      </c>
      <c r="J71" s="3" t="str">
        <f t="shared" si="2"/>
        <v/>
      </c>
    </row>
    <row r="72" ht="15.75" customHeight="1">
      <c r="A72" s="2" t="s">
        <v>691</v>
      </c>
      <c r="B72" s="3" t="str">
        <f t="array" ref="B72">XLOOKUP(A72,'Rate Review Summary'!C:C,'Rate Review Summary'!D:D)</f>
        <v>Repair broken complete denture base, maxillary</v>
      </c>
      <c r="C72" s="4">
        <f t="array" ref="C72">XLOOKUP(A72,'Rate Review Summary'!C:C,'Rate Review Summary'!F:F)</f>
        <v>234.19</v>
      </c>
      <c r="D72" s="4" t="str">
        <f t="array" ref="D72">XLOOKUP(A72,'Rate Review Summary'!C:C,'Rate Review Summary'!I:I,"N/A")</f>
        <v/>
      </c>
      <c r="E72" s="5" t="str">
        <f>_xlfn.XLOOKUP(A72,'Rate Review Summary'!C:C,'Rate Review Summary'!#REF!, "N/A")</f>
        <v>#ERROR!</v>
      </c>
      <c r="F72" s="2" t="str">
        <f t="shared" si="1"/>
        <v>N/A</v>
      </c>
      <c r="G72" s="4">
        <f t="array" ref="G72">XLOOKUP(A72,'Rate Review Summary'!C:C,'Rate Review Summary'!Q:Q)</f>
        <v>128.1060769</v>
      </c>
      <c r="H72" s="5" t="str">
        <f>_xlfn.XLOOKUP(A72,'Rate Review Summary'!C:C,'Rate Review Summary'!#REF!)</f>
        <v>#ERROR!</v>
      </c>
      <c r="I72" s="2" t="s">
        <v>1334</v>
      </c>
      <c r="J72" s="3" t="str">
        <f t="shared" si="2"/>
        <v/>
      </c>
    </row>
    <row r="73" ht="15.75" customHeight="1">
      <c r="A73" s="2" t="s">
        <v>693</v>
      </c>
      <c r="B73" s="3" t="str">
        <f t="array" ref="B73">XLOOKUP(A73,'Rate Review Summary'!C:C,'Rate Review Summary'!D:D)</f>
        <v>Replace Complete Denture, Each Tooth</v>
      </c>
      <c r="C73" s="4">
        <f t="array" ref="C73">XLOOKUP(A73,'Rate Review Summary'!C:C,'Rate Review Summary'!F:F)</f>
        <v>172.91</v>
      </c>
      <c r="D73" s="4">
        <f t="array" ref="D73">XLOOKUP(A73,'Rate Review Summary'!C:C,'Rate Review Summary'!I:I,"N/A")</f>
        <v>225.75</v>
      </c>
      <c r="E73" s="5" t="str">
        <f>_xlfn.XLOOKUP(A73,'Rate Review Summary'!C:C,'Rate Review Summary'!#REF!, "N/A")</f>
        <v>#ERROR!</v>
      </c>
      <c r="F73" s="2" t="str">
        <f t="shared" si="1"/>
        <v>N/A</v>
      </c>
      <c r="G73" s="4">
        <f t="array" ref="G73">XLOOKUP(A73,'Rate Review Summary'!C:C,'Rate Review Summary'!Q:Q)</f>
        <v>82.18658166</v>
      </c>
      <c r="H73" s="5" t="str">
        <f>_xlfn.XLOOKUP(A73,'Rate Review Summary'!C:C,'Rate Review Summary'!#REF!)</f>
        <v>#ERROR!</v>
      </c>
      <c r="I73" s="2" t="s">
        <v>1334</v>
      </c>
      <c r="J73" s="3" t="str">
        <f t="shared" si="2"/>
        <v/>
      </c>
    </row>
    <row r="74" ht="15.75" customHeight="1">
      <c r="A74" s="2" t="s">
        <v>695</v>
      </c>
      <c r="B74" s="3" t="str">
        <f t="array" ref="B74">XLOOKUP(A74,'Rate Review Summary'!C:C,'Rate Review Summary'!D:D)</f>
        <v>Repair resin partial denture base, maxillary</v>
      </c>
      <c r="C74" s="4">
        <f t="array" ref="C74">XLOOKUP(A74,'Rate Review Summary'!C:C,'Rate Review Summary'!F:F)</f>
        <v>172.15</v>
      </c>
      <c r="D74" s="4" t="str">
        <f t="array" ref="D74">XLOOKUP(A74,'Rate Review Summary'!C:C,'Rate Review Summary'!I:I,"N/A")</f>
        <v/>
      </c>
      <c r="E74" s="5" t="str">
        <f>_xlfn.XLOOKUP(A74,'Rate Review Summary'!C:C,'Rate Review Summary'!#REF!, "N/A")</f>
        <v>#ERROR!</v>
      </c>
      <c r="F74" s="2" t="str">
        <f t="shared" si="1"/>
        <v>N/A</v>
      </c>
      <c r="G74" s="4">
        <f t="array" ref="G74">XLOOKUP(A74,'Rate Review Summary'!C:C,'Rate Review Summary'!Q:Q)</f>
        <v>127.5666862</v>
      </c>
      <c r="H74" s="5" t="str">
        <f>_xlfn.XLOOKUP(A74,'Rate Review Summary'!C:C,'Rate Review Summary'!#REF!)</f>
        <v>#ERROR!</v>
      </c>
      <c r="I74" s="2" t="s">
        <v>1334</v>
      </c>
      <c r="J74" s="3" t="str">
        <f t="shared" si="2"/>
        <v/>
      </c>
    </row>
    <row r="75" ht="15.75" customHeight="1">
      <c r="A75" s="2" t="s">
        <v>697</v>
      </c>
      <c r="B75" s="3" t="str">
        <f t="array" ref="B75">XLOOKUP(A75,'Rate Review Summary'!C:C,'Rate Review Summary'!D:D)</f>
        <v>Replace Broken Teeth, Per Tooth</v>
      </c>
      <c r="C75" s="4">
        <f t="array" ref="C75">XLOOKUP(A75,'Rate Review Summary'!C:C,'Rate Review Summary'!F:F)</f>
        <v>169.21</v>
      </c>
      <c r="D75" s="4">
        <f t="array" ref="D75">XLOOKUP(A75,'Rate Review Summary'!C:C,'Rate Review Summary'!I:I,"N/A")</f>
        <v>230.49</v>
      </c>
      <c r="E75" s="5" t="str">
        <f>_xlfn.XLOOKUP(A75,'Rate Review Summary'!C:C,'Rate Review Summary'!#REF!, "N/A")</f>
        <v>#ERROR!</v>
      </c>
      <c r="F75" s="2" t="str">
        <f t="shared" si="1"/>
        <v>N/A</v>
      </c>
      <c r="G75" s="4">
        <f t="array" ref="G75">XLOOKUP(A75,'Rate Review Summary'!C:C,'Rate Review Summary'!Q:Q)</f>
        <v>95.64122609</v>
      </c>
      <c r="H75" s="5" t="str">
        <f>_xlfn.XLOOKUP(A75,'Rate Review Summary'!C:C,'Rate Review Summary'!#REF!)</f>
        <v>#ERROR!</v>
      </c>
      <c r="I75" s="2" t="s">
        <v>1334</v>
      </c>
      <c r="J75" s="3" t="str">
        <f t="shared" si="2"/>
        <v/>
      </c>
    </row>
    <row r="76" ht="15.75" customHeight="1">
      <c r="A76" s="2" t="s">
        <v>699</v>
      </c>
      <c r="B76" s="3" t="str">
        <f t="array" ref="B76">XLOOKUP(A76,'Rate Review Summary'!C:C,'Rate Review Summary'!D:D)</f>
        <v>Add Tooth to Existing Partial Denture</v>
      </c>
      <c r="C76" s="4">
        <f t="array" ref="C76">XLOOKUP(A76,'Rate Review Summary'!C:C,'Rate Review Summary'!F:F)</f>
        <v>195</v>
      </c>
      <c r="D76" s="4">
        <f t="array" ref="D76">XLOOKUP(A76,'Rate Review Summary'!C:C,'Rate Review Summary'!I:I,"N/A")</f>
        <v>268.69</v>
      </c>
      <c r="E76" s="5" t="str">
        <f>_xlfn.XLOOKUP(A76,'Rate Review Summary'!C:C,'Rate Review Summary'!#REF!, "N/A")</f>
        <v>#ERROR!</v>
      </c>
      <c r="F76" s="2" t="str">
        <f t="shared" si="1"/>
        <v>N/A</v>
      </c>
      <c r="G76" s="4">
        <f t="array" ref="G76">XLOOKUP(A76,'Rate Review Summary'!C:C,'Rate Review Summary'!Q:Q)</f>
        <v>103.7884415</v>
      </c>
      <c r="H76" s="5" t="str">
        <f>_xlfn.XLOOKUP(A76,'Rate Review Summary'!C:C,'Rate Review Summary'!#REF!)</f>
        <v>#ERROR!</v>
      </c>
      <c r="I76" s="2" t="s">
        <v>1341</v>
      </c>
      <c r="J76" s="3" t="str">
        <f t="shared" si="2"/>
        <v/>
      </c>
    </row>
    <row r="77" ht="15.75" customHeight="1">
      <c r="A77" s="2" t="s">
        <v>701</v>
      </c>
      <c r="B77" s="3" t="str">
        <f t="array" ref="B77">XLOOKUP(A77,'Rate Review Summary'!C:C,'Rate Review Summary'!D:D)</f>
        <v>Reline Complete Maxillary Denture Chair</v>
      </c>
      <c r="C77" s="4">
        <f t="array" ref="C77">XLOOKUP(A77,'Rate Review Summary'!C:C,'Rate Review Summary'!F:F)</f>
        <v>313.26</v>
      </c>
      <c r="D77" s="4">
        <f t="array" ref="D77">XLOOKUP(A77,'Rate Review Summary'!C:C,'Rate Review Summary'!I:I,"N/A")</f>
        <v>425.12</v>
      </c>
      <c r="E77" s="5" t="str">
        <f>_xlfn.XLOOKUP(A77,'Rate Review Summary'!C:C,'Rate Review Summary'!#REF!, "N/A")</f>
        <v>#ERROR!</v>
      </c>
      <c r="F77" s="2" t="str">
        <f t="shared" si="1"/>
        <v>N/A</v>
      </c>
      <c r="G77" s="4" t="str">
        <f t="array" ref="G77">XLOOKUP(A77,'Rate Review Summary'!C:C,'Rate Review Summary'!Q:Q)</f>
        <v/>
      </c>
      <c r="H77" s="5" t="str">
        <f>_xlfn.XLOOKUP(A77,'Rate Review Summary'!C:C,'Rate Review Summary'!#REF!)</f>
        <v>#ERROR!</v>
      </c>
      <c r="I77" s="2" t="s">
        <v>11</v>
      </c>
      <c r="J77" s="3" t="str">
        <f t="shared" si="2"/>
        <v/>
      </c>
    </row>
    <row r="78" ht="15.75" customHeight="1">
      <c r="A78" s="2" t="s">
        <v>703</v>
      </c>
      <c r="B78" s="3" t="str">
        <f t="array" ref="B78">XLOOKUP(A78,'Rate Review Summary'!C:C,'Rate Review Summary'!D:D)</f>
        <v>Reline Comp Mandibular Denture Chair</v>
      </c>
      <c r="C78" s="4">
        <f t="array" ref="C78">XLOOKUP(A78,'Rate Review Summary'!C:C,'Rate Review Summary'!F:F)</f>
        <v>313.71</v>
      </c>
      <c r="D78" s="4">
        <f t="array" ref="D78">XLOOKUP(A78,'Rate Review Summary'!C:C,'Rate Review Summary'!I:I,"N/A")</f>
        <v>425.31</v>
      </c>
      <c r="E78" s="5" t="str">
        <f>_xlfn.XLOOKUP(A78,'Rate Review Summary'!C:C,'Rate Review Summary'!#REF!, "N/A")</f>
        <v>#ERROR!</v>
      </c>
      <c r="F78" s="2" t="str">
        <f t="shared" si="1"/>
        <v>N/A</v>
      </c>
      <c r="G78" s="4" t="str">
        <f t="array" ref="G78">XLOOKUP(A78,'Rate Review Summary'!C:C,'Rate Review Summary'!Q:Q)</f>
        <v/>
      </c>
      <c r="H78" s="5" t="str">
        <f>_xlfn.XLOOKUP(A78,'Rate Review Summary'!C:C,'Rate Review Summary'!#REF!)</f>
        <v>#ERROR!</v>
      </c>
      <c r="I78" s="2" t="s">
        <v>11</v>
      </c>
      <c r="J78" s="3" t="str">
        <f t="shared" si="2"/>
        <v/>
      </c>
    </row>
    <row r="79" ht="15.75" customHeight="1">
      <c r="A79" s="2" t="s">
        <v>705</v>
      </c>
      <c r="B79" s="3" t="str">
        <f t="array" ref="B79">XLOOKUP(A79,'Rate Review Summary'!C:C,'Rate Review Summary'!D:D)</f>
        <v>Reline Complete Maxillary Denture Lab</v>
      </c>
      <c r="C79" s="4">
        <f t="array" ref="C79">XLOOKUP(A79,'Rate Review Summary'!C:C,'Rate Review Summary'!F:F)</f>
        <v>421.95</v>
      </c>
      <c r="D79" s="4">
        <f t="array" ref="D79">XLOOKUP(A79,'Rate Review Summary'!C:C,'Rate Review Summary'!I:I,"N/A")</f>
        <v>533.53</v>
      </c>
      <c r="E79" s="5" t="str">
        <f>_xlfn.XLOOKUP(A79,'Rate Review Summary'!C:C,'Rate Review Summary'!#REF!, "N/A")</f>
        <v>#ERROR!</v>
      </c>
      <c r="F79" s="2" t="str">
        <f t="shared" si="1"/>
        <v>N/A</v>
      </c>
      <c r="G79" s="4">
        <f t="array" ref="G79">XLOOKUP(A79,'Rate Review Summary'!C:C,'Rate Review Summary'!Q:Q)</f>
        <v>326.951914</v>
      </c>
      <c r="H79" s="5" t="str">
        <f>_xlfn.XLOOKUP(A79,'Rate Review Summary'!C:C,'Rate Review Summary'!#REF!)</f>
        <v>#ERROR!</v>
      </c>
      <c r="I79" s="2" t="s">
        <v>1341</v>
      </c>
      <c r="J79" s="3" t="str">
        <f t="shared" si="2"/>
        <v/>
      </c>
    </row>
    <row r="80" ht="15.75" customHeight="1">
      <c r="A80" s="2" t="s">
        <v>707</v>
      </c>
      <c r="B80" s="3" t="str">
        <f t="array" ref="B80">XLOOKUP(A80,'Rate Review Summary'!C:C,'Rate Review Summary'!D:D)</f>
        <v>Reline Complete Mandibular Denture Lab</v>
      </c>
      <c r="C80" s="4">
        <f t="array" ref="C80">XLOOKUP(A80,'Rate Review Summary'!C:C,'Rate Review Summary'!F:F)</f>
        <v>422.74</v>
      </c>
      <c r="D80" s="4">
        <f t="array" ref="D80">XLOOKUP(A80,'Rate Review Summary'!C:C,'Rate Review Summary'!I:I,"N/A")</f>
        <v>530.29</v>
      </c>
      <c r="E80" s="5" t="str">
        <f>_xlfn.XLOOKUP(A80,'Rate Review Summary'!C:C,'Rate Review Summary'!#REF!, "N/A")</f>
        <v>#ERROR!</v>
      </c>
      <c r="F80" s="2" t="str">
        <f t="shared" si="1"/>
        <v>N/A</v>
      </c>
      <c r="G80" s="4">
        <f t="array" ref="G80">XLOOKUP(A80,'Rate Review Summary'!C:C,'Rate Review Summary'!Q:Q)</f>
        <v>326.951914</v>
      </c>
      <c r="H80" s="5" t="str">
        <f>_xlfn.XLOOKUP(A80,'Rate Review Summary'!C:C,'Rate Review Summary'!#REF!)</f>
        <v>#ERROR!</v>
      </c>
      <c r="I80" s="2" t="s">
        <v>1341</v>
      </c>
      <c r="J80" s="3" t="str">
        <f t="shared" si="2"/>
        <v/>
      </c>
    </row>
    <row r="81" ht="15.75" customHeight="1">
      <c r="A81" s="2" t="s">
        <v>709</v>
      </c>
      <c r="B81" s="3" t="str">
        <f t="array" ref="B81">XLOOKUP(A81,'Rate Review Summary'!C:C,'Rate Review Summary'!D:D)</f>
        <v>Reline Mandibular Partial Denture Lab</v>
      </c>
      <c r="C81" s="4">
        <f t="array" ref="C81">XLOOKUP(A81,'Rate Review Summary'!C:C,'Rate Review Summary'!F:F)</f>
        <v>426.44</v>
      </c>
      <c r="D81" s="4" t="str">
        <f t="array" ref="D81">XLOOKUP(A81,'Rate Review Summary'!C:C,'Rate Review Summary'!I:I,"N/A")</f>
        <v/>
      </c>
      <c r="E81" s="5" t="str">
        <f>_xlfn.XLOOKUP(A81,'Rate Review Summary'!C:C,'Rate Review Summary'!#REF!, "N/A")</f>
        <v>#ERROR!</v>
      </c>
      <c r="F81" s="2" t="str">
        <f t="shared" si="1"/>
        <v>N/A</v>
      </c>
      <c r="G81" s="4">
        <f t="array" ref="G81">XLOOKUP(A81,'Rate Review Summary'!C:C,'Rate Review Summary'!Q:Q)</f>
        <v>298.2441146</v>
      </c>
      <c r="H81" s="5" t="str">
        <f>_xlfn.XLOOKUP(A81,'Rate Review Summary'!C:C,'Rate Review Summary'!#REF!)</f>
        <v>#ERROR!</v>
      </c>
      <c r="I81" s="2" t="s">
        <v>1341</v>
      </c>
      <c r="J81" s="3" t="str">
        <f t="shared" si="2"/>
        <v/>
      </c>
    </row>
    <row r="82" ht="15.75" customHeight="1">
      <c r="A82" s="2" t="s">
        <v>711</v>
      </c>
      <c r="B82" s="3" t="str">
        <f t="array" ref="B82">XLOOKUP(A82,'Rate Review Summary'!C:C,'Rate Review Summary'!D:D)</f>
        <v>Pontic- Titanium</v>
      </c>
      <c r="C82" s="4">
        <f t="array" ref="C82">XLOOKUP(A82,'Rate Review Summary'!C:C,'Rate Review Summary'!F:F)</f>
        <v>1101.21</v>
      </c>
      <c r="D82" s="4">
        <f t="array" ref="D82">XLOOKUP(A82,'Rate Review Summary'!C:C,'Rate Review Summary'!I:I,"N/A")</f>
        <v>1362.19</v>
      </c>
      <c r="E82" s="5" t="str">
        <f>_xlfn.XLOOKUP(A82,'Rate Review Summary'!C:C,'Rate Review Summary'!#REF!, "N/A")</f>
        <v>#ERROR!</v>
      </c>
      <c r="F82" s="2" t="str">
        <f t="shared" si="1"/>
        <v>N/A</v>
      </c>
      <c r="G82" s="4" t="str">
        <f t="array" ref="G82">XLOOKUP(A82,'Rate Review Summary'!C:C,'Rate Review Summary'!Q:Q)</f>
        <v/>
      </c>
      <c r="H82" s="5" t="str">
        <f>_xlfn.XLOOKUP(A82,'Rate Review Summary'!C:C,'Rate Review Summary'!#REF!)</f>
        <v>#ERROR!</v>
      </c>
      <c r="I82" s="2" t="s">
        <v>11</v>
      </c>
      <c r="J82" s="3" t="str">
        <f t="shared" si="2"/>
        <v/>
      </c>
    </row>
    <row r="83" ht="15.75" customHeight="1">
      <c r="A83" s="2" t="s">
        <v>713</v>
      </c>
      <c r="B83" s="3" t="str">
        <f t="array" ref="B83">XLOOKUP(A83,'Rate Review Summary'!C:C,'Rate Review Summary'!D:D)</f>
        <v>Pontic Porcelain-Ceramic</v>
      </c>
      <c r="C83" s="4">
        <f t="array" ref="C83">XLOOKUP(A83,'Rate Review Summary'!C:C,'Rate Review Summary'!F:F)</f>
        <v>634.24</v>
      </c>
      <c r="D83" s="4">
        <f t="array" ref="D83">XLOOKUP(A83,'Rate Review Summary'!C:C,'Rate Review Summary'!I:I,"N/A")</f>
        <v>1334.18</v>
      </c>
      <c r="E83" s="5" t="str">
        <f>_xlfn.XLOOKUP(A83,'Rate Review Summary'!C:C,'Rate Review Summary'!#REF!, "N/A")</f>
        <v>#ERROR!</v>
      </c>
      <c r="F83" s="2" t="str">
        <f t="shared" si="1"/>
        <v>N/A</v>
      </c>
      <c r="G83" s="4" t="str">
        <f t="array" ref="G83">XLOOKUP(A83,'Rate Review Summary'!C:C,'Rate Review Summary'!Q:Q)</f>
        <v/>
      </c>
      <c r="H83" s="5" t="str">
        <f>_xlfn.XLOOKUP(A83,'Rate Review Summary'!C:C,'Rate Review Summary'!#REF!)</f>
        <v>#ERROR!</v>
      </c>
      <c r="I83" s="2" t="s">
        <v>11</v>
      </c>
      <c r="J83" s="3" t="str">
        <f t="shared" si="2"/>
        <v/>
      </c>
    </row>
    <row r="84" ht="15.75" customHeight="1">
      <c r="A84" s="2" t="s">
        <v>715</v>
      </c>
      <c r="B84" s="3" t="str">
        <f t="array" ref="B84">XLOOKUP(A84,'Rate Review Summary'!C:C,'Rate Review Summary'!D:D)</f>
        <v>Re-Cement or Re-Bond Fixed Partial Denture</v>
      </c>
      <c r="C84" s="4">
        <f t="array" ref="C84">XLOOKUP(A84,'Rate Review Summary'!C:C,'Rate Review Summary'!F:F)</f>
        <v>151.44</v>
      </c>
      <c r="D84" s="4">
        <f t="array" ref="D84">XLOOKUP(A84,'Rate Review Summary'!C:C,'Rate Review Summary'!I:I,"N/A")</f>
        <v>207.45</v>
      </c>
      <c r="E84" s="5" t="str">
        <f>_xlfn.XLOOKUP(A84,'Rate Review Summary'!C:C,'Rate Review Summary'!#REF!, "N/A")</f>
        <v>#ERROR!</v>
      </c>
      <c r="F84" s="2" t="str">
        <f t="shared" si="1"/>
        <v>N/A</v>
      </c>
      <c r="G84" s="4" t="str">
        <f t="array" ref="G84">XLOOKUP(A84,'Rate Review Summary'!C:C,'Rate Review Summary'!Q:Q)</f>
        <v/>
      </c>
      <c r="H84" s="5" t="str">
        <f>_xlfn.XLOOKUP(A84,'Rate Review Summary'!C:C,'Rate Review Summary'!#REF!)</f>
        <v>#ERROR!</v>
      </c>
      <c r="I84" s="2" t="s">
        <v>11</v>
      </c>
      <c r="J84" s="3" t="str">
        <f t="shared" si="2"/>
        <v/>
      </c>
    </row>
    <row r="85" ht="15.75" customHeight="1">
      <c r="A85" s="2" t="s">
        <v>717</v>
      </c>
      <c r="B85" s="3" t="str">
        <f t="array" ref="B85">XLOOKUP(A85,'Rate Review Summary'!C:C,'Rate Review Summary'!D:D)</f>
        <v>Extraction, Coronal Remnants</v>
      </c>
      <c r="C85" s="4">
        <f t="array" ref="C85">XLOOKUP(A85,'Rate Review Summary'!C:C,'Rate Review Summary'!F:F)</f>
        <v>119.46</v>
      </c>
      <c r="D85" s="4">
        <f t="array" ref="D85">XLOOKUP(A85,'Rate Review Summary'!C:C,'Rate Review Summary'!I:I,"N/A")</f>
        <v>156.8</v>
      </c>
      <c r="E85" s="5" t="str">
        <f>_xlfn.XLOOKUP(A85,'Rate Review Summary'!C:C,'Rate Review Summary'!#REF!, "N/A")</f>
        <v>#ERROR!</v>
      </c>
      <c r="F85" s="2" t="str">
        <f t="shared" si="1"/>
        <v>N/A</v>
      </c>
      <c r="G85" s="4">
        <f t="array" ref="G85">XLOOKUP(A85,'Rate Review Summary'!C:C,'Rate Review Summary'!Q:Q)</f>
        <v>82.35440783</v>
      </c>
      <c r="H85" s="5" t="str">
        <f>_xlfn.XLOOKUP(A85,'Rate Review Summary'!C:C,'Rate Review Summary'!#REF!)</f>
        <v>#ERROR!</v>
      </c>
      <c r="I85" s="2" t="s">
        <v>1344</v>
      </c>
      <c r="J85" s="3" t="str">
        <f t="shared" si="2"/>
        <v/>
      </c>
    </row>
    <row r="86" ht="15.75" customHeight="1">
      <c r="A86" s="2" t="s">
        <v>719</v>
      </c>
      <c r="B86" s="3" t="str">
        <f t="array" ref="B86">XLOOKUP(A86,'Rate Review Summary'!C:C,'Rate Review Summary'!D:D)</f>
        <v>Extraction Erupted Tooth/Exposed Root</v>
      </c>
      <c r="C86" s="4">
        <f t="array" ref="C86">XLOOKUP(A86,'Rate Review Summary'!C:C,'Rate Review Summary'!F:F)</f>
        <v>158.26</v>
      </c>
      <c r="D86" s="4">
        <f t="array" ref="D86">XLOOKUP(A86,'Rate Review Summary'!C:C,'Rate Review Summary'!I:I,"N/A")</f>
        <v>226.75</v>
      </c>
      <c r="E86" s="5" t="str">
        <f>_xlfn.XLOOKUP(A86,'Rate Review Summary'!C:C,'Rate Review Summary'!#REF!, "N/A")</f>
        <v>#ERROR!</v>
      </c>
      <c r="F86" s="2" t="str">
        <f t="shared" si="1"/>
        <v>N/A</v>
      </c>
      <c r="G86" s="4">
        <f t="array" ref="G86">XLOOKUP(A86,'Rate Review Summary'!C:C,'Rate Review Summary'!Q:Q)</f>
        <v>102.9966579</v>
      </c>
      <c r="H86" s="5" t="str">
        <f>_xlfn.XLOOKUP(A86,'Rate Review Summary'!C:C,'Rate Review Summary'!#REF!)</f>
        <v>#ERROR!</v>
      </c>
      <c r="I86" s="2" t="s">
        <v>1334</v>
      </c>
      <c r="J86" s="3" t="str">
        <f t="shared" si="2"/>
        <v/>
      </c>
    </row>
    <row r="87" ht="15.75" customHeight="1">
      <c r="A87" s="2" t="s">
        <v>721</v>
      </c>
      <c r="B87" s="3" t="str">
        <f t="array" ref="B87">XLOOKUP(A87,'Rate Review Summary'!C:C,'Rate Review Summary'!D:D)</f>
        <v>Rem imp tooth w mucoper flp</v>
      </c>
      <c r="C87" s="4">
        <f t="array" ref="C87">XLOOKUP(A87,'Rate Review Summary'!C:C,'Rate Review Summary'!F:F)</f>
        <v>253.26</v>
      </c>
      <c r="D87" s="4">
        <f t="array" ref="D87">XLOOKUP(A87,'Rate Review Summary'!C:C,'Rate Review Summary'!I:I,"N/A")</f>
        <v>346.63</v>
      </c>
      <c r="E87" s="5" t="str">
        <f>_xlfn.XLOOKUP(A87,'Rate Review Summary'!C:C,'Rate Review Summary'!#REF!, "N/A")</f>
        <v>#ERROR!</v>
      </c>
      <c r="F87" s="2" t="str">
        <f t="shared" si="1"/>
        <v>N/A</v>
      </c>
      <c r="G87" s="4">
        <f t="array" ref="G87">XLOOKUP(A87,'Rate Review Summary'!C:C,'Rate Review Summary'!Q:Q)</f>
        <v>152.0673442</v>
      </c>
      <c r="H87" s="5" t="str">
        <f>_xlfn.XLOOKUP(A87,'Rate Review Summary'!C:C,'Rate Review Summary'!#REF!)</f>
        <v>#ERROR!</v>
      </c>
      <c r="I87" s="2" t="s">
        <v>1334</v>
      </c>
      <c r="J87" s="3" t="str">
        <f t="shared" si="2"/>
        <v/>
      </c>
    </row>
    <row r="88" ht="15.75" customHeight="1">
      <c r="A88" s="2" t="s">
        <v>723</v>
      </c>
      <c r="B88" s="3" t="str">
        <f t="array" ref="B88">XLOOKUP(A88,'Rate Review Summary'!C:C,'Rate Review Summary'!D:D)</f>
        <v>Removal Impacted Tooth Soft Tissue</v>
      </c>
      <c r="C88" s="4">
        <f t="array" ref="C88">XLOOKUP(A88,'Rate Review Summary'!C:C,'Rate Review Summary'!F:F)</f>
        <v>291.14</v>
      </c>
      <c r="D88" s="4">
        <f t="array" ref="D88">XLOOKUP(A88,'Rate Review Summary'!C:C,'Rate Review Summary'!I:I,"N/A")</f>
        <v>393.28</v>
      </c>
      <c r="E88" s="5" t="str">
        <f>_xlfn.XLOOKUP(A88,'Rate Review Summary'!C:C,'Rate Review Summary'!#REF!, "N/A")</f>
        <v>#ERROR!</v>
      </c>
      <c r="F88" s="2" t="str">
        <f t="shared" si="1"/>
        <v>N/A</v>
      </c>
      <c r="G88" s="4">
        <f t="array" ref="G88">XLOOKUP(A88,'Rate Review Summary'!C:C,'Rate Review Summary'!Q:Q)</f>
        <v>203.7373774</v>
      </c>
      <c r="H88" s="5" t="str">
        <f>_xlfn.XLOOKUP(A88,'Rate Review Summary'!C:C,'Rate Review Summary'!#REF!)</f>
        <v>#ERROR!</v>
      </c>
      <c r="I88" s="2" t="s">
        <v>1334</v>
      </c>
      <c r="J88" s="3" t="str">
        <f t="shared" si="2"/>
        <v/>
      </c>
    </row>
    <row r="89" ht="15.75" customHeight="1">
      <c r="A89" s="2" t="s">
        <v>725</v>
      </c>
      <c r="B89" s="3" t="str">
        <f t="array" ref="B89">XLOOKUP(A89,'Rate Review Summary'!C:C,'Rate Review Summary'!D:D)</f>
        <v>Removal Impacted Tooth Partially Bony</v>
      </c>
      <c r="C89" s="4">
        <f t="array" ref="C89">XLOOKUP(A89,'Rate Review Summary'!C:C,'Rate Review Summary'!F:F)</f>
        <v>366.21</v>
      </c>
      <c r="D89" s="4">
        <f t="array" ref="D89">XLOOKUP(A89,'Rate Review Summary'!C:C,'Rate Review Summary'!I:I,"N/A")</f>
        <v>484.79</v>
      </c>
      <c r="E89" s="5" t="str">
        <f>_xlfn.XLOOKUP(A89,'Rate Review Summary'!C:C,'Rate Review Summary'!#REF!, "N/A")</f>
        <v>#ERROR!</v>
      </c>
      <c r="F89" s="2" t="str">
        <f t="shared" si="1"/>
        <v>N/A</v>
      </c>
      <c r="G89" s="4">
        <f t="array" ref="G89">XLOOKUP(A89,'Rate Review Summary'!C:C,'Rate Review Summary'!Q:Q)</f>
        <v>234.4340446</v>
      </c>
      <c r="H89" s="5" t="str">
        <f>_xlfn.XLOOKUP(A89,'Rate Review Summary'!C:C,'Rate Review Summary'!#REF!)</f>
        <v>#ERROR!</v>
      </c>
      <c r="I89" s="2" t="s">
        <v>1334</v>
      </c>
      <c r="J89" s="3" t="str">
        <f t="shared" si="2"/>
        <v/>
      </c>
    </row>
    <row r="90" ht="15.75" customHeight="1">
      <c r="A90" s="2" t="s">
        <v>727</v>
      </c>
      <c r="B90" s="3" t="str">
        <f t="array" ref="B90">XLOOKUP(A90,'Rate Review Summary'!C:C,'Rate Review Summary'!D:D)</f>
        <v>Removal Impacted Tooth Complete Bony</v>
      </c>
      <c r="C90" s="4">
        <f t="array" ref="C90">XLOOKUP(A90,'Rate Review Summary'!C:C,'Rate Review Summary'!F:F)</f>
        <v>429.72</v>
      </c>
      <c r="D90" s="4">
        <f t="array" ref="D90">XLOOKUP(A90,'Rate Review Summary'!C:C,'Rate Review Summary'!I:I,"N/A")</f>
        <v>569.97</v>
      </c>
      <c r="E90" s="5" t="str">
        <f>_xlfn.XLOOKUP(A90,'Rate Review Summary'!C:C,'Rate Review Summary'!#REF!, "N/A")</f>
        <v>#ERROR!</v>
      </c>
      <c r="F90" s="2" t="str">
        <f t="shared" si="1"/>
        <v>N/A</v>
      </c>
      <c r="G90" s="4">
        <f t="array" ref="G90">XLOOKUP(A90,'Rate Review Summary'!C:C,'Rate Review Summary'!Q:Q)</f>
        <v>281.4199983</v>
      </c>
      <c r="H90" s="5" t="str">
        <f>_xlfn.XLOOKUP(A90,'Rate Review Summary'!C:C,'Rate Review Summary'!#REF!)</f>
        <v>#ERROR!</v>
      </c>
      <c r="I90" s="2" t="s">
        <v>1334</v>
      </c>
      <c r="J90" s="3" t="str">
        <f t="shared" si="2"/>
        <v/>
      </c>
    </row>
    <row r="91" ht="15.75" customHeight="1">
      <c r="A91" s="2" t="s">
        <v>729</v>
      </c>
      <c r="B91" s="3" t="str">
        <f t="array" ref="B91">XLOOKUP(A91,'Rate Review Summary'!C:C,'Rate Review Summary'!D:D)</f>
        <v>Remov Impact Tooth Comp Bony Surg Comp</v>
      </c>
      <c r="C91" s="4">
        <f t="array" ref="C91">XLOOKUP(A91,'Rate Review Summary'!C:C,'Rate Review Summary'!F:F)</f>
        <v>470.82</v>
      </c>
      <c r="D91" s="4" t="str">
        <f t="array" ref="D91">XLOOKUP(A91,'Rate Review Summary'!C:C,'Rate Review Summary'!I:I,"N/A")</f>
        <v/>
      </c>
      <c r="E91" s="5" t="str">
        <f>_xlfn.XLOOKUP(A91,'Rate Review Summary'!C:C,'Rate Review Summary'!#REF!, "N/A")</f>
        <v>#ERROR!</v>
      </c>
      <c r="F91" s="2" t="str">
        <f t="shared" si="1"/>
        <v>N/A</v>
      </c>
      <c r="G91" s="4">
        <f t="array" ref="G91">XLOOKUP(A91,'Rate Review Summary'!C:C,'Rate Review Summary'!Q:Q)</f>
        <v>357.8918919</v>
      </c>
      <c r="H91" s="5" t="str">
        <f>_xlfn.XLOOKUP(A91,'Rate Review Summary'!C:C,'Rate Review Summary'!#REF!)</f>
        <v>#ERROR!</v>
      </c>
      <c r="I91" s="2" t="s">
        <v>1334</v>
      </c>
      <c r="J91" s="3" t="str">
        <f t="shared" si="2"/>
        <v/>
      </c>
    </row>
    <row r="92" ht="15.75" customHeight="1">
      <c r="A92" s="2" t="s">
        <v>731</v>
      </c>
      <c r="B92" s="3" t="str">
        <f t="array" ref="B92">XLOOKUP(A92,'Rate Review Summary'!C:C,'Rate Review Summary'!D:D)</f>
        <v>Surgical Removal of Residual Tooth Roots</v>
      </c>
      <c r="C92" s="4">
        <f t="array" ref="C92">XLOOKUP(A92,'Rate Review Summary'!C:C,'Rate Review Summary'!F:F)</f>
        <v>267.89</v>
      </c>
      <c r="D92" s="4">
        <f t="array" ref="D92">XLOOKUP(A92,'Rate Review Summary'!C:C,'Rate Review Summary'!I:I,"N/A")</f>
        <v>358.88</v>
      </c>
      <c r="E92" s="5" t="str">
        <f>_xlfn.XLOOKUP(A92,'Rate Review Summary'!C:C,'Rate Review Summary'!#REF!, "N/A")</f>
        <v>#ERROR!</v>
      </c>
      <c r="F92" s="2" t="str">
        <f t="shared" si="1"/>
        <v>N/A</v>
      </c>
      <c r="G92" s="4">
        <f t="array" ref="G92">XLOOKUP(A92,'Rate Review Summary'!C:C,'Rate Review Summary'!Q:Q)</f>
        <v>140.4234271</v>
      </c>
      <c r="H92" s="5" t="str">
        <f>_xlfn.XLOOKUP(A92,'Rate Review Summary'!C:C,'Rate Review Summary'!#REF!)</f>
        <v>#ERROR!</v>
      </c>
      <c r="I92" s="2" t="s">
        <v>1345</v>
      </c>
      <c r="J92" s="3" t="str">
        <f t="shared" si="2"/>
        <v/>
      </c>
    </row>
    <row r="93" ht="15.75" customHeight="1">
      <c r="A93" s="2" t="s">
        <v>733</v>
      </c>
      <c r="B93" s="3" t="str">
        <f t="array" ref="B93">XLOOKUP(A93,'Rate Review Summary'!C:C,'Rate Review Summary'!D:D)</f>
        <v>Coronectomy</v>
      </c>
      <c r="C93" s="4">
        <f t="array" ref="C93">XLOOKUP(A93,'Rate Review Summary'!C:C,'Rate Review Summary'!F:F)</f>
        <v>350.51</v>
      </c>
      <c r="D93" s="4">
        <f t="array" ref="D93">XLOOKUP(A93,'Rate Review Summary'!C:C,'Rate Review Summary'!I:I,"N/A")</f>
        <v>544.88</v>
      </c>
      <c r="E93" s="5" t="str">
        <f>_xlfn.XLOOKUP(A93,'Rate Review Summary'!C:C,'Rate Review Summary'!#REF!, "N/A")</f>
        <v>#ERROR!</v>
      </c>
      <c r="F93" s="2" t="str">
        <f t="shared" si="1"/>
        <v>N/A</v>
      </c>
      <c r="G93" s="4" t="str">
        <f t="array" ref="G93">XLOOKUP(A93,'Rate Review Summary'!C:C,'Rate Review Summary'!Q:Q)</f>
        <v/>
      </c>
      <c r="H93" s="5" t="str">
        <f>_xlfn.XLOOKUP(A93,'Rate Review Summary'!C:C,'Rate Review Summary'!#REF!)</f>
        <v>#ERROR!</v>
      </c>
      <c r="I93" s="2" t="s">
        <v>11</v>
      </c>
      <c r="J93" s="3" t="str">
        <f t="shared" si="2"/>
        <v/>
      </c>
    </row>
    <row r="94" ht="15.75" customHeight="1">
      <c r="A94" s="2" t="s">
        <v>735</v>
      </c>
      <c r="B94" s="3" t="str">
        <f t="array" ref="B94">XLOOKUP(A94,'Rate Review Summary'!C:C,'Rate Review Summary'!D:D)</f>
        <v>Primary Closure Sinus Perforation</v>
      </c>
      <c r="C94" s="4">
        <f t="array" ref="C94">XLOOKUP(A94,'Rate Review Summary'!C:C,'Rate Review Summary'!F:F)</f>
        <v>636.27</v>
      </c>
      <c r="D94" s="4" t="str">
        <f t="array" ref="D94">XLOOKUP(A94,'Rate Review Summary'!C:C,'Rate Review Summary'!I:I,"N/A")</f>
        <v/>
      </c>
      <c r="E94" s="5" t="str">
        <f>_xlfn.XLOOKUP(A94,'Rate Review Summary'!C:C,'Rate Review Summary'!#REF!, "N/A")</f>
        <v>#ERROR!</v>
      </c>
      <c r="F94" s="2" t="str">
        <f t="shared" si="1"/>
        <v>N/A</v>
      </c>
      <c r="G94" s="4">
        <f t="array" ref="G94">XLOOKUP(A94,'Rate Review Summary'!C:C,'Rate Review Summary'!Q:Q)</f>
        <v>375.9597312</v>
      </c>
      <c r="H94" s="5" t="str">
        <f>_xlfn.XLOOKUP(A94,'Rate Review Summary'!C:C,'Rate Review Summary'!#REF!)</f>
        <v>#ERROR!</v>
      </c>
      <c r="I94" s="2" t="s">
        <v>1342</v>
      </c>
      <c r="J94" s="3" t="str">
        <f t="shared" si="2"/>
        <v/>
      </c>
    </row>
    <row r="95" ht="15.75" customHeight="1">
      <c r="A95" s="2" t="s">
        <v>737</v>
      </c>
      <c r="B95" s="3" t="str">
        <f t="array" ref="B95">XLOOKUP(A95,'Rate Review Summary'!C:C,'Rate Review Summary'!D:D)</f>
        <v>Incisional biopsy of oral tissue - soft</v>
      </c>
      <c r="C95" s="4">
        <f t="array" ref="C95">XLOOKUP(A95,'Rate Review Summary'!C:C,'Rate Review Summary'!F:F)</f>
        <v>285.87</v>
      </c>
      <c r="D95" s="4">
        <f t="array" ref="D95">XLOOKUP(A95,'Rate Review Summary'!C:C,'Rate Review Summary'!I:I,"N/A")</f>
        <v>416.68</v>
      </c>
      <c r="E95" s="5" t="str">
        <f>_xlfn.XLOOKUP(A95,'Rate Review Summary'!C:C,'Rate Review Summary'!#REF!, "N/A")</f>
        <v>#ERROR!</v>
      </c>
      <c r="F95" s="2" t="str">
        <f t="shared" si="1"/>
        <v>N/A</v>
      </c>
      <c r="G95" s="4">
        <f t="array" ref="G95">XLOOKUP(A95,'Rate Review Summary'!C:C,'Rate Review Summary'!Q:Q)</f>
        <v>161.9998503</v>
      </c>
      <c r="H95" s="5" t="str">
        <f>_xlfn.XLOOKUP(A95,'Rate Review Summary'!C:C,'Rate Review Summary'!#REF!)</f>
        <v>#ERROR!</v>
      </c>
      <c r="I95" s="2" t="s">
        <v>1337</v>
      </c>
      <c r="J95" s="3" t="str">
        <f t="shared" si="2"/>
        <v/>
      </c>
    </row>
    <row r="96" ht="15.75" customHeight="1">
      <c r="A96" s="2" t="s">
        <v>739</v>
      </c>
      <c r="B96" s="3" t="str">
        <f t="array" ref="B96">XLOOKUP(A96,'Rate Review Summary'!C:C,'Rate Review Summary'!D:D)</f>
        <v>Alveoplasty with Extraction</v>
      </c>
      <c r="C96" s="4">
        <f t="array" ref="C96">XLOOKUP(A96,'Rate Review Summary'!C:C,'Rate Review Summary'!F:F)</f>
        <v>274.93</v>
      </c>
      <c r="D96" s="4">
        <f t="array" ref="D96">XLOOKUP(A96,'Rate Review Summary'!C:C,'Rate Review Summary'!I:I,"N/A")</f>
        <v>376.32</v>
      </c>
      <c r="E96" s="5" t="str">
        <f>_xlfn.XLOOKUP(A96,'Rate Review Summary'!C:C,'Rate Review Summary'!#REF!, "N/A")</f>
        <v>#ERROR!</v>
      </c>
      <c r="F96" s="2" t="str">
        <f t="shared" si="1"/>
        <v>N/A</v>
      </c>
      <c r="G96" s="4">
        <f t="array" ref="G96">XLOOKUP(A96,'Rate Review Summary'!C:C,'Rate Review Summary'!Q:Q)</f>
        <v>158.4564543</v>
      </c>
      <c r="H96" s="5" t="str">
        <f>_xlfn.XLOOKUP(A96,'Rate Review Summary'!C:C,'Rate Review Summary'!#REF!)</f>
        <v>#ERROR!</v>
      </c>
      <c r="I96" s="2" t="s">
        <v>1341</v>
      </c>
      <c r="J96" s="3" t="str">
        <f t="shared" si="2"/>
        <v/>
      </c>
    </row>
    <row r="97" ht="15.75" customHeight="1">
      <c r="A97" s="2" t="s">
        <v>741</v>
      </c>
      <c r="B97" s="3" t="str">
        <f t="array" ref="B97">XLOOKUP(A97,'Rate Review Summary'!C:C,'Rate Review Summary'!D:D)</f>
        <v>Removal Benign Odontogenic Cyst, up to 1.25 cm</v>
      </c>
      <c r="C97" s="4">
        <f t="array" ref="C97">XLOOKUP(A97,'Rate Review Summary'!C:C,'Rate Review Summary'!F:F)</f>
        <v>491.39</v>
      </c>
      <c r="D97" s="4">
        <f t="array" ref="D97">XLOOKUP(A97,'Rate Review Summary'!C:C,'Rate Review Summary'!I:I,"N/A")</f>
        <v>589.94</v>
      </c>
      <c r="E97" s="5" t="str">
        <f>_xlfn.XLOOKUP(A97,'Rate Review Summary'!C:C,'Rate Review Summary'!#REF!, "N/A")</f>
        <v>#ERROR!</v>
      </c>
      <c r="F97" s="2" t="str">
        <f t="shared" si="1"/>
        <v>N/A</v>
      </c>
      <c r="G97" s="4" t="str">
        <f t="array" ref="G97">XLOOKUP(A97,'Rate Review Summary'!C:C,'Rate Review Summary'!Q:Q)</f>
        <v/>
      </c>
      <c r="H97" s="5" t="str">
        <f>_xlfn.XLOOKUP(A97,'Rate Review Summary'!C:C,'Rate Review Summary'!#REF!)</f>
        <v>#ERROR!</v>
      </c>
      <c r="I97" s="2" t="s">
        <v>11</v>
      </c>
      <c r="J97" s="3" t="str">
        <f t="shared" si="2"/>
        <v/>
      </c>
    </row>
    <row r="98" ht="15.75" customHeight="1">
      <c r="A98" s="2" t="s">
        <v>743</v>
      </c>
      <c r="B98" s="3" t="str">
        <f t="array" ref="B98">XLOOKUP(A98,'Rate Review Summary'!C:C,'Rate Review Summary'!D:D)</f>
        <v>Collection and Application of Autologous Blood Concentrate Product</v>
      </c>
      <c r="C98" s="4">
        <f t="array" ref="C98">XLOOKUP(A98,'Rate Review Summary'!C:C,'Rate Review Summary'!F:F)</f>
        <v>152.97</v>
      </c>
      <c r="D98" s="4">
        <f t="array" ref="D98">XLOOKUP(A98,'Rate Review Summary'!C:C,'Rate Review Summary'!I:I,"N/A")</f>
        <v>435.63</v>
      </c>
      <c r="E98" s="5" t="str">
        <f>_xlfn.XLOOKUP(A98,'Rate Review Summary'!C:C,'Rate Review Summary'!#REF!, "N/A")</f>
        <v>#ERROR!</v>
      </c>
      <c r="F98" s="2" t="str">
        <f t="shared" si="1"/>
        <v>N/A</v>
      </c>
      <c r="G98" s="4" t="str">
        <f t="array" ref="G98">XLOOKUP(A98,'Rate Review Summary'!C:C,'Rate Review Summary'!Q:Q)</f>
        <v/>
      </c>
      <c r="H98" s="5" t="str">
        <f>_xlfn.XLOOKUP(A98,'Rate Review Summary'!C:C,'Rate Review Summary'!#REF!)</f>
        <v>#ERROR!</v>
      </c>
      <c r="I98" s="2" t="s">
        <v>11</v>
      </c>
      <c r="J98" s="3" t="str">
        <f t="shared" si="2"/>
        <v/>
      </c>
    </row>
    <row r="99" ht="15.75" customHeight="1">
      <c r="A99" s="2" t="s">
        <v>745</v>
      </c>
      <c r="B99" s="3" t="str">
        <f t="array" ref="B99">XLOOKUP(A99,'Rate Review Summary'!C:C,'Rate Review Summary'!D:D)</f>
        <v>Bone Replacement Graft for Ridge Preservations- Per Site</v>
      </c>
      <c r="C99" s="4">
        <f t="array" ref="C99">XLOOKUP(A99,'Rate Review Summary'!C:C,'Rate Review Summary'!F:F)</f>
        <v>450.52</v>
      </c>
      <c r="D99" s="4">
        <f t="array" ref="D99">XLOOKUP(A99,'Rate Review Summary'!C:C,'Rate Review Summary'!I:I,"N/A")</f>
        <v>641.26</v>
      </c>
      <c r="E99" s="5" t="str">
        <f>_xlfn.XLOOKUP(A99,'Rate Review Summary'!C:C,'Rate Review Summary'!#REF!, "N/A")</f>
        <v>#ERROR!</v>
      </c>
      <c r="F99" s="2" t="str">
        <f t="shared" si="1"/>
        <v>N/A</v>
      </c>
      <c r="G99" s="4" t="str">
        <f t="array" ref="G99">XLOOKUP(A99,'Rate Review Summary'!C:C,'Rate Review Summary'!Q:Q)</f>
        <v/>
      </c>
      <c r="H99" s="5" t="str">
        <f>_xlfn.XLOOKUP(A99,'Rate Review Summary'!C:C,'Rate Review Summary'!#REF!)</f>
        <v>#ERROR!</v>
      </c>
      <c r="I99" s="2" t="s">
        <v>11</v>
      </c>
      <c r="J99" s="3" t="str">
        <f t="shared" si="2"/>
        <v/>
      </c>
    </row>
    <row r="100" ht="15.75" customHeight="1">
      <c r="A100" s="2" t="s">
        <v>1202</v>
      </c>
      <c r="B100" s="3" t="str">
        <f t="array" ref="B100">XLOOKUP(A100,'Rate Review Summary'!C:C,'Rate Review Summary'!D:D)</f>
        <v>#N/A</v>
      </c>
      <c r="C100" s="4" t="str">
        <f t="array" ref="C100">XLOOKUP(A100,'Rate Review Summary'!C:C,'Rate Review Summary'!F:F)</f>
        <v>#N/A</v>
      </c>
      <c r="D100" s="4" t="str">
        <f t="array" ref="D100">XLOOKUP(A100,'Rate Review Summary'!C:C,'Rate Review Summary'!I:I,"N/A")</f>
        <v>N/A</v>
      </c>
      <c r="E100" s="5" t="str">
        <f>_xlfn.XLOOKUP(A100,'Rate Review Summary'!C:C,'Rate Review Summary'!#REF!, "N/A")</f>
        <v>#ERROR!</v>
      </c>
      <c r="F100" s="2" t="str">
        <f t="shared" si="1"/>
        <v>N/A</v>
      </c>
      <c r="G100" s="4" t="str">
        <f t="array" ref="G100">XLOOKUP(A100,'Rate Review Summary'!C:C,'Rate Review Summary'!Q:Q)</f>
        <v>#N/A</v>
      </c>
      <c r="H100" s="5" t="str">
        <f>_xlfn.XLOOKUP(A100,'Rate Review Summary'!C:C,'Rate Review Summary'!#REF!)</f>
        <v>#ERROR!</v>
      </c>
      <c r="I100" s="2" t="s">
        <v>11</v>
      </c>
      <c r="J100" s="3" t="str">
        <f t="shared" si="2"/>
        <v/>
      </c>
    </row>
    <row r="101" ht="15.75" customHeight="1">
      <c r="A101" s="2" t="s">
        <v>747</v>
      </c>
      <c r="B101" s="3" t="str">
        <f t="array" ref="B101">XLOOKUP(A101,'Rate Review Summary'!C:C,'Rate Review Summary'!D:D)</f>
        <v>Palliative Emergency Minor</v>
      </c>
      <c r="C101" s="4">
        <f t="array" ref="C101">XLOOKUP(A101,'Rate Review Summary'!C:C,'Rate Review Summary'!F:F)</f>
        <v>122.92</v>
      </c>
      <c r="D101" s="4">
        <f t="array" ref="D101">XLOOKUP(A101,'Rate Review Summary'!C:C,'Rate Review Summary'!I:I,"N/A")</f>
        <v>149.98</v>
      </c>
      <c r="E101" s="5" t="str">
        <f>_xlfn.XLOOKUP(A101,'Rate Review Summary'!C:C,'Rate Review Summary'!#REF!, "N/A")</f>
        <v>#ERROR!</v>
      </c>
      <c r="F101" s="2" t="str">
        <f t="shared" si="1"/>
        <v>N/A</v>
      </c>
      <c r="G101" s="4" t="str">
        <f t="array" ref="G101">XLOOKUP(A101,'Rate Review Summary'!C:C,'Rate Review Summary'!Q:Q)</f>
        <v/>
      </c>
      <c r="H101" s="5" t="str">
        <f>_xlfn.XLOOKUP(A101,'Rate Review Summary'!C:C,'Rate Review Summary'!#REF!)</f>
        <v>#ERROR!</v>
      </c>
      <c r="I101" s="2" t="s">
        <v>1337</v>
      </c>
      <c r="J101" s="3" t="str">
        <f t="shared" si="2"/>
        <v/>
      </c>
    </row>
    <row r="102" ht="15.75" customHeight="1">
      <c r="A102" s="2" t="s">
        <v>1215</v>
      </c>
      <c r="B102" s="3" t="str">
        <f t="array" ref="B102">XLOOKUP(A102,'Rate Review Summary'!C:C,'Rate Review Summary'!D:D)</f>
        <v>#N/A</v>
      </c>
      <c r="C102" s="4" t="str">
        <f t="array" ref="C102">XLOOKUP(A102,'Rate Review Summary'!C:C,'Rate Review Summary'!F:F)</f>
        <v>#N/A</v>
      </c>
      <c r="D102" s="4" t="str">
        <f t="array" ref="D102">XLOOKUP(A102,'Rate Review Summary'!C:C,'Rate Review Summary'!I:I,"N/A")</f>
        <v>N/A</v>
      </c>
      <c r="E102" s="5" t="str">
        <f>_xlfn.XLOOKUP(A102,'Rate Review Summary'!C:C,'Rate Review Summary'!#REF!, "N/A")</f>
        <v>#ERROR!</v>
      </c>
      <c r="F102" s="2" t="str">
        <f t="shared" si="1"/>
        <v>N/A</v>
      </c>
      <c r="G102" s="4" t="str">
        <f t="array" ref="G102">XLOOKUP(A102,'Rate Review Summary'!C:C,'Rate Review Summary'!Q:Q)</f>
        <v>#N/A</v>
      </c>
      <c r="H102" s="5" t="str">
        <f>_xlfn.XLOOKUP(A102,'Rate Review Summary'!C:C,'Rate Review Summary'!#REF!)</f>
        <v>#ERROR!</v>
      </c>
      <c r="I102" s="2" t="s">
        <v>1346</v>
      </c>
      <c r="J102" s="3" t="str">
        <f t="shared" si="2"/>
        <v/>
      </c>
    </row>
    <row r="103" ht="15.75" customHeight="1">
      <c r="A103" s="2" t="s">
        <v>1217</v>
      </c>
      <c r="B103" s="3" t="str">
        <f t="array" ref="B103">XLOOKUP(A103,'Rate Review Summary'!C:C,'Rate Review Summary'!D:D)</f>
        <v>#N/A</v>
      </c>
      <c r="C103" s="4" t="str">
        <f t="array" ref="C103">XLOOKUP(A103,'Rate Review Summary'!C:C,'Rate Review Summary'!F:F)</f>
        <v>#N/A</v>
      </c>
      <c r="D103" s="4" t="str">
        <f t="array" ref="D103">XLOOKUP(A103,'Rate Review Summary'!C:C,'Rate Review Summary'!I:I,"N/A")</f>
        <v>N/A</v>
      </c>
      <c r="E103" s="5" t="str">
        <f>_xlfn.XLOOKUP(A103,'Rate Review Summary'!C:C,'Rate Review Summary'!#REF!, "N/A")</f>
        <v>#ERROR!</v>
      </c>
      <c r="F103" s="2" t="str">
        <f t="shared" si="1"/>
        <v>N/A</v>
      </c>
      <c r="G103" s="4" t="str">
        <f t="array" ref="G103">XLOOKUP(A103,'Rate Review Summary'!C:C,'Rate Review Summary'!Q:Q)</f>
        <v>#N/A</v>
      </c>
      <c r="H103" s="5" t="str">
        <f>_xlfn.XLOOKUP(A103,'Rate Review Summary'!C:C,'Rate Review Summary'!#REF!)</f>
        <v>#ERROR!</v>
      </c>
      <c r="I103" s="2" t="s">
        <v>1346</v>
      </c>
      <c r="J103" s="3" t="str">
        <f t="shared" si="2"/>
        <v/>
      </c>
    </row>
    <row r="104" ht="15.75" customHeight="1">
      <c r="A104" s="2" t="s">
        <v>749</v>
      </c>
      <c r="B104" s="3" t="str">
        <f t="array" ref="B104">XLOOKUP(A104,'Rate Review Summary'!C:C,'Rate Review Summary'!D:D)</f>
        <v>Analgesia</v>
      </c>
      <c r="C104" s="4">
        <f t="array" ref="C104">XLOOKUP(A104,'Rate Review Summary'!C:C,'Rate Review Summary'!F:F)</f>
        <v>56.25</v>
      </c>
      <c r="D104" s="4">
        <f t="array" ref="D104">XLOOKUP(A104,'Rate Review Summary'!C:C,'Rate Review Summary'!I:I,"N/A")</f>
        <v>87.19</v>
      </c>
      <c r="E104" s="5" t="str">
        <f>_xlfn.XLOOKUP(A104,'Rate Review Summary'!C:C,'Rate Review Summary'!#REF!, "N/A")</f>
        <v>#ERROR!</v>
      </c>
      <c r="F104" s="2" t="str">
        <f t="shared" si="1"/>
        <v>N/A</v>
      </c>
      <c r="G104" s="4">
        <f t="array" ref="G104">XLOOKUP(A104,'Rate Review Summary'!C:C,'Rate Review Summary'!Q:Q)</f>
        <v>34.12080164</v>
      </c>
      <c r="H104" s="5" t="str">
        <f>_xlfn.XLOOKUP(A104,'Rate Review Summary'!C:C,'Rate Review Summary'!#REF!)</f>
        <v>#ERROR!</v>
      </c>
      <c r="I104" s="2" t="s">
        <v>1339</v>
      </c>
      <c r="J104" s="3" t="str">
        <f t="shared" si="2"/>
        <v/>
      </c>
    </row>
    <row r="105" ht="15.75" customHeight="1">
      <c r="A105" s="2" t="s">
        <v>1219</v>
      </c>
      <c r="B105" s="3" t="str">
        <f t="array" ref="B105">XLOOKUP(A105,'Rate Review Summary'!C:C,'Rate Review Summary'!D:D)</f>
        <v>#N/A</v>
      </c>
      <c r="C105" s="4" t="str">
        <f t="array" ref="C105">XLOOKUP(A105,'Rate Review Summary'!C:C,'Rate Review Summary'!F:F)</f>
        <v>#N/A</v>
      </c>
      <c r="D105" s="4" t="str">
        <f t="array" ref="D105">XLOOKUP(A105,'Rate Review Summary'!C:C,'Rate Review Summary'!I:I,"N/A")</f>
        <v>N/A</v>
      </c>
      <c r="E105" s="5" t="str">
        <f>_xlfn.XLOOKUP(A105,'Rate Review Summary'!C:C,'Rate Review Summary'!#REF!, "N/A")</f>
        <v>#ERROR!</v>
      </c>
      <c r="F105" s="2" t="str">
        <f t="shared" si="1"/>
        <v>N/A</v>
      </c>
      <c r="G105" s="4" t="str">
        <f t="array" ref="G105">XLOOKUP(A105,'Rate Review Summary'!C:C,'Rate Review Summary'!Q:Q)</f>
        <v>#N/A</v>
      </c>
      <c r="H105" s="5" t="str">
        <f>_xlfn.XLOOKUP(A105,'Rate Review Summary'!C:C,'Rate Review Summary'!#REF!)</f>
        <v>#ERROR!</v>
      </c>
      <c r="I105" s="2" t="s">
        <v>1339</v>
      </c>
      <c r="J105" s="3" t="str">
        <f t="shared" si="2"/>
        <v/>
      </c>
    </row>
    <row r="106" ht="15.75" customHeight="1">
      <c r="A106" s="2" t="s">
        <v>1221</v>
      </c>
      <c r="B106" s="3" t="str">
        <f t="array" ref="B106">XLOOKUP(A106,'Rate Review Summary'!C:C,'Rate Review Summary'!D:D)</f>
        <v>#N/A</v>
      </c>
      <c r="C106" s="4" t="str">
        <f t="array" ref="C106">XLOOKUP(A106,'Rate Review Summary'!C:C,'Rate Review Summary'!F:F)</f>
        <v>#N/A</v>
      </c>
      <c r="D106" s="4" t="str">
        <f t="array" ref="D106">XLOOKUP(A106,'Rate Review Summary'!C:C,'Rate Review Summary'!I:I,"N/A")</f>
        <v>N/A</v>
      </c>
      <c r="E106" s="5" t="str">
        <f>_xlfn.XLOOKUP(A106,'Rate Review Summary'!C:C,'Rate Review Summary'!#REF!, "N/A")</f>
        <v>#ERROR!</v>
      </c>
      <c r="F106" s="2" t="str">
        <f t="shared" si="1"/>
        <v>N/A</v>
      </c>
      <c r="G106" s="4" t="str">
        <f t="array" ref="G106">XLOOKUP(A106,'Rate Review Summary'!C:C,'Rate Review Summary'!Q:Q)</f>
        <v>#N/A</v>
      </c>
      <c r="H106" s="5" t="str">
        <f>_xlfn.XLOOKUP(A106,'Rate Review Summary'!C:C,'Rate Review Summary'!#REF!)</f>
        <v>#ERROR!</v>
      </c>
      <c r="I106" s="2" t="s">
        <v>1339</v>
      </c>
      <c r="J106" s="3" t="str">
        <f t="shared" si="2"/>
        <v/>
      </c>
    </row>
    <row r="107" ht="15.75" customHeight="1">
      <c r="A107" s="2" t="s">
        <v>751</v>
      </c>
      <c r="B107" s="3" t="str">
        <f t="array" ref="B107">XLOOKUP(A107,'Rate Review Summary'!C:C,'Rate Review Summary'!D:D)</f>
        <v>Non-Intravenous Moderate (Conscious) Sedation</v>
      </c>
      <c r="C107" s="4">
        <f t="array" ref="C107">XLOOKUP(A107,'Rate Review Summary'!C:C,'Rate Review Summary'!F:F)</f>
        <v>188.55</v>
      </c>
      <c r="D107" s="4">
        <f t="array" ref="D107">XLOOKUP(A107,'Rate Review Summary'!C:C,'Rate Review Summary'!I:I,"N/A")</f>
        <v>368.15</v>
      </c>
      <c r="E107" s="5" t="str">
        <f>_xlfn.XLOOKUP(A107,'Rate Review Summary'!C:C,'Rate Review Summary'!#REF!, "N/A")</f>
        <v>#ERROR!</v>
      </c>
      <c r="F107" s="2" t="str">
        <f t="shared" si="1"/>
        <v>N/A</v>
      </c>
      <c r="G107" s="4">
        <f t="array" ref="G107">XLOOKUP(A107,'Rate Review Summary'!C:C,'Rate Review Summary'!Q:Q)</f>
        <v>100.1283418</v>
      </c>
      <c r="H107" s="5" t="str">
        <f>_xlfn.XLOOKUP(A107,'Rate Review Summary'!C:C,'Rate Review Summary'!#REF!)</f>
        <v>#ERROR!</v>
      </c>
      <c r="I107" s="2" t="s">
        <v>1339</v>
      </c>
      <c r="J107" s="3" t="str">
        <f t="shared" si="2"/>
        <v/>
      </c>
    </row>
    <row r="108" ht="15.75" customHeight="1">
      <c r="A108" s="2" t="s">
        <v>753</v>
      </c>
      <c r="B108" s="3" t="str">
        <f t="array" ref="B108">XLOOKUP(A108,'Rate Review Summary'!C:C,'Rate Review Summary'!D:D)</f>
        <v>Dental Consultation</v>
      </c>
      <c r="C108" s="4">
        <f t="array" ref="C108">XLOOKUP(A108,'Rate Review Summary'!C:C,'Rate Review Summary'!F:F)</f>
        <v>85.97</v>
      </c>
      <c r="D108" s="4">
        <f t="array" ref="D108">XLOOKUP(A108,'Rate Review Summary'!C:C,'Rate Review Summary'!I:I,"N/A")</f>
        <v>139.42</v>
      </c>
      <c r="E108" s="5" t="str">
        <f>_xlfn.XLOOKUP(A108,'Rate Review Summary'!C:C,'Rate Review Summary'!#REF!, "N/A")</f>
        <v>#ERROR!</v>
      </c>
      <c r="F108" s="2" t="str">
        <f t="shared" si="1"/>
        <v>N/A</v>
      </c>
      <c r="G108" s="4" t="str">
        <f t="array" ref="G108">XLOOKUP(A108,'Rate Review Summary'!C:C,'Rate Review Summary'!Q:Q)</f>
        <v>N/A</v>
      </c>
      <c r="H108" s="5" t="str">
        <f>_xlfn.XLOOKUP(A108,'Rate Review Summary'!C:C,'Rate Review Summary'!#REF!)</f>
        <v>#ERROR!</v>
      </c>
      <c r="I108" s="2" t="s">
        <v>11</v>
      </c>
      <c r="J108" s="3" t="str">
        <f t="shared" si="2"/>
        <v/>
      </c>
    </row>
    <row r="109" ht="15.75" customHeight="1">
      <c r="A109" s="2" t="s">
        <v>755</v>
      </c>
      <c r="B109" s="3" t="str">
        <f t="array" ref="B109">XLOOKUP(A109,'Rate Review Summary'!C:C,'Rate Review Summary'!D:D)</f>
        <v>House/Estended Care Facility Call</v>
      </c>
      <c r="C109" s="4">
        <f t="array" ref="C109">XLOOKUP(A109,'Rate Review Summary'!C:C,'Rate Review Summary'!F:F)</f>
        <v>184.29</v>
      </c>
      <c r="D109" s="4">
        <f t="array" ref="D109">XLOOKUP(A109,'Rate Review Summary'!C:C,'Rate Review Summary'!I:I,"N/A")</f>
        <v>250.11</v>
      </c>
      <c r="E109" s="5" t="str">
        <f>_xlfn.XLOOKUP(A109,'Rate Review Summary'!C:C,'Rate Review Summary'!#REF!, "N/A")</f>
        <v>#ERROR!</v>
      </c>
      <c r="F109" s="2" t="str">
        <f t="shared" si="1"/>
        <v>N/A</v>
      </c>
      <c r="G109" s="4" t="str">
        <f t="array" ref="G109">XLOOKUP(A109,'Rate Review Summary'!C:C,'Rate Review Summary'!Q:Q)</f>
        <v>N/A</v>
      </c>
      <c r="H109" s="5" t="str">
        <f>_xlfn.XLOOKUP(A109,'Rate Review Summary'!C:C,'Rate Review Summary'!#REF!)</f>
        <v>#ERROR!</v>
      </c>
      <c r="I109" s="2" t="s">
        <v>11</v>
      </c>
      <c r="J109" s="3" t="str">
        <f t="shared" si="2"/>
        <v/>
      </c>
    </row>
    <row r="110" ht="15.75" customHeight="1">
      <c r="A110" s="2" t="s">
        <v>757</v>
      </c>
      <c r="B110" s="3" t="str">
        <f t="array" ref="B110">XLOOKUP(A110,'Rate Review Summary'!C:C,'Rate Review Summary'!D:D)</f>
        <v>Hospital/ASC Call</v>
      </c>
      <c r="C110" s="4">
        <f t="array" ref="C110">XLOOKUP(A110,'Rate Review Summary'!C:C,'Rate Review Summary'!F:F)</f>
        <v>223.35</v>
      </c>
      <c r="D110" s="4">
        <f t="array" ref="D110">XLOOKUP(A110,'Rate Review Summary'!C:C,'Rate Review Summary'!I:I,"N/A")</f>
        <v>297.92</v>
      </c>
      <c r="E110" s="5" t="str">
        <f>_xlfn.XLOOKUP(A110,'Rate Review Summary'!C:C,'Rate Review Summary'!#REF!, "N/A")</f>
        <v>#ERROR!</v>
      </c>
      <c r="F110" s="2" t="str">
        <f t="shared" si="1"/>
        <v>N/A</v>
      </c>
      <c r="G110" s="4">
        <f t="array" ref="G110">XLOOKUP(A110,'Rate Review Summary'!C:C,'Rate Review Summary'!Q:Q)</f>
        <v>94.44922533</v>
      </c>
      <c r="H110" s="5" t="str">
        <f>_xlfn.XLOOKUP(A110,'Rate Review Summary'!C:C,'Rate Review Summary'!#REF!)</f>
        <v>#ERROR!</v>
      </c>
      <c r="I110" s="2" t="s">
        <v>1334</v>
      </c>
      <c r="J110" s="3" t="str">
        <f t="shared" si="2"/>
        <v/>
      </c>
    </row>
    <row r="111" ht="15.75" customHeight="1">
      <c r="A111" s="2" t="s">
        <v>759</v>
      </c>
      <c r="B111" s="3" t="str">
        <f t="array" ref="B111">XLOOKUP(A111,'Rate Review Summary'!C:C,'Rate Review Summary'!D:D)</f>
        <v>Cleaning and Inspection of Removable Complete Denture, Maxillary</v>
      </c>
      <c r="C111" s="4">
        <f t="array" ref="C111">XLOOKUP(A111,'Rate Review Summary'!C:C,'Rate Review Summary'!F:F)</f>
        <v>18.16</v>
      </c>
      <c r="D111" s="4">
        <f t="array" ref="D111">XLOOKUP(A111,'Rate Review Summary'!C:C,'Rate Review Summary'!I:I,"N/A")</f>
        <v>80.74</v>
      </c>
      <c r="E111" s="5" t="str">
        <f>_xlfn.XLOOKUP(A111,'Rate Review Summary'!C:C,'Rate Review Summary'!#REF!, "N/A")</f>
        <v>#ERROR!</v>
      </c>
      <c r="F111" s="2" t="str">
        <f t="shared" si="1"/>
        <v>N/A</v>
      </c>
      <c r="G111" s="4" t="str">
        <f t="array" ref="G111">XLOOKUP(A111,'Rate Review Summary'!C:C,'Rate Review Summary'!Q:Q)</f>
        <v>N/A</v>
      </c>
      <c r="H111" s="5" t="str">
        <f>_xlfn.XLOOKUP(A111,'Rate Review Summary'!C:C,'Rate Review Summary'!#REF!)</f>
        <v>#ERROR!</v>
      </c>
      <c r="I111" s="2" t="s">
        <v>11</v>
      </c>
      <c r="J111" s="3" t="str">
        <f t="shared" si="2"/>
        <v/>
      </c>
    </row>
    <row r="112" ht="15.75" customHeight="1">
      <c r="A112" s="2" t="s">
        <v>761</v>
      </c>
      <c r="B112" s="3" t="str">
        <f t="array" ref="B112">XLOOKUP(A112,'Rate Review Summary'!C:C,'Rate Review Summary'!D:D)</f>
        <v>Cleaning and inspection of Removable Complete Denture, Mandibular</v>
      </c>
      <c r="C112" s="4">
        <f t="array" ref="C112">XLOOKUP(A112,'Rate Review Summary'!C:C,'Rate Review Summary'!F:F)</f>
        <v>18.16</v>
      </c>
      <c r="D112" s="4">
        <f t="array" ref="D112">XLOOKUP(A112,'Rate Review Summary'!C:C,'Rate Review Summary'!I:I,"N/A")</f>
        <v>79.25</v>
      </c>
      <c r="E112" s="5" t="str">
        <f>_xlfn.XLOOKUP(A112,'Rate Review Summary'!C:C,'Rate Review Summary'!#REF!, "N/A")</f>
        <v>#ERROR!</v>
      </c>
      <c r="F112" s="2" t="str">
        <f t="shared" si="1"/>
        <v>N/A</v>
      </c>
      <c r="G112" s="4" t="str">
        <f t="array" ref="G112">XLOOKUP(A112,'Rate Review Summary'!C:C,'Rate Review Summary'!Q:Q)</f>
        <v>N/A</v>
      </c>
      <c r="H112" s="5" t="str">
        <f>_xlfn.XLOOKUP(A112,'Rate Review Summary'!C:C,'Rate Review Summary'!#REF!)</f>
        <v>#ERROR!</v>
      </c>
      <c r="I112" s="2" t="s">
        <v>11</v>
      </c>
      <c r="J112" s="3" t="str">
        <f t="shared" si="2"/>
        <v/>
      </c>
    </row>
    <row r="113" ht="15.75" customHeight="1">
      <c r="A113" s="2" t="s">
        <v>763</v>
      </c>
      <c r="B113" s="3" t="str">
        <f t="array" ref="B113">XLOOKUP(A113,'Rate Review Summary'!C:C,'Rate Review Summary'!D:D)</f>
        <v>Cleaning and Inspection of Removable Partial Denture, Maxillary</v>
      </c>
      <c r="C113" s="4">
        <f t="array" ref="C113">XLOOKUP(A113,'Rate Review Summary'!C:C,'Rate Review Summary'!F:F)</f>
        <v>18.16</v>
      </c>
      <c r="D113" s="4">
        <f t="array" ref="D113">XLOOKUP(A113,'Rate Review Summary'!C:C,'Rate Review Summary'!I:I,"N/A")</f>
        <v>82</v>
      </c>
      <c r="E113" s="5" t="str">
        <f>_xlfn.XLOOKUP(A113,'Rate Review Summary'!C:C,'Rate Review Summary'!#REF!, "N/A")</f>
        <v>#ERROR!</v>
      </c>
      <c r="F113" s="2" t="str">
        <f t="shared" si="1"/>
        <v>N/A</v>
      </c>
      <c r="G113" s="4" t="str">
        <f t="array" ref="G113">XLOOKUP(A113,'Rate Review Summary'!C:C,'Rate Review Summary'!Q:Q)</f>
        <v>N/A</v>
      </c>
      <c r="H113" s="5" t="str">
        <f>_xlfn.XLOOKUP(A113,'Rate Review Summary'!C:C,'Rate Review Summary'!#REF!)</f>
        <v>#ERROR!</v>
      </c>
      <c r="I113" s="2" t="s">
        <v>11</v>
      </c>
      <c r="J113" s="3" t="str">
        <f t="shared" si="2"/>
        <v/>
      </c>
    </row>
    <row r="114" ht="15.75" customHeight="1">
      <c r="A114" s="2" t="s">
        <v>765</v>
      </c>
      <c r="B114" s="3" t="str">
        <f t="array" ref="B114">XLOOKUP(A114,'Rate Review Summary'!C:C,'Rate Review Summary'!D:D)</f>
        <v>Occlusal Guard- Hard Appliance, Full Arch</v>
      </c>
      <c r="C114" s="4">
        <f t="array" ref="C114">XLOOKUP(A114,'Rate Review Summary'!C:C,'Rate Review Summary'!F:F)</f>
        <v>392.54</v>
      </c>
      <c r="D114" s="4">
        <f t="array" ref="D114">XLOOKUP(A114,'Rate Review Summary'!C:C,'Rate Review Summary'!I:I,"N/A")</f>
        <v>592.94</v>
      </c>
      <c r="E114" s="5" t="str">
        <f>_xlfn.XLOOKUP(A114,'Rate Review Summary'!C:C,'Rate Review Summary'!#REF!, "N/A")</f>
        <v>#ERROR!</v>
      </c>
      <c r="F114" s="2" t="str">
        <f t="shared" si="1"/>
        <v>N/A</v>
      </c>
      <c r="G114" s="4">
        <f t="array" ref="G114">XLOOKUP(A114,'Rate Review Summary'!C:C,'Rate Review Summary'!Q:Q)</f>
        <v>364.7573636</v>
      </c>
      <c r="H114" s="5" t="str">
        <f>_xlfn.XLOOKUP(A114,'Rate Review Summary'!C:C,'Rate Review Summary'!#REF!)</f>
        <v>#ERROR!</v>
      </c>
      <c r="I114" s="2" t="s">
        <v>1337</v>
      </c>
      <c r="J114" s="3" t="str">
        <f t="shared" si="2"/>
        <v/>
      </c>
    </row>
    <row r="115" ht="15.75" customHeight="1">
      <c r="A115" s="2" t="s">
        <v>767</v>
      </c>
      <c r="B115" s="3" t="str">
        <f t="array" ref="B115">XLOOKUP(A115,'Rate Review Summary'!C:C,'Rate Review Summary'!D:D)</f>
        <v>Occlusal Guard- Soft Appliance, Full Arch</v>
      </c>
      <c r="C115" s="4">
        <f t="array" ref="C115">XLOOKUP(A115,'Rate Review Summary'!C:C,'Rate Review Summary'!F:F)</f>
        <v>392.52</v>
      </c>
      <c r="D115" s="4">
        <f t="array" ref="D115">XLOOKUP(A115,'Rate Review Summary'!C:C,'Rate Review Summary'!I:I,"N/A")</f>
        <v>452.91</v>
      </c>
      <c r="E115" s="5" t="str">
        <f>_xlfn.XLOOKUP(A115,'Rate Review Summary'!C:C,'Rate Review Summary'!#REF!, "N/A")</f>
        <v>#ERROR!</v>
      </c>
      <c r="F115" s="2" t="str">
        <f t="shared" si="1"/>
        <v>N/A</v>
      </c>
      <c r="G115" s="4">
        <f t="array" ref="G115">XLOOKUP(A115,'Rate Review Summary'!C:C,'Rate Review Summary'!Q:Q)</f>
        <v>346.5411948</v>
      </c>
      <c r="H115" s="5" t="str">
        <f>_xlfn.XLOOKUP(A115,'Rate Review Summary'!C:C,'Rate Review Summary'!#REF!)</f>
        <v>#ERROR!</v>
      </c>
      <c r="I115" s="2" t="s">
        <v>1337</v>
      </c>
      <c r="J115" s="3" t="str">
        <f t="shared" si="2"/>
        <v/>
      </c>
    </row>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portrait"/>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7030A0"/>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8.71"/>
    <col customWidth="1" min="2" max="2" width="9.86"/>
    <col customWidth="1" min="3" max="3" width="8.71"/>
    <col customWidth="1" min="4" max="4" width="11.57"/>
    <col customWidth="1" min="5" max="5" width="8.14"/>
    <col customWidth="1" min="6" max="7" width="8.71"/>
    <col customWidth="1" min="8" max="8" width="9.14"/>
    <col customWidth="1" min="9" max="9" width="13.86"/>
    <col customWidth="1" min="10" max="10" width="8.71"/>
    <col customWidth="1" min="11" max="11" width="9.86"/>
    <col customWidth="1" min="12" max="12" width="9.14"/>
    <col customWidth="1" min="13" max="14" width="8.71"/>
    <col customWidth="1" min="15" max="15" width="8.0"/>
    <col customWidth="1" min="16" max="18" width="8.71"/>
  </cols>
  <sheetData>
    <row r="1">
      <c r="A1" s="299" t="s">
        <v>1287</v>
      </c>
      <c r="B1" s="299" t="s">
        <v>1288</v>
      </c>
      <c r="C1" s="299"/>
      <c r="D1" s="299" t="s">
        <v>1287</v>
      </c>
      <c r="E1" s="299" t="s">
        <v>1290</v>
      </c>
      <c r="F1" s="299"/>
      <c r="G1" s="299" t="s">
        <v>1287</v>
      </c>
      <c r="H1" s="300" t="s">
        <v>1347</v>
      </c>
      <c r="I1" s="299" t="s">
        <v>1348</v>
      </c>
      <c r="J1" s="299"/>
      <c r="K1" s="301" t="s">
        <v>1287</v>
      </c>
      <c r="L1" s="135" t="s">
        <v>1349</v>
      </c>
      <c r="M1" s="299"/>
      <c r="N1" s="301" t="s">
        <v>1287</v>
      </c>
      <c r="O1" s="299" t="s">
        <v>1350</v>
      </c>
      <c r="P1" s="299"/>
      <c r="Q1" s="299"/>
      <c r="R1" s="299"/>
    </row>
    <row r="2">
      <c r="A2" s="115" t="s">
        <v>551</v>
      </c>
      <c r="B2" s="117">
        <v>36.88</v>
      </c>
      <c r="C2" s="138"/>
      <c r="D2" s="302" t="s">
        <v>551</v>
      </c>
      <c r="E2" s="117">
        <v>38.39</v>
      </c>
      <c r="F2" s="303"/>
      <c r="G2" s="115" t="s">
        <v>589</v>
      </c>
      <c r="H2" s="117">
        <v>45.45</v>
      </c>
      <c r="I2" s="117">
        <f t="shared" ref="I2:I12" si="1">H2*1.2</f>
        <v>54.54</v>
      </c>
      <c r="K2" s="114" t="s">
        <v>551</v>
      </c>
      <c r="L2" s="117">
        <v>23.5</v>
      </c>
      <c r="N2" s="114" t="s">
        <v>551</v>
      </c>
      <c r="O2" s="117">
        <v>24.0</v>
      </c>
      <c r="Q2" s="12" t="s">
        <v>1298</v>
      </c>
      <c r="R2" s="12" t="s">
        <v>1299</v>
      </c>
    </row>
    <row r="3">
      <c r="A3" s="115" t="s">
        <v>555</v>
      </c>
      <c r="B3" s="117">
        <v>64.13</v>
      </c>
      <c r="C3" s="138"/>
      <c r="D3" s="302" t="s">
        <v>555</v>
      </c>
      <c r="E3" s="117">
        <v>38.39</v>
      </c>
      <c r="F3" s="303"/>
      <c r="G3" s="114" t="s">
        <v>591</v>
      </c>
      <c r="H3" s="117">
        <v>30.3</v>
      </c>
      <c r="I3" s="117">
        <f t="shared" si="1"/>
        <v>36.36</v>
      </c>
      <c r="K3" s="114" t="s">
        <v>553</v>
      </c>
      <c r="L3" s="117">
        <v>33.57</v>
      </c>
      <c r="N3" s="114" t="s">
        <v>553</v>
      </c>
      <c r="O3" s="117">
        <v>39.0</v>
      </c>
      <c r="R3" s="304" t="s">
        <v>1300</v>
      </c>
    </row>
    <row r="4">
      <c r="A4" s="115" t="s">
        <v>567</v>
      </c>
      <c r="B4" s="117">
        <v>81.46</v>
      </c>
      <c r="C4" s="138"/>
      <c r="D4" s="302" t="s">
        <v>567</v>
      </c>
      <c r="E4" s="117">
        <v>68.07</v>
      </c>
      <c r="F4" s="303"/>
      <c r="G4" s="114" t="s">
        <v>593</v>
      </c>
      <c r="H4" s="117">
        <v>14.14</v>
      </c>
      <c r="I4" s="117">
        <f t="shared" si="1"/>
        <v>16.968</v>
      </c>
      <c r="K4" s="114" t="s">
        <v>555</v>
      </c>
      <c r="L4" s="117">
        <v>33.57</v>
      </c>
      <c r="N4" s="114" t="s">
        <v>1351</v>
      </c>
      <c r="O4" s="117">
        <v>63.0</v>
      </c>
      <c r="R4" s="12" t="s">
        <v>1301</v>
      </c>
    </row>
    <row r="5">
      <c r="A5" s="115" t="s">
        <v>569</v>
      </c>
      <c r="B5" s="117">
        <v>19.89</v>
      </c>
      <c r="C5" s="138"/>
      <c r="D5" s="302" t="s">
        <v>569</v>
      </c>
      <c r="E5" s="117">
        <v>21.79</v>
      </c>
      <c r="F5" s="303"/>
      <c r="G5" s="114" t="s">
        <v>597</v>
      </c>
      <c r="H5" s="117">
        <v>15.15</v>
      </c>
      <c r="I5" s="117">
        <f t="shared" si="1"/>
        <v>18.18</v>
      </c>
      <c r="K5" s="114" t="s">
        <v>567</v>
      </c>
      <c r="L5" s="117">
        <v>67.14</v>
      </c>
      <c r="N5" s="114" t="s">
        <v>555</v>
      </c>
      <c r="O5" s="117">
        <v>42.0</v>
      </c>
    </row>
    <row r="6">
      <c r="A6" s="115" t="s">
        <v>571</v>
      </c>
      <c r="B6" s="117">
        <v>16.81</v>
      </c>
      <c r="C6" s="138"/>
      <c r="D6" s="302" t="s">
        <v>571</v>
      </c>
      <c r="E6" s="117">
        <v>6.8</v>
      </c>
      <c r="F6" s="303"/>
      <c r="G6" s="305" t="s">
        <v>1215</v>
      </c>
      <c r="H6" s="306">
        <v>76.76</v>
      </c>
      <c r="I6" s="117">
        <f t="shared" si="1"/>
        <v>92.112</v>
      </c>
      <c r="K6" s="114" t="s">
        <v>569</v>
      </c>
      <c r="L6" s="117">
        <v>16.79</v>
      </c>
      <c r="N6" s="114" t="s">
        <v>557</v>
      </c>
      <c r="O6" s="117">
        <v>75.0</v>
      </c>
      <c r="Q6" s="12" t="s">
        <v>1315</v>
      </c>
      <c r="R6" s="12" t="s">
        <v>1316</v>
      </c>
    </row>
    <row r="7">
      <c r="A7" s="115" t="s">
        <v>573</v>
      </c>
      <c r="B7" s="117">
        <v>27.63</v>
      </c>
      <c r="C7" s="138"/>
      <c r="D7" s="302" t="s">
        <v>573</v>
      </c>
      <c r="E7" s="117">
        <v>16.33</v>
      </c>
      <c r="F7" s="303"/>
      <c r="G7" s="307" t="s">
        <v>1217</v>
      </c>
      <c r="H7" s="306">
        <v>76.76</v>
      </c>
      <c r="I7" s="117">
        <f t="shared" si="1"/>
        <v>92.112</v>
      </c>
      <c r="K7" s="114" t="s">
        <v>571</v>
      </c>
      <c r="L7" s="117">
        <v>8.39</v>
      </c>
      <c r="N7" s="114" t="s">
        <v>567</v>
      </c>
      <c r="O7" s="117">
        <v>56.0</v>
      </c>
      <c r="R7" s="304" t="s">
        <v>1317</v>
      </c>
    </row>
    <row r="8">
      <c r="A8" s="115" t="s">
        <v>575</v>
      </c>
      <c r="B8" s="117">
        <v>29.01</v>
      </c>
      <c r="C8" s="138"/>
      <c r="D8" s="302" t="s">
        <v>575</v>
      </c>
      <c r="E8" s="117">
        <v>24.5</v>
      </c>
      <c r="F8" s="303"/>
      <c r="G8" s="308" t="s">
        <v>1219</v>
      </c>
      <c r="H8" s="306">
        <v>76.76</v>
      </c>
      <c r="I8" s="117">
        <f t="shared" si="1"/>
        <v>92.112</v>
      </c>
      <c r="K8" s="114" t="s">
        <v>575</v>
      </c>
      <c r="L8" s="117">
        <v>20.14</v>
      </c>
      <c r="N8" s="114" t="s">
        <v>569</v>
      </c>
      <c r="O8" s="117">
        <v>13.0</v>
      </c>
      <c r="R8" s="12" t="s">
        <v>1318</v>
      </c>
    </row>
    <row r="9">
      <c r="A9" s="115" t="s">
        <v>583</v>
      </c>
      <c r="B9" s="117">
        <v>77.23</v>
      </c>
      <c r="C9" s="138"/>
      <c r="D9" s="302" t="s">
        <v>583</v>
      </c>
      <c r="E9" s="117">
        <v>47.63</v>
      </c>
      <c r="F9" s="303"/>
      <c r="G9" s="307" t="s">
        <v>1221</v>
      </c>
      <c r="H9" s="306">
        <v>76.76</v>
      </c>
      <c r="I9" s="117">
        <f t="shared" si="1"/>
        <v>92.112</v>
      </c>
      <c r="K9" s="114" t="s">
        <v>579</v>
      </c>
      <c r="L9" s="117">
        <v>33.57</v>
      </c>
      <c r="N9" s="114" t="s">
        <v>571</v>
      </c>
      <c r="O9" s="117">
        <v>11.0</v>
      </c>
    </row>
    <row r="10">
      <c r="A10" s="115" t="s">
        <v>585</v>
      </c>
      <c r="B10" s="117">
        <v>37.12</v>
      </c>
      <c r="C10" s="138"/>
      <c r="D10" s="302" t="s">
        <v>585</v>
      </c>
      <c r="E10" s="117">
        <v>23.68</v>
      </c>
      <c r="F10" s="303"/>
      <c r="G10" s="114" t="s">
        <v>749</v>
      </c>
      <c r="H10" s="117">
        <v>25.0</v>
      </c>
      <c r="I10" s="117">
        <f t="shared" si="1"/>
        <v>30</v>
      </c>
      <c r="K10" s="114" t="s">
        <v>203</v>
      </c>
      <c r="L10" s="117">
        <v>187.99</v>
      </c>
      <c r="N10" s="114" t="s">
        <v>573</v>
      </c>
      <c r="O10" s="117">
        <v>21.0</v>
      </c>
    </row>
    <row r="11">
      <c r="A11" s="115" t="s">
        <v>15</v>
      </c>
      <c r="B11" s="117">
        <v>64.22</v>
      </c>
      <c r="C11" s="138"/>
      <c r="D11" s="302" t="s">
        <v>15</v>
      </c>
      <c r="E11" s="117">
        <v>29.59</v>
      </c>
      <c r="F11" s="303"/>
      <c r="G11" s="308" t="s">
        <v>751</v>
      </c>
      <c r="H11" s="306">
        <v>25.0</v>
      </c>
      <c r="I11" s="117">
        <f t="shared" si="1"/>
        <v>30</v>
      </c>
      <c r="K11" s="114" t="s">
        <v>583</v>
      </c>
      <c r="L11" s="117">
        <v>53.71</v>
      </c>
      <c r="N11" s="114" t="s">
        <v>162</v>
      </c>
      <c r="O11" s="117">
        <v>12.5</v>
      </c>
    </row>
    <row r="12">
      <c r="A12" s="115" t="s">
        <v>1352</v>
      </c>
      <c r="B12" s="117">
        <v>74.49</v>
      </c>
      <c r="C12" s="138"/>
      <c r="D12" s="302" t="s">
        <v>1352</v>
      </c>
      <c r="E12" s="117">
        <v>47.36</v>
      </c>
      <c r="F12" s="303"/>
      <c r="G12" s="139" t="s">
        <v>1353</v>
      </c>
      <c r="H12" s="125">
        <v>20.2</v>
      </c>
      <c r="I12" s="117">
        <f t="shared" si="1"/>
        <v>24.24</v>
      </c>
      <c r="K12" s="114" t="s">
        <v>589</v>
      </c>
      <c r="L12" s="117">
        <v>50.36</v>
      </c>
      <c r="N12" s="114" t="s">
        <v>575</v>
      </c>
      <c r="O12" s="117">
        <v>19.0</v>
      </c>
    </row>
    <row r="13">
      <c r="A13" s="115" t="s">
        <v>1354</v>
      </c>
      <c r="B13" s="117">
        <v>77.03</v>
      </c>
      <c r="C13" s="138"/>
      <c r="D13" s="302" t="s">
        <v>1354</v>
      </c>
      <c r="E13" s="117">
        <v>56.83</v>
      </c>
      <c r="F13" s="303"/>
      <c r="H13" s="309"/>
      <c r="K13" s="114" t="s">
        <v>591</v>
      </c>
      <c r="L13" s="117">
        <v>20.14</v>
      </c>
      <c r="N13" s="114" t="s">
        <v>579</v>
      </c>
      <c r="O13" s="117">
        <v>28.0</v>
      </c>
    </row>
    <row r="14">
      <c r="A14" s="115" t="s">
        <v>589</v>
      </c>
      <c r="B14" s="117">
        <v>65.0</v>
      </c>
      <c r="C14" s="138"/>
      <c r="D14" s="302" t="s">
        <v>589</v>
      </c>
      <c r="E14" s="117">
        <v>57.53</v>
      </c>
      <c r="F14" s="303"/>
      <c r="H14" s="309"/>
      <c r="K14" s="114" t="s">
        <v>1355</v>
      </c>
      <c r="L14" s="117">
        <v>36.93</v>
      </c>
      <c r="N14" s="114" t="s">
        <v>583</v>
      </c>
      <c r="O14" s="117">
        <v>50.5</v>
      </c>
      <c r="Q14" s="12" t="s">
        <v>1319</v>
      </c>
      <c r="R14" s="12" t="s">
        <v>1320</v>
      </c>
    </row>
    <row r="15">
      <c r="A15" s="115" t="s">
        <v>591</v>
      </c>
      <c r="B15" s="117">
        <v>32.88</v>
      </c>
      <c r="C15" s="138"/>
      <c r="D15" s="302" t="s">
        <v>591</v>
      </c>
      <c r="E15" s="117">
        <v>61.56</v>
      </c>
      <c r="F15" s="303"/>
      <c r="H15" s="309"/>
      <c r="K15" s="114" t="s">
        <v>1356</v>
      </c>
      <c r="L15" s="117">
        <v>23.5</v>
      </c>
      <c r="N15" s="114" t="s">
        <v>205</v>
      </c>
      <c r="O15" s="117">
        <v>56.0</v>
      </c>
      <c r="R15" s="12" t="s">
        <v>1321</v>
      </c>
    </row>
    <row r="16">
      <c r="A16" s="115" t="s">
        <v>593</v>
      </c>
      <c r="B16" s="117">
        <v>26.4</v>
      </c>
      <c r="C16" s="138"/>
      <c r="D16" s="302" t="s">
        <v>593</v>
      </c>
      <c r="E16" s="117">
        <v>11.82</v>
      </c>
      <c r="F16" s="303"/>
      <c r="H16" s="309"/>
      <c r="K16" s="114" t="s">
        <v>597</v>
      </c>
      <c r="L16" s="117">
        <v>83.93</v>
      </c>
      <c r="N16" s="114" t="s">
        <v>206</v>
      </c>
      <c r="O16" s="117">
        <v>12.5</v>
      </c>
      <c r="R16" s="12" t="s">
        <v>1322</v>
      </c>
    </row>
    <row r="17">
      <c r="A17" s="115" t="s">
        <v>595</v>
      </c>
      <c r="B17" s="117">
        <v>34.54</v>
      </c>
      <c r="C17" s="138"/>
      <c r="D17" s="302" t="s">
        <v>595</v>
      </c>
      <c r="E17" s="117">
        <v>27.22</v>
      </c>
      <c r="F17" s="303"/>
      <c r="H17" s="309"/>
      <c r="K17" s="114" t="s">
        <v>222</v>
      </c>
      <c r="L17" s="117">
        <v>40.0</v>
      </c>
      <c r="N17" s="114" t="s">
        <v>207</v>
      </c>
      <c r="O17" s="117">
        <v>11.0</v>
      </c>
      <c r="R17" s="12" t="s">
        <v>1357</v>
      </c>
    </row>
    <row r="18">
      <c r="A18" s="115" t="s">
        <v>597</v>
      </c>
      <c r="B18" s="117">
        <v>14.63</v>
      </c>
      <c r="C18" s="138"/>
      <c r="D18" s="302" t="s">
        <v>170</v>
      </c>
      <c r="E18" s="117">
        <v>18.94</v>
      </c>
      <c r="F18" s="303"/>
      <c r="H18" s="309"/>
      <c r="K18" s="114" t="s">
        <v>223</v>
      </c>
      <c r="L18" s="117">
        <v>40.0</v>
      </c>
      <c r="N18" s="114" t="s">
        <v>589</v>
      </c>
      <c r="O18" s="117">
        <v>50.5</v>
      </c>
      <c r="R18" s="12" t="s">
        <v>1324</v>
      </c>
    </row>
    <row r="19">
      <c r="A19" s="115" t="s">
        <v>599</v>
      </c>
      <c r="B19" s="117">
        <v>87.71</v>
      </c>
      <c r="C19" s="138"/>
      <c r="D19" s="302" t="s">
        <v>597</v>
      </c>
      <c r="E19" s="117">
        <v>14.21</v>
      </c>
      <c r="F19" s="303"/>
      <c r="H19" s="309"/>
      <c r="K19" s="114" t="s">
        <v>224</v>
      </c>
      <c r="L19" s="117">
        <v>40.0</v>
      </c>
      <c r="N19" s="114" t="s">
        <v>17</v>
      </c>
      <c r="O19" s="117">
        <v>35.0</v>
      </c>
      <c r="R19" s="12" t="s">
        <v>1325</v>
      </c>
    </row>
    <row r="20">
      <c r="A20" s="115" t="s">
        <v>599</v>
      </c>
      <c r="B20" s="117">
        <v>101.25</v>
      </c>
      <c r="C20" s="138"/>
      <c r="D20" s="302" t="s">
        <v>599</v>
      </c>
      <c r="E20" s="117">
        <v>74.88</v>
      </c>
      <c r="F20" s="303"/>
      <c r="H20" s="309"/>
      <c r="K20" s="114" t="s">
        <v>225</v>
      </c>
      <c r="L20" s="117">
        <v>40.0</v>
      </c>
      <c r="N20" s="114" t="s">
        <v>591</v>
      </c>
      <c r="O20" s="117">
        <v>16.5</v>
      </c>
      <c r="R20" s="299" t="s">
        <v>1326</v>
      </c>
    </row>
    <row r="21" ht="15.75" customHeight="1">
      <c r="A21" s="115" t="s">
        <v>601</v>
      </c>
      <c r="B21" s="117">
        <v>111.2</v>
      </c>
      <c r="C21" s="138"/>
      <c r="D21" s="302" t="s">
        <v>601</v>
      </c>
      <c r="E21" s="117">
        <v>99.37</v>
      </c>
      <c r="F21" s="303"/>
      <c r="H21" s="309"/>
      <c r="K21" s="114" t="s">
        <v>226</v>
      </c>
      <c r="L21" s="117">
        <v>40.0</v>
      </c>
      <c r="N21" s="114" t="s">
        <v>593</v>
      </c>
      <c r="O21" s="117">
        <v>16.5</v>
      </c>
    </row>
    <row r="22" ht="15.75" customHeight="1">
      <c r="A22" s="115" t="s">
        <v>601</v>
      </c>
      <c r="B22" s="117">
        <v>124.74</v>
      </c>
      <c r="C22" s="138"/>
      <c r="D22" s="302" t="s">
        <v>603</v>
      </c>
      <c r="E22" s="117">
        <v>112.99</v>
      </c>
      <c r="F22" s="303"/>
      <c r="H22" s="309"/>
      <c r="K22" s="114" t="s">
        <v>599</v>
      </c>
      <c r="L22" s="117">
        <v>67.14</v>
      </c>
      <c r="N22" s="114" t="s">
        <v>595</v>
      </c>
      <c r="O22" s="117">
        <v>30.0</v>
      </c>
      <c r="Q22" s="12" t="s">
        <v>1327</v>
      </c>
      <c r="R22" s="12" t="s">
        <v>1328</v>
      </c>
    </row>
    <row r="23" ht="15.75" customHeight="1">
      <c r="A23" s="115" t="s">
        <v>601</v>
      </c>
      <c r="B23" s="117">
        <v>158.58</v>
      </c>
      <c r="C23" s="138"/>
      <c r="D23" s="302" t="s">
        <v>605</v>
      </c>
      <c r="E23" s="117">
        <v>136.14</v>
      </c>
      <c r="F23" s="303"/>
      <c r="H23" s="309"/>
      <c r="K23" s="114" t="s">
        <v>601</v>
      </c>
      <c r="L23" s="117">
        <v>134.28</v>
      </c>
      <c r="N23" s="114" t="s">
        <v>19</v>
      </c>
      <c r="O23" s="117">
        <v>173.0</v>
      </c>
      <c r="R23" s="12" t="s">
        <v>1329</v>
      </c>
    </row>
    <row r="24" ht="15.75" customHeight="1">
      <c r="A24" s="115" t="s">
        <v>603</v>
      </c>
      <c r="B24" s="117">
        <v>134.68</v>
      </c>
      <c r="C24" s="138"/>
      <c r="D24" s="302" t="s">
        <v>607</v>
      </c>
      <c r="E24" s="117">
        <v>65.12</v>
      </c>
      <c r="F24" s="303"/>
      <c r="H24" s="309"/>
      <c r="K24" s="114" t="s">
        <v>603</v>
      </c>
      <c r="L24" s="117">
        <v>181.28</v>
      </c>
      <c r="N24" s="114" t="s">
        <v>1358</v>
      </c>
      <c r="O24" s="117">
        <v>243.0</v>
      </c>
    </row>
    <row r="25" ht="15.75" customHeight="1">
      <c r="A25" s="115" t="s">
        <v>603</v>
      </c>
      <c r="B25" s="117">
        <v>178.0</v>
      </c>
      <c r="C25" s="138"/>
      <c r="D25" s="302" t="s">
        <v>609</v>
      </c>
      <c r="E25" s="117">
        <v>87.61</v>
      </c>
      <c r="F25" s="303"/>
      <c r="H25" s="309"/>
      <c r="K25" s="114" t="s">
        <v>605</v>
      </c>
      <c r="L25" s="117">
        <v>110.78</v>
      </c>
      <c r="N25" s="114" t="s">
        <v>1359</v>
      </c>
      <c r="O25" s="117">
        <v>243.0</v>
      </c>
      <c r="Q25" s="12" t="s">
        <v>1330</v>
      </c>
      <c r="R25" s="299" t="s">
        <v>1331</v>
      </c>
    </row>
    <row r="26" ht="15.75" customHeight="1">
      <c r="A26" s="115" t="s">
        <v>603</v>
      </c>
      <c r="B26" s="117">
        <v>148.21</v>
      </c>
      <c r="C26" s="138"/>
      <c r="D26" s="302" t="s">
        <v>611</v>
      </c>
      <c r="E26" s="117">
        <v>95.9</v>
      </c>
      <c r="F26" s="303"/>
      <c r="H26" s="309"/>
      <c r="K26" s="114" t="s">
        <v>607</v>
      </c>
      <c r="L26" s="117">
        <v>67.14</v>
      </c>
      <c r="N26" s="114" t="s">
        <v>599</v>
      </c>
      <c r="O26" s="117">
        <v>65.0</v>
      </c>
      <c r="R26" s="12" t="s">
        <v>1332</v>
      </c>
    </row>
    <row r="27" ht="15.75" customHeight="1">
      <c r="A27" s="115" t="s">
        <v>605</v>
      </c>
      <c r="B27" s="117">
        <v>178.0</v>
      </c>
      <c r="C27" s="138"/>
      <c r="D27" s="302" t="s">
        <v>613</v>
      </c>
      <c r="E27" s="117">
        <v>108.92</v>
      </c>
      <c r="F27" s="303"/>
      <c r="H27" s="309"/>
      <c r="K27" s="114" t="s">
        <v>609</v>
      </c>
      <c r="L27" s="117">
        <v>100.71</v>
      </c>
      <c r="N27" s="114" t="s">
        <v>601</v>
      </c>
      <c r="O27" s="117">
        <v>80.0</v>
      </c>
      <c r="R27" s="12" t="s">
        <v>1333</v>
      </c>
    </row>
    <row r="28" ht="15.75" customHeight="1">
      <c r="A28" s="115" t="s">
        <v>607</v>
      </c>
      <c r="B28" s="117">
        <v>102.9</v>
      </c>
      <c r="C28" s="138"/>
      <c r="D28" s="302" t="s">
        <v>21</v>
      </c>
      <c r="E28" s="117">
        <v>66.3</v>
      </c>
      <c r="F28" s="303"/>
      <c r="H28" s="309"/>
      <c r="K28" s="114" t="s">
        <v>611</v>
      </c>
      <c r="L28" s="117">
        <v>117.5</v>
      </c>
      <c r="N28" s="114" t="s">
        <v>603</v>
      </c>
      <c r="O28" s="117">
        <v>98.0</v>
      </c>
    </row>
    <row r="29" ht="15.75" customHeight="1">
      <c r="A29" s="115" t="s">
        <v>607</v>
      </c>
      <c r="B29" s="117">
        <v>129.98</v>
      </c>
      <c r="C29" s="138"/>
      <c r="D29" s="302" t="s">
        <v>615</v>
      </c>
      <c r="E29" s="117">
        <v>49.73</v>
      </c>
      <c r="F29" s="303"/>
      <c r="H29" s="309"/>
      <c r="K29" s="114" t="s">
        <v>613</v>
      </c>
      <c r="L29" s="117">
        <v>134.28</v>
      </c>
      <c r="N29" s="114" t="s">
        <v>605</v>
      </c>
      <c r="O29" s="117">
        <v>118.0</v>
      </c>
    </row>
    <row r="30" ht="15.75" customHeight="1">
      <c r="A30" s="115" t="s">
        <v>609</v>
      </c>
      <c r="B30" s="117">
        <v>127.77</v>
      </c>
      <c r="C30" s="138"/>
      <c r="D30" s="302" t="s">
        <v>617</v>
      </c>
      <c r="E30" s="117">
        <v>63.91</v>
      </c>
      <c r="F30" s="303"/>
      <c r="H30" s="309"/>
      <c r="K30" s="114" t="s">
        <v>615</v>
      </c>
      <c r="L30" s="117">
        <v>67.14</v>
      </c>
      <c r="N30" s="114" t="s">
        <v>607</v>
      </c>
      <c r="O30" s="117">
        <v>100.0</v>
      </c>
    </row>
    <row r="31" ht="15.75" customHeight="1">
      <c r="A31" s="115" t="s">
        <v>609</v>
      </c>
      <c r="B31" s="117">
        <v>168.39</v>
      </c>
      <c r="C31" s="138"/>
      <c r="D31" s="302" t="s">
        <v>619</v>
      </c>
      <c r="E31" s="117">
        <v>73.41</v>
      </c>
      <c r="F31" s="303"/>
      <c r="H31" s="309"/>
      <c r="K31" s="114" t="s">
        <v>617</v>
      </c>
      <c r="L31" s="117">
        <v>134.28</v>
      </c>
      <c r="N31" s="114" t="s">
        <v>609</v>
      </c>
      <c r="O31" s="117">
        <v>100.0</v>
      </c>
    </row>
    <row r="32" ht="15.75" customHeight="1">
      <c r="A32" s="115" t="s">
        <v>609</v>
      </c>
      <c r="B32" s="117">
        <v>171.09</v>
      </c>
      <c r="C32" s="138"/>
      <c r="D32" s="302" t="s">
        <v>621</v>
      </c>
      <c r="E32" s="117">
        <v>80.49</v>
      </c>
      <c r="F32" s="303"/>
      <c r="H32" s="309"/>
      <c r="K32" s="114" t="s">
        <v>619</v>
      </c>
      <c r="L32" s="117">
        <v>181.28</v>
      </c>
      <c r="N32" s="114" t="s">
        <v>611</v>
      </c>
      <c r="O32" s="117">
        <v>106.2952</v>
      </c>
    </row>
    <row r="33" ht="15.75" customHeight="1">
      <c r="A33" s="115" t="s">
        <v>611</v>
      </c>
      <c r="B33" s="117">
        <v>155.4</v>
      </c>
      <c r="C33" s="138"/>
      <c r="D33" s="302" t="s">
        <v>623</v>
      </c>
      <c r="E33" s="117">
        <v>520.89</v>
      </c>
      <c r="F33" s="303"/>
      <c r="H33" s="309"/>
      <c r="K33" s="114" t="s">
        <v>621</v>
      </c>
      <c r="L33" s="117">
        <v>191.35</v>
      </c>
      <c r="N33" s="114" t="s">
        <v>613</v>
      </c>
      <c r="O33" s="117">
        <v>135.0</v>
      </c>
    </row>
    <row r="34" ht="15.75" customHeight="1">
      <c r="A34" s="115" t="s">
        <v>611</v>
      </c>
      <c r="B34" s="117">
        <v>205.49</v>
      </c>
      <c r="C34" s="138"/>
      <c r="D34" s="302" t="s">
        <v>627</v>
      </c>
      <c r="E34" s="117">
        <v>378.83</v>
      </c>
      <c r="F34" s="303"/>
      <c r="H34" s="309"/>
      <c r="K34" s="114" t="s">
        <v>657</v>
      </c>
      <c r="L34" s="117">
        <v>553.91</v>
      </c>
      <c r="N34" s="114" t="s">
        <v>21</v>
      </c>
      <c r="O34" s="117">
        <v>153.0</v>
      </c>
    </row>
    <row r="35" ht="15.75" customHeight="1">
      <c r="A35" s="115" t="s">
        <v>613</v>
      </c>
      <c r="B35" s="117">
        <v>194.77</v>
      </c>
      <c r="C35" s="138"/>
      <c r="D35" s="302" t="s">
        <v>236</v>
      </c>
      <c r="E35" s="117">
        <v>378.83</v>
      </c>
      <c r="F35" s="303"/>
      <c r="H35" s="309"/>
      <c r="K35" s="114" t="s">
        <v>663</v>
      </c>
      <c r="L35" s="117">
        <v>167.85</v>
      </c>
      <c r="N35" s="114" t="s">
        <v>615</v>
      </c>
      <c r="O35" s="117">
        <v>110.0</v>
      </c>
    </row>
    <row r="36" ht="15.75" customHeight="1">
      <c r="A36" s="115" t="s">
        <v>613</v>
      </c>
      <c r="B36" s="117">
        <v>269.23</v>
      </c>
      <c r="C36" s="138"/>
      <c r="D36" s="302" t="s">
        <v>633</v>
      </c>
      <c r="E36" s="117">
        <v>35.5</v>
      </c>
      <c r="F36" s="303"/>
      <c r="H36" s="309"/>
      <c r="K36" s="114" t="s">
        <v>665</v>
      </c>
      <c r="L36" s="117">
        <v>90.64</v>
      </c>
      <c r="N36" s="114" t="s">
        <v>617</v>
      </c>
      <c r="O36" s="117">
        <v>110.0</v>
      </c>
    </row>
    <row r="37" ht="15.75" customHeight="1">
      <c r="A37" s="115" t="s">
        <v>21</v>
      </c>
      <c r="B37" s="117">
        <v>285.25</v>
      </c>
      <c r="C37" s="138"/>
      <c r="D37" s="302" t="s">
        <v>635</v>
      </c>
      <c r="E37" s="117">
        <v>153.91</v>
      </c>
      <c r="F37" s="303"/>
      <c r="H37" s="309"/>
      <c r="K37" s="114" t="s">
        <v>667</v>
      </c>
      <c r="L37" s="117">
        <v>302.13</v>
      </c>
      <c r="N37" s="114" t="s">
        <v>619</v>
      </c>
      <c r="O37" s="117">
        <v>135.0</v>
      </c>
    </row>
    <row r="38" ht="15.75" customHeight="1">
      <c r="A38" s="115" t="s">
        <v>21</v>
      </c>
      <c r="B38" s="117">
        <v>413.86</v>
      </c>
      <c r="C38" s="138"/>
      <c r="D38" s="302" t="s">
        <v>31</v>
      </c>
      <c r="E38" s="117">
        <v>71.03</v>
      </c>
      <c r="F38" s="303"/>
      <c r="H38" s="309"/>
      <c r="K38" s="114" t="s">
        <v>673</v>
      </c>
      <c r="L38" s="117">
        <v>67.14</v>
      </c>
      <c r="N38" s="114" t="s">
        <v>621</v>
      </c>
      <c r="O38" s="117">
        <v>175.0</v>
      </c>
    </row>
    <row r="39" ht="15.75" customHeight="1">
      <c r="A39" s="115" t="s">
        <v>615</v>
      </c>
      <c r="B39" s="117">
        <v>87.71</v>
      </c>
      <c r="C39" s="138"/>
      <c r="D39" s="302" t="s">
        <v>639</v>
      </c>
      <c r="E39" s="117">
        <v>142.07</v>
      </c>
      <c r="F39" s="303"/>
      <c r="H39" s="309"/>
      <c r="K39" s="114" t="s">
        <v>675</v>
      </c>
      <c r="L39" s="117">
        <v>839.25</v>
      </c>
      <c r="N39" s="114" t="s">
        <v>28</v>
      </c>
      <c r="O39" s="117">
        <v>140.0</v>
      </c>
    </row>
    <row r="40" ht="15.75" customHeight="1">
      <c r="A40" s="115" t="s">
        <v>615</v>
      </c>
      <c r="B40" s="117">
        <v>101.25</v>
      </c>
      <c r="C40" s="138"/>
      <c r="D40" s="302" t="s">
        <v>33</v>
      </c>
      <c r="E40" s="117">
        <v>23.68</v>
      </c>
      <c r="F40" s="303"/>
      <c r="H40" s="309"/>
      <c r="K40" s="114" t="s">
        <v>677</v>
      </c>
      <c r="L40" s="117">
        <v>839.25</v>
      </c>
      <c r="N40" s="114" t="s">
        <v>30</v>
      </c>
      <c r="O40" s="117">
        <v>140.0</v>
      </c>
    </row>
    <row r="41" ht="15.75" customHeight="1">
      <c r="A41" s="310" t="s">
        <v>617</v>
      </c>
      <c r="B41" s="117">
        <v>126.43</v>
      </c>
      <c r="C41" s="138"/>
      <c r="D41" s="302" t="s">
        <v>643</v>
      </c>
      <c r="E41" s="117">
        <v>118.38</v>
      </c>
      <c r="F41" s="303"/>
      <c r="H41" s="309"/>
      <c r="K41" s="114" t="s">
        <v>679</v>
      </c>
      <c r="L41" s="117">
        <v>923.18</v>
      </c>
      <c r="N41" s="114" t="s">
        <v>635</v>
      </c>
      <c r="O41" s="117">
        <v>145.0</v>
      </c>
    </row>
    <row r="42" ht="15.75" customHeight="1">
      <c r="A42" s="311" t="s">
        <v>619</v>
      </c>
      <c r="B42" s="117">
        <v>153.63</v>
      </c>
      <c r="C42" s="138"/>
      <c r="D42" s="302" t="s">
        <v>35</v>
      </c>
      <c r="E42" s="117">
        <v>29.59</v>
      </c>
      <c r="F42" s="303"/>
      <c r="H42" s="309"/>
      <c r="K42" s="114" t="s">
        <v>681</v>
      </c>
      <c r="L42" s="117">
        <v>923.18</v>
      </c>
      <c r="N42" s="114" t="s">
        <v>31</v>
      </c>
      <c r="O42" s="117">
        <v>153.0</v>
      </c>
    </row>
    <row r="43" ht="15.75" customHeight="1">
      <c r="A43" s="312" t="s">
        <v>621</v>
      </c>
      <c r="B43" s="117">
        <v>168.43</v>
      </c>
      <c r="C43" s="138"/>
      <c r="D43" s="302" t="s">
        <v>36</v>
      </c>
      <c r="E43" s="117">
        <v>71.03</v>
      </c>
      <c r="F43" s="303"/>
      <c r="H43" s="309"/>
      <c r="K43" s="114" t="s">
        <v>683</v>
      </c>
      <c r="L43" s="117">
        <v>570.69</v>
      </c>
      <c r="N43" s="114" t="s">
        <v>32</v>
      </c>
      <c r="O43" s="117">
        <v>135.0</v>
      </c>
    </row>
    <row r="44" ht="15.75" customHeight="1">
      <c r="A44" s="115" t="s">
        <v>633</v>
      </c>
      <c r="B44" s="117">
        <v>84.61</v>
      </c>
      <c r="C44" s="138"/>
      <c r="D44" s="302" t="s">
        <v>37</v>
      </c>
      <c r="E44" s="117">
        <v>75.76</v>
      </c>
      <c r="F44" s="303"/>
      <c r="H44" s="309"/>
      <c r="K44" s="114" t="s">
        <v>685</v>
      </c>
      <c r="L44" s="117">
        <v>594.19</v>
      </c>
      <c r="N44" s="114" t="s">
        <v>639</v>
      </c>
      <c r="O44" s="117">
        <v>135.0</v>
      </c>
    </row>
    <row r="45" ht="15.75" customHeight="1">
      <c r="A45" s="115" t="s">
        <v>28</v>
      </c>
      <c r="B45" s="117">
        <v>370.37</v>
      </c>
      <c r="C45" s="138"/>
      <c r="D45" s="302" t="s">
        <v>649</v>
      </c>
      <c r="E45" s="117">
        <v>236.78</v>
      </c>
      <c r="F45" s="303"/>
      <c r="H45" s="309"/>
      <c r="K45" s="114" t="s">
        <v>687</v>
      </c>
      <c r="L45" s="117">
        <v>1007.1</v>
      </c>
      <c r="N45" s="114" t="s">
        <v>33</v>
      </c>
      <c r="O45" s="117">
        <v>39.5</v>
      </c>
    </row>
    <row r="46" ht="15.75" customHeight="1">
      <c r="A46" s="115" t="s">
        <v>30</v>
      </c>
      <c r="B46" s="117">
        <v>215.83</v>
      </c>
      <c r="C46" s="138"/>
      <c r="D46" s="302" t="s">
        <v>651</v>
      </c>
      <c r="E46" s="117">
        <v>284.13</v>
      </c>
      <c r="F46" s="303"/>
      <c r="H46" s="309"/>
      <c r="K46" s="114" t="s">
        <v>689</v>
      </c>
      <c r="L46" s="117">
        <v>1007.1</v>
      </c>
      <c r="N46" s="114" t="s">
        <v>643</v>
      </c>
      <c r="O46" s="117">
        <v>153.0</v>
      </c>
    </row>
    <row r="47" ht="15.75" customHeight="1">
      <c r="A47" s="115" t="s">
        <v>635</v>
      </c>
      <c r="B47" s="117">
        <v>341.88</v>
      </c>
      <c r="C47" s="138"/>
      <c r="D47" s="302" t="s">
        <v>653</v>
      </c>
      <c r="E47" s="117">
        <v>378.83</v>
      </c>
      <c r="F47" s="303"/>
      <c r="H47" s="309"/>
      <c r="K47" s="114" t="s">
        <v>1360</v>
      </c>
      <c r="L47" s="117">
        <v>715.04</v>
      </c>
      <c r="N47" s="114" t="s">
        <v>36</v>
      </c>
      <c r="O47" s="117">
        <v>85.0</v>
      </c>
    </row>
    <row r="48" ht="15.75" customHeight="1">
      <c r="A48" s="115" t="s">
        <v>31</v>
      </c>
      <c r="B48" s="117">
        <v>280.57</v>
      </c>
      <c r="C48" s="138"/>
      <c r="D48" s="302" t="s">
        <v>655</v>
      </c>
      <c r="E48" s="117">
        <v>260.45</v>
      </c>
      <c r="F48" s="303"/>
      <c r="H48" s="309"/>
      <c r="K48" s="114" t="s">
        <v>1361</v>
      </c>
      <c r="L48" s="117">
        <v>715.04</v>
      </c>
      <c r="N48" s="114" t="s">
        <v>649</v>
      </c>
      <c r="O48" s="117">
        <v>385.0</v>
      </c>
    </row>
    <row r="49" ht="15.75" customHeight="1">
      <c r="A49" s="115" t="s">
        <v>239</v>
      </c>
      <c r="B49" s="117">
        <v>285.75</v>
      </c>
      <c r="C49" s="138"/>
      <c r="D49" s="302" t="s">
        <v>44</v>
      </c>
      <c r="E49" s="117">
        <v>94.71</v>
      </c>
      <c r="F49" s="303"/>
      <c r="H49" s="309"/>
      <c r="K49" s="114" t="s">
        <v>261</v>
      </c>
      <c r="L49" s="117">
        <v>449.84</v>
      </c>
      <c r="N49" s="114" t="s">
        <v>651</v>
      </c>
      <c r="O49" s="117">
        <v>465.0</v>
      </c>
    </row>
    <row r="50" ht="15.75" customHeight="1">
      <c r="A50" s="115" t="s">
        <v>32</v>
      </c>
      <c r="B50" s="117">
        <v>370.37</v>
      </c>
      <c r="C50" s="138"/>
      <c r="D50" s="302" t="s">
        <v>49</v>
      </c>
      <c r="E50" s="117">
        <v>165.74</v>
      </c>
      <c r="F50" s="303"/>
      <c r="H50" s="309"/>
      <c r="K50" s="114" t="s">
        <v>262</v>
      </c>
      <c r="L50" s="117">
        <v>449.84</v>
      </c>
      <c r="N50" s="114" t="s">
        <v>653</v>
      </c>
      <c r="O50" s="117">
        <v>560.0</v>
      </c>
    </row>
    <row r="51" ht="15.75" customHeight="1">
      <c r="A51" s="115" t="s">
        <v>639</v>
      </c>
      <c r="B51" s="117">
        <v>174.04</v>
      </c>
      <c r="C51" s="138"/>
      <c r="D51" s="302" t="s">
        <v>53</v>
      </c>
      <c r="E51" s="117">
        <v>71.03</v>
      </c>
      <c r="F51" s="303"/>
      <c r="H51" s="309"/>
      <c r="K51" s="114" t="s">
        <v>263</v>
      </c>
      <c r="L51" s="117">
        <v>449.84</v>
      </c>
      <c r="N51" s="114" t="s">
        <v>675</v>
      </c>
      <c r="O51" s="117">
        <v>660.0</v>
      </c>
    </row>
    <row r="52" ht="15.75" customHeight="1">
      <c r="A52" s="115" t="s">
        <v>33</v>
      </c>
      <c r="B52" s="117">
        <v>47.65</v>
      </c>
      <c r="C52" s="138"/>
      <c r="D52" s="302" t="s">
        <v>659</v>
      </c>
      <c r="E52" s="117">
        <v>142.07</v>
      </c>
      <c r="F52" s="303"/>
      <c r="H52" s="309"/>
      <c r="K52" s="114" t="s">
        <v>264</v>
      </c>
      <c r="L52" s="117">
        <v>449.84</v>
      </c>
      <c r="N52" s="114" t="s">
        <v>677</v>
      </c>
      <c r="O52" s="117">
        <v>660.0</v>
      </c>
    </row>
    <row r="53" ht="15.75" customHeight="1">
      <c r="A53" s="115" t="s">
        <v>643</v>
      </c>
      <c r="B53" s="117">
        <v>271.94</v>
      </c>
      <c r="C53" s="138"/>
      <c r="D53" s="302" t="s">
        <v>663</v>
      </c>
      <c r="E53" s="117">
        <v>118.86</v>
      </c>
      <c r="F53" s="303"/>
      <c r="H53" s="309"/>
      <c r="K53" s="114" t="s">
        <v>173</v>
      </c>
      <c r="L53" s="117">
        <v>40.28</v>
      </c>
      <c r="N53" s="114" t="s">
        <v>683</v>
      </c>
      <c r="O53" s="117">
        <v>565.0</v>
      </c>
    </row>
    <row r="54" ht="15.75" customHeight="1">
      <c r="A54" s="115" t="s">
        <v>35</v>
      </c>
      <c r="B54" s="117">
        <v>51.8</v>
      </c>
      <c r="C54" s="138"/>
      <c r="D54" s="302" t="s">
        <v>665</v>
      </c>
      <c r="E54" s="117">
        <v>63.92</v>
      </c>
      <c r="F54" s="303"/>
      <c r="H54" s="309"/>
      <c r="K54" s="114" t="s">
        <v>174</v>
      </c>
      <c r="L54" s="117">
        <v>40.28</v>
      </c>
      <c r="N54" s="114" t="s">
        <v>685</v>
      </c>
      <c r="O54" s="117">
        <v>650.0</v>
      </c>
    </row>
    <row r="55" ht="15.75" customHeight="1">
      <c r="A55" s="115" t="s">
        <v>36</v>
      </c>
      <c r="B55" s="117">
        <v>127.77</v>
      </c>
      <c r="C55" s="138"/>
      <c r="D55" s="302" t="s">
        <v>667</v>
      </c>
      <c r="E55" s="117">
        <v>213.1</v>
      </c>
      <c r="F55" s="303"/>
      <c r="H55" s="309"/>
      <c r="K55" s="114" t="s">
        <v>175</v>
      </c>
      <c r="L55" s="117">
        <v>40.28</v>
      </c>
      <c r="N55" s="114" t="s">
        <v>74</v>
      </c>
      <c r="O55" s="117">
        <v>83.0</v>
      </c>
    </row>
    <row r="56" ht="15.75" customHeight="1">
      <c r="A56" s="115" t="s">
        <v>37</v>
      </c>
      <c r="B56" s="117">
        <v>127.77</v>
      </c>
      <c r="C56" s="138"/>
      <c r="D56" s="302" t="s">
        <v>669</v>
      </c>
      <c r="E56" s="117">
        <v>86.43</v>
      </c>
      <c r="F56" s="303"/>
      <c r="H56" s="309"/>
      <c r="K56" s="114" t="s">
        <v>176</v>
      </c>
      <c r="L56" s="117">
        <v>40.28</v>
      </c>
      <c r="N56" s="114" t="s">
        <v>691</v>
      </c>
      <c r="O56" s="117">
        <v>83.0</v>
      </c>
    </row>
    <row r="57" ht="15.75" customHeight="1">
      <c r="A57" s="115" t="s">
        <v>649</v>
      </c>
      <c r="B57" s="117">
        <v>455.84</v>
      </c>
      <c r="C57" s="138"/>
      <c r="D57" s="302" t="s">
        <v>673</v>
      </c>
      <c r="E57" s="117">
        <v>47.34</v>
      </c>
      <c r="F57" s="303"/>
      <c r="H57" s="309"/>
      <c r="K57" s="114" t="s">
        <v>74</v>
      </c>
      <c r="L57" s="117">
        <v>100.71</v>
      </c>
      <c r="N57" s="114" t="s">
        <v>693</v>
      </c>
      <c r="O57" s="117">
        <v>75.0</v>
      </c>
    </row>
    <row r="58" ht="15.75" customHeight="1">
      <c r="A58" s="115" t="s">
        <v>651</v>
      </c>
      <c r="B58" s="117">
        <v>535.25</v>
      </c>
      <c r="C58" s="138"/>
      <c r="D58" s="302" t="s">
        <v>675</v>
      </c>
      <c r="E58" s="117">
        <v>710.33</v>
      </c>
      <c r="F58" s="303"/>
      <c r="H58" s="309"/>
      <c r="K58" s="114" t="s">
        <v>691</v>
      </c>
      <c r="L58" s="117">
        <v>100.71</v>
      </c>
      <c r="N58" s="114" t="s">
        <v>76</v>
      </c>
      <c r="O58" s="117">
        <v>81.0</v>
      </c>
    </row>
    <row r="59" ht="15.75" customHeight="1">
      <c r="A59" s="115" t="s">
        <v>653</v>
      </c>
      <c r="B59" s="117">
        <v>642.31</v>
      </c>
      <c r="C59" s="138"/>
      <c r="D59" s="302" t="s">
        <v>677</v>
      </c>
      <c r="E59" s="117">
        <v>710.33</v>
      </c>
      <c r="F59" s="303"/>
      <c r="H59" s="309"/>
      <c r="K59" s="114" t="s">
        <v>693</v>
      </c>
      <c r="L59" s="117">
        <v>67.14</v>
      </c>
      <c r="N59" s="114" t="s">
        <v>695</v>
      </c>
      <c r="O59" s="117">
        <v>81.0</v>
      </c>
    </row>
    <row r="60" ht="15.75" customHeight="1">
      <c r="A60" s="115" t="s">
        <v>655</v>
      </c>
      <c r="B60" s="117">
        <v>529.73</v>
      </c>
      <c r="D60" s="302" t="s">
        <v>679</v>
      </c>
      <c r="E60" s="117">
        <v>769.52</v>
      </c>
      <c r="H60" s="309"/>
      <c r="K60" s="114" t="s">
        <v>76</v>
      </c>
      <c r="L60" s="117">
        <v>100.71</v>
      </c>
      <c r="N60" s="114" t="s">
        <v>697</v>
      </c>
      <c r="O60" s="117">
        <v>66.0</v>
      </c>
    </row>
    <row r="61" ht="15.75" customHeight="1">
      <c r="A61" s="115" t="s">
        <v>44</v>
      </c>
      <c r="B61" s="117">
        <v>164.38</v>
      </c>
      <c r="D61" s="302" t="s">
        <v>681</v>
      </c>
      <c r="E61" s="117">
        <v>769.52</v>
      </c>
      <c r="H61" s="309"/>
      <c r="K61" s="114" t="s">
        <v>695</v>
      </c>
      <c r="L61" s="117">
        <v>100.71</v>
      </c>
      <c r="N61" s="114" t="s">
        <v>717</v>
      </c>
      <c r="O61" s="117">
        <v>67.0</v>
      </c>
    </row>
    <row r="62" ht="15.75" customHeight="1">
      <c r="A62" s="115" t="s">
        <v>49</v>
      </c>
      <c r="B62" s="117">
        <v>437.87</v>
      </c>
      <c r="D62" s="302" t="s">
        <v>683</v>
      </c>
      <c r="E62" s="117">
        <v>236.78</v>
      </c>
      <c r="H62" s="309"/>
      <c r="K62" s="114" t="s">
        <v>265</v>
      </c>
      <c r="L62" s="117">
        <v>137.64</v>
      </c>
      <c r="N62" s="114" t="s">
        <v>719</v>
      </c>
      <c r="O62" s="117">
        <v>143.4</v>
      </c>
    </row>
    <row r="63" ht="15.75" customHeight="1">
      <c r="A63" s="115" t="s">
        <v>53</v>
      </c>
      <c r="B63" s="117">
        <v>174.04</v>
      </c>
      <c r="D63" s="302" t="s">
        <v>685</v>
      </c>
      <c r="E63" s="117">
        <v>236.78</v>
      </c>
      <c r="H63" s="309"/>
      <c r="K63" s="114" t="s">
        <v>177</v>
      </c>
      <c r="L63" s="117">
        <v>137.64</v>
      </c>
      <c r="N63" s="114" t="s">
        <v>721</v>
      </c>
      <c r="O63" s="117">
        <v>143.4</v>
      </c>
    </row>
    <row r="64" ht="15.75" customHeight="1">
      <c r="A64" s="115" t="s">
        <v>659</v>
      </c>
      <c r="B64" s="117">
        <v>399.88</v>
      </c>
      <c r="D64" s="302" t="s">
        <v>687</v>
      </c>
      <c r="E64" s="117">
        <v>710.33</v>
      </c>
      <c r="H64" s="309"/>
      <c r="K64" s="114" t="s">
        <v>77</v>
      </c>
      <c r="L64" s="117">
        <v>124.21</v>
      </c>
      <c r="N64" s="114" t="s">
        <v>723</v>
      </c>
      <c r="O64" s="117">
        <v>240.0</v>
      </c>
    </row>
    <row r="65" ht="15.75" customHeight="1">
      <c r="A65" s="115" t="s">
        <v>663</v>
      </c>
      <c r="B65" s="117">
        <v>158.85</v>
      </c>
      <c r="D65" s="302" t="s">
        <v>689</v>
      </c>
      <c r="E65" s="117">
        <v>710.33</v>
      </c>
      <c r="H65" s="309"/>
      <c r="K65" s="114" t="s">
        <v>697</v>
      </c>
      <c r="L65" s="117">
        <v>100.71</v>
      </c>
      <c r="N65" s="114" t="s">
        <v>725</v>
      </c>
      <c r="O65" s="117">
        <v>240.0</v>
      </c>
    </row>
    <row r="66" ht="15.75" customHeight="1">
      <c r="A66" s="115" t="s">
        <v>669</v>
      </c>
      <c r="B66" s="117">
        <v>117.41</v>
      </c>
      <c r="D66" s="302" t="s">
        <v>72</v>
      </c>
      <c r="E66" s="117">
        <v>710.33</v>
      </c>
      <c r="H66" s="309"/>
      <c r="K66" s="114" t="s">
        <v>699</v>
      </c>
      <c r="L66" s="117">
        <v>100.71</v>
      </c>
      <c r="N66" s="114" t="s">
        <v>727</v>
      </c>
      <c r="O66" s="117">
        <v>281.0</v>
      </c>
    </row>
    <row r="67" ht="15.75" customHeight="1">
      <c r="A67" s="115" t="s">
        <v>675</v>
      </c>
      <c r="B67" s="117">
        <v>837.66</v>
      </c>
      <c r="D67" s="302" t="s">
        <v>73</v>
      </c>
      <c r="E67" s="117">
        <v>710.33</v>
      </c>
      <c r="H67" s="309"/>
      <c r="K67" s="114" t="s">
        <v>79</v>
      </c>
      <c r="L67" s="117">
        <v>167.85</v>
      </c>
      <c r="N67" s="114" t="s">
        <v>729</v>
      </c>
      <c r="O67" s="117">
        <v>355.0</v>
      </c>
    </row>
    <row r="68" ht="15.75" customHeight="1">
      <c r="A68" s="115" t="s">
        <v>677</v>
      </c>
      <c r="B68" s="117">
        <v>837.66</v>
      </c>
      <c r="D68" s="302" t="s">
        <v>74</v>
      </c>
      <c r="E68" s="117">
        <v>71.03</v>
      </c>
      <c r="H68" s="309"/>
      <c r="K68" s="114" t="s">
        <v>266</v>
      </c>
      <c r="L68" s="117">
        <v>500.19</v>
      </c>
      <c r="N68" s="114" t="s">
        <v>731</v>
      </c>
      <c r="O68" s="117">
        <v>155.0</v>
      </c>
    </row>
    <row r="69" ht="15.75" customHeight="1">
      <c r="A69" s="115" t="s">
        <v>679</v>
      </c>
      <c r="B69" s="117">
        <v>837.66</v>
      </c>
      <c r="D69" s="302" t="s">
        <v>691</v>
      </c>
      <c r="E69" s="117">
        <v>71.03</v>
      </c>
      <c r="H69" s="309"/>
      <c r="K69" s="114" t="s">
        <v>267</v>
      </c>
      <c r="L69" s="117">
        <v>500.19</v>
      </c>
      <c r="N69" s="114" t="s">
        <v>1215</v>
      </c>
      <c r="O69" s="117">
        <v>94.0</v>
      </c>
    </row>
    <row r="70" ht="15.75" customHeight="1">
      <c r="A70" s="115" t="s">
        <v>681</v>
      </c>
      <c r="B70" s="117">
        <v>837.66</v>
      </c>
      <c r="D70" s="302" t="s">
        <v>693</v>
      </c>
      <c r="E70" s="117">
        <v>47.34</v>
      </c>
      <c r="H70" s="309"/>
      <c r="K70" s="114" t="s">
        <v>80</v>
      </c>
      <c r="L70" s="117">
        <v>335.7</v>
      </c>
      <c r="N70" s="114" t="s">
        <v>1217</v>
      </c>
      <c r="O70" s="117">
        <v>94.0</v>
      </c>
    </row>
    <row r="71" ht="15.75" customHeight="1">
      <c r="A71" s="115" t="s">
        <v>683</v>
      </c>
      <c r="B71" s="117">
        <v>795.36</v>
      </c>
      <c r="D71" s="302" t="s">
        <v>76</v>
      </c>
      <c r="E71" s="117">
        <v>71.03</v>
      </c>
      <c r="H71" s="309"/>
      <c r="K71" s="114" t="s">
        <v>81</v>
      </c>
      <c r="L71" s="117">
        <v>335.7</v>
      </c>
      <c r="N71" s="114" t="s">
        <v>749</v>
      </c>
      <c r="O71" s="117">
        <v>32.5</v>
      </c>
    </row>
    <row r="72" ht="15.75" customHeight="1">
      <c r="A72" s="115" t="s">
        <v>685</v>
      </c>
      <c r="B72" s="117">
        <v>795.36</v>
      </c>
      <c r="D72" s="302" t="s">
        <v>695</v>
      </c>
      <c r="E72" s="117">
        <v>71.03</v>
      </c>
      <c r="H72" s="309"/>
      <c r="K72" s="114" t="s">
        <v>82</v>
      </c>
      <c r="L72" s="117">
        <v>268.56</v>
      </c>
      <c r="N72" s="114" t="s">
        <v>1219</v>
      </c>
      <c r="O72" s="117">
        <v>88.0</v>
      </c>
    </row>
    <row r="73" ht="15.75" customHeight="1">
      <c r="A73" s="115" t="s">
        <v>687</v>
      </c>
      <c r="B73" s="117">
        <v>1164.27</v>
      </c>
      <c r="D73" s="302" t="s">
        <v>77</v>
      </c>
      <c r="E73" s="117">
        <v>142.07</v>
      </c>
      <c r="H73" s="309"/>
      <c r="K73" s="114" t="s">
        <v>83</v>
      </c>
      <c r="L73" s="117">
        <v>268.56</v>
      </c>
      <c r="N73" s="114" t="s">
        <v>1221</v>
      </c>
      <c r="O73" s="117">
        <v>88.0</v>
      </c>
    </row>
    <row r="74" ht="15.75" customHeight="1">
      <c r="A74" s="115" t="s">
        <v>689</v>
      </c>
      <c r="B74" s="117">
        <v>1164.27</v>
      </c>
      <c r="D74" s="302" t="s">
        <v>697</v>
      </c>
      <c r="E74" s="117">
        <v>71.03</v>
      </c>
      <c r="H74" s="309"/>
      <c r="K74" s="114" t="s">
        <v>705</v>
      </c>
      <c r="L74" s="117">
        <v>268.56</v>
      </c>
      <c r="N74" s="114" t="s">
        <v>751</v>
      </c>
      <c r="O74" s="117">
        <v>75.0</v>
      </c>
    </row>
    <row r="75" ht="15.75" customHeight="1">
      <c r="A75" s="115" t="s">
        <v>74</v>
      </c>
      <c r="B75" s="117">
        <v>211.53</v>
      </c>
      <c r="D75" s="302" t="s">
        <v>699</v>
      </c>
      <c r="E75" s="117">
        <v>71.03</v>
      </c>
      <c r="H75" s="309"/>
      <c r="K75" s="114" t="s">
        <v>707</v>
      </c>
      <c r="L75" s="117">
        <v>268.56</v>
      </c>
      <c r="N75" s="114" t="s">
        <v>753</v>
      </c>
      <c r="O75" s="117">
        <v>63.0</v>
      </c>
    </row>
    <row r="76" ht="15.75" customHeight="1">
      <c r="A76" s="115" t="s">
        <v>691</v>
      </c>
      <c r="B76" s="117">
        <v>211.53</v>
      </c>
      <c r="D76" s="302" t="s">
        <v>79</v>
      </c>
      <c r="E76" s="117">
        <v>118.38</v>
      </c>
      <c r="H76" s="309"/>
      <c r="K76" s="114" t="s">
        <v>84</v>
      </c>
      <c r="L76" s="117">
        <v>268.56</v>
      </c>
      <c r="N76" s="114" t="s">
        <v>757</v>
      </c>
      <c r="O76" s="117">
        <v>88.0</v>
      </c>
    </row>
    <row r="77" ht="15.75" customHeight="1">
      <c r="A77" s="115" t="s">
        <v>693</v>
      </c>
      <c r="B77" s="117">
        <v>110.0</v>
      </c>
      <c r="D77" s="302" t="s">
        <v>705</v>
      </c>
      <c r="E77" s="117">
        <v>219.01</v>
      </c>
      <c r="H77" s="309"/>
      <c r="K77" s="114" t="s">
        <v>709</v>
      </c>
      <c r="L77" s="117">
        <v>268.56</v>
      </c>
      <c r="N77" s="114" t="s">
        <v>1362</v>
      </c>
      <c r="O77" s="117">
        <v>52.0</v>
      </c>
    </row>
    <row r="78" ht="15.75" customHeight="1">
      <c r="A78" s="115" t="s">
        <v>76</v>
      </c>
      <c r="B78" s="117">
        <v>211.53</v>
      </c>
      <c r="D78" s="302" t="s">
        <v>707</v>
      </c>
      <c r="E78" s="117">
        <v>219.01</v>
      </c>
      <c r="H78" s="309"/>
      <c r="K78" s="114" t="s">
        <v>85</v>
      </c>
      <c r="L78" s="117">
        <v>335.7</v>
      </c>
      <c r="N78" s="114" t="s">
        <v>597</v>
      </c>
      <c r="O78" s="117">
        <v>15.0</v>
      </c>
    </row>
    <row r="79" ht="15.75" customHeight="1">
      <c r="A79" s="115" t="s">
        <v>695</v>
      </c>
      <c r="B79" s="117">
        <v>211.53</v>
      </c>
      <c r="D79" s="302" t="s">
        <v>84</v>
      </c>
      <c r="E79" s="117">
        <v>189.41</v>
      </c>
      <c r="H79" s="309"/>
      <c r="K79" s="2" t="s">
        <v>87</v>
      </c>
      <c r="L79" s="117">
        <v>335.7</v>
      </c>
      <c r="O79" s="117"/>
    </row>
    <row r="80" ht="15.75" customHeight="1">
      <c r="A80" s="115" t="s">
        <v>77</v>
      </c>
      <c r="B80" s="117">
        <v>201.38</v>
      </c>
      <c r="D80" s="302" t="s">
        <v>709</v>
      </c>
      <c r="E80" s="117">
        <v>189.41</v>
      </c>
      <c r="H80" s="309"/>
      <c r="K80" s="2" t="s">
        <v>271</v>
      </c>
      <c r="L80" s="117">
        <v>87.28</v>
      </c>
      <c r="O80" s="117"/>
    </row>
    <row r="81" ht="15.75" customHeight="1">
      <c r="A81" s="115" t="s">
        <v>697</v>
      </c>
      <c r="B81" s="117">
        <v>110.0</v>
      </c>
      <c r="D81" s="302" t="s">
        <v>719</v>
      </c>
      <c r="E81" s="117">
        <v>52.08</v>
      </c>
      <c r="H81" s="309"/>
      <c r="K81" s="2" t="s">
        <v>272</v>
      </c>
      <c r="L81" s="117">
        <v>87.28</v>
      </c>
    </row>
    <row r="82" ht="15.75" customHeight="1">
      <c r="A82" s="115" t="s">
        <v>699</v>
      </c>
      <c r="B82" s="117">
        <v>110.0</v>
      </c>
      <c r="D82" s="302" t="s">
        <v>721</v>
      </c>
      <c r="E82" s="117">
        <v>100.62</v>
      </c>
      <c r="H82" s="309"/>
      <c r="K82" s="2" t="s">
        <v>272</v>
      </c>
      <c r="L82" s="117">
        <v>87.28</v>
      </c>
    </row>
    <row r="83" ht="15.75" customHeight="1">
      <c r="A83" s="115" t="s">
        <v>79</v>
      </c>
      <c r="B83" s="117">
        <v>119.0</v>
      </c>
      <c r="D83" s="302" t="s">
        <v>723</v>
      </c>
      <c r="E83" s="117">
        <v>147.98</v>
      </c>
      <c r="H83" s="309"/>
      <c r="K83" s="2" t="s">
        <v>339</v>
      </c>
      <c r="L83" s="117">
        <v>117.5</v>
      </c>
    </row>
    <row r="84" ht="15.75" customHeight="1">
      <c r="A84" s="115" t="s">
        <v>705</v>
      </c>
      <c r="B84" s="117">
        <v>402.75</v>
      </c>
      <c r="D84" s="302" t="s">
        <v>725</v>
      </c>
      <c r="E84" s="117">
        <v>142.02</v>
      </c>
      <c r="H84" s="309"/>
      <c r="K84" s="2" t="s">
        <v>717</v>
      </c>
      <c r="L84" s="117">
        <v>67.14</v>
      </c>
    </row>
    <row r="85" ht="15.75" customHeight="1">
      <c r="A85" s="115" t="s">
        <v>707</v>
      </c>
      <c r="B85" s="117">
        <v>402.75</v>
      </c>
      <c r="D85" s="302" t="s">
        <v>727</v>
      </c>
      <c r="E85" s="117">
        <v>170.48</v>
      </c>
      <c r="H85" s="309"/>
      <c r="K85" s="2" t="s">
        <v>719</v>
      </c>
      <c r="L85" s="117">
        <v>73.85</v>
      </c>
    </row>
    <row r="86" ht="15.75" customHeight="1">
      <c r="A86" s="115" t="s">
        <v>84</v>
      </c>
      <c r="B86" s="117">
        <v>351.99</v>
      </c>
      <c r="D86" s="302" t="s">
        <v>729</v>
      </c>
      <c r="E86" s="117">
        <v>236.78</v>
      </c>
      <c r="H86" s="309"/>
      <c r="K86" s="2" t="s">
        <v>721</v>
      </c>
      <c r="L86" s="117">
        <v>134.28</v>
      </c>
    </row>
    <row r="87" ht="15.75" customHeight="1">
      <c r="A87" s="115" t="s">
        <v>709</v>
      </c>
      <c r="B87" s="117">
        <v>351.99</v>
      </c>
      <c r="D87" s="302" t="s">
        <v>731</v>
      </c>
      <c r="E87" s="117">
        <v>94.71</v>
      </c>
      <c r="H87" s="309"/>
      <c r="K87" s="2" t="s">
        <v>723</v>
      </c>
      <c r="L87" s="117">
        <v>154.42</v>
      </c>
    </row>
    <row r="88" ht="15.75" customHeight="1">
      <c r="A88" s="115" t="s">
        <v>85</v>
      </c>
      <c r="B88" s="117">
        <v>634.59</v>
      </c>
      <c r="D88" s="302" t="s">
        <v>735</v>
      </c>
      <c r="E88" s="117">
        <v>331.47</v>
      </c>
      <c r="H88" s="309"/>
      <c r="K88" s="2" t="s">
        <v>725</v>
      </c>
      <c r="L88" s="117">
        <v>201.42</v>
      </c>
    </row>
    <row r="89" ht="15.75" customHeight="1">
      <c r="A89" s="115" t="s">
        <v>87</v>
      </c>
      <c r="B89" s="117">
        <v>634.59</v>
      </c>
      <c r="D89" s="302" t="s">
        <v>185</v>
      </c>
      <c r="E89" s="117">
        <v>118.38</v>
      </c>
      <c r="H89" s="309"/>
      <c r="K89" s="2" t="s">
        <v>727</v>
      </c>
      <c r="L89" s="117">
        <v>241.7</v>
      </c>
    </row>
    <row r="90" ht="15.75" customHeight="1">
      <c r="A90" s="115" t="s">
        <v>100</v>
      </c>
      <c r="B90" s="117">
        <v>828.68</v>
      </c>
      <c r="D90" s="302" t="s">
        <v>107</v>
      </c>
      <c r="E90" s="117">
        <v>142.07</v>
      </c>
      <c r="H90" s="309"/>
      <c r="K90" s="2" t="s">
        <v>729</v>
      </c>
      <c r="L90" s="117">
        <v>335.7</v>
      </c>
    </row>
    <row r="91" ht="15.75" customHeight="1">
      <c r="A91" s="115" t="s">
        <v>101</v>
      </c>
      <c r="B91" s="117">
        <v>667.34</v>
      </c>
      <c r="D91" s="302" t="s">
        <v>186</v>
      </c>
      <c r="E91" s="117">
        <v>106.53</v>
      </c>
      <c r="H91" s="309"/>
      <c r="K91" s="2" t="s">
        <v>731</v>
      </c>
      <c r="L91" s="117">
        <v>134.28</v>
      </c>
    </row>
    <row r="92" ht="15.75" customHeight="1">
      <c r="A92" s="115" t="s">
        <v>717</v>
      </c>
      <c r="B92" s="117">
        <v>87.71</v>
      </c>
      <c r="D92" s="302" t="s">
        <v>737</v>
      </c>
      <c r="E92" s="117">
        <v>94.71</v>
      </c>
      <c r="H92" s="309"/>
      <c r="K92" s="2" t="s">
        <v>370</v>
      </c>
      <c r="L92" s="117">
        <v>402.84</v>
      </c>
    </row>
    <row r="93" ht="15.75" customHeight="1">
      <c r="A93" s="115" t="s">
        <v>719</v>
      </c>
      <c r="B93" s="117">
        <v>107.04</v>
      </c>
      <c r="D93" s="302" t="s">
        <v>109</v>
      </c>
      <c r="E93" s="117">
        <v>89.96</v>
      </c>
      <c r="H93" s="309"/>
      <c r="K93" s="2" t="s">
        <v>735</v>
      </c>
      <c r="L93" s="117">
        <v>352.49</v>
      </c>
    </row>
    <row r="94" ht="15.75" customHeight="1">
      <c r="A94" s="115" t="s">
        <v>721</v>
      </c>
      <c r="B94" s="117">
        <v>176.12</v>
      </c>
      <c r="D94" s="302" t="s">
        <v>739</v>
      </c>
      <c r="E94" s="117">
        <v>99.45</v>
      </c>
      <c r="H94" s="309"/>
      <c r="K94" s="2" t="s">
        <v>371</v>
      </c>
      <c r="L94" s="117">
        <v>335.7</v>
      </c>
    </row>
    <row r="95" ht="15.75" customHeight="1">
      <c r="A95" s="115" t="s">
        <v>723</v>
      </c>
      <c r="B95" s="117">
        <v>203.75</v>
      </c>
      <c r="D95" s="302" t="s">
        <v>114</v>
      </c>
      <c r="E95" s="117">
        <v>94.71</v>
      </c>
      <c r="H95" s="309"/>
      <c r="K95" s="2" t="s">
        <v>739</v>
      </c>
      <c r="L95" s="117">
        <v>140.99</v>
      </c>
    </row>
    <row r="96" ht="15.75" customHeight="1">
      <c r="A96" s="115" t="s">
        <v>725</v>
      </c>
      <c r="B96" s="117">
        <v>271.11</v>
      </c>
      <c r="D96" s="302" t="s">
        <v>116</v>
      </c>
      <c r="E96" s="117">
        <v>30.77</v>
      </c>
      <c r="H96" s="309"/>
      <c r="K96" s="2" t="s">
        <v>387</v>
      </c>
      <c r="L96" s="117">
        <v>335.7</v>
      </c>
    </row>
    <row r="97" ht="15.75" customHeight="1">
      <c r="A97" s="115" t="s">
        <v>727</v>
      </c>
      <c r="B97" s="117">
        <v>332.52</v>
      </c>
      <c r="D97" s="302" t="s">
        <v>117</v>
      </c>
      <c r="E97" s="117">
        <v>142.07</v>
      </c>
      <c r="H97" s="309"/>
      <c r="K97" s="2" t="s">
        <v>388</v>
      </c>
      <c r="L97" s="117">
        <v>473.34</v>
      </c>
    </row>
    <row r="98" ht="15.75" customHeight="1">
      <c r="A98" s="115" t="s">
        <v>729</v>
      </c>
      <c r="B98" s="117">
        <v>376.41</v>
      </c>
      <c r="D98" s="302" t="s">
        <v>118</v>
      </c>
      <c r="E98" s="117">
        <v>165.74</v>
      </c>
      <c r="H98" s="309"/>
      <c r="K98" s="2" t="s">
        <v>389</v>
      </c>
      <c r="L98" s="117">
        <v>476.69</v>
      </c>
    </row>
    <row r="99" ht="15.75" customHeight="1">
      <c r="A99" s="115" t="s">
        <v>107</v>
      </c>
      <c r="B99" s="117">
        <v>310.79</v>
      </c>
      <c r="D99" s="302" t="s">
        <v>747</v>
      </c>
      <c r="E99" s="117">
        <v>47.34</v>
      </c>
      <c r="H99" s="309"/>
      <c r="K99" s="2" t="s">
        <v>189</v>
      </c>
      <c r="L99" s="117">
        <v>285.35</v>
      </c>
    </row>
    <row r="100" ht="15.75" customHeight="1">
      <c r="A100" s="115" t="s">
        <v>373</v>
      </c>
      <c r="B100" s="117">
        <v>332.9</v>
      </c>
      <c r="D100" s="302" t="s">
        <v>749</v>
      </c>
      <c r="E100" s="117">
        <v>21.29</v>
      </c>
      <c r="H100" s="309"/>
      <c r="K100" s="2" t="s">
        <v>190</v>
      </c>
      <c r="L100" s="117">
        <v>352.49</v>
      </c>
    </row>
    <row r="101" ht="15.75" customHeight="1">
      <c r="A101" s="115" t="s">
        <v>737</v>
      </c>
      <c r="B101" s="117">
        <v>206.51</v>
      </c>
      <c r="D101" s="302" t="s">
        <v>1219</v>
      </c>
      <c r="E101" s="117">
        <v>56.83</v>
      </c>
      <c r="H101" s="309"/>
      <c r="K101" s="2" t="s">
        <v>191</v>
      </c>
      <c r="L101" s="117">
        <v>241.7</v>
      </c>
    </row>
    <row r="102" ht="15.75" customHeight="1">
      <c r="A102" s="115" t="s">
        <v>109</v>
      </c>
      <c r="B102" s="117">
        <v>152.03</v>
      </c>
      <c r="D102" s="302" t="s">
        <v>1221</v>
      </c>
      <c r="E102" s="117">
        <v>21.32</v>
      </c>
      <c r="H102" s="309"/>
      <c r="K102" s="2" t="s">
        <v>1363</v>
      </c>
      <c r="L102" s="117">
        <v>26.86</v>
      </c>
    </row>
    <row r="103" ht="15.75" customHeight="1">
      <c r="A103" s="115" t="s">
        <v>739</v>
      </c>
      <c r="B103" s="117">
        <v>189.92</v>
      </c>
      <c r="D103" s="302" t="s">
        <v>751</v>
      </c>
      <c r="E103" s="117">
        <v>105.36</v>
      </c>
      <c r="H103" s="309"/>
      <c r="K103" s="2" t="s">
        <v>1215</v>
      </c>
      <c r="L103" s="117">
        <v>87.28</v>
      </c>
    </row>
    <row r="104" ht="15.75" customHeight="1">
      <c r="A104" s="115" t="s">
        <v>114</v>
      </c>
      <c r="B104" s="117">
        <v>148.48</v>
      </c>
      <c r="D104" s="302" t="s">
        <v>757</v>
      </c>
      <c r="E104" s="117">
        <v>47.34</v>
      </c>
      <c r="H104" s="309"/>
      <c r="K104" s="2" t="s">
        <v>1217</v>
      </c>
      <c r="L104" s="117">
        <v>87.28</v>
      </c>
    </row>
    <row r="105" ht="15.75" customHeight="1">
      <c r="A105" s="115" t="s">
        <v>115</v>
      </c>
      <c r="B105" s="117">
        <v>461.69</v>
      </c>
      <c r="D105" s="302" t="s">
        <v>1364</v>
      </c>
      <c r="E105" s="117">
        <v>71.03</v>
      </c>
      <c r="H105" s="309"/>
      <c r="K105" s="2" t="s">
        <v>757</v>
      </c>
      <c r="L105" s="117">
        <v>100.71</v>
      </c>
    </row>
    <row r="106" ht="15.75" customHeight="1">
      <c r="A106" s="115" t="s">
        <v>116</v>
      </c>
      <c r="B106" s="117">
        <v>190.61</v>
      </c>
      <c r="D106" s="302" t="s">
        <v>765</v>
      </c>
      <c r="E106" s="117">
        <v>203.63</v>
      </c>
      <c r="H106" s="309"/>
      <c r="K106" s="2"/>
      <c r="L106" s="117"/>
    </row>
    <row r="107" ht="15.75" customHeight="1">
      <c r="A107" s="115" t="s">
        <v>117</v>
      </c>
      <c r="B107" s="117">
        <v>211.21</v>
      </c>
      <c r="D107" s="302" t="s">
        <v>767</v>
      </c>
      <c r="E107" s="117">
        <v>168.12</v>
      </c>
      <c r="H107" s="309"/>
      <c r="K107" s="2"/>
      <c r="L107" s="117"/>
    </row>
    <row r="108" ht="15.75" customHeight="1">
      <c r="A108" s="115" t="s">
        <v>118</v>
      </c>
      <c r="B108" s="117">
        <v>211.21</v>
      </c>
      <c r="D108" s="302" t="s">
        <v>130</v>
      </c>
      <c r="E108" s="117">
        <v>153.91</v>
      </c>
      <c r="H108" s="309"/>
      <c r="K108" s="2"/>
      <c r="L108" s="117"/>
    </row>
    <row r="109" ht="15.75" customHeight="1">
      <c r="A109" s="115" t="s">
        <v>747</v>
      </c>
      <c r="B109" s="117">
        <v>79.43</v>
      </c>
      <c r="D109" s="302" t="s">
        <v>131</v>
      </c>
      <c r="E109" s="117">
        <v>11.84</v>
      </c>
      <c r="H109" s="309"/>
      <c r="K109" s="2"/>
      <c r="L109" s="117"/>
    </row>
    <row r="110" ht="15.75" customHeight="1">
      <c r="A110" s="115" t="s">
        <v>1215</v>
      </c>
      <c r="B110" s="117">
        <v>147.79</v>
      </c>
      <c r="D110" s="302" t="s">
        <v>1365</v>
      </c>
      <c r="E110" s="117">
        <v>11.84</v>
      </c>
      <c r="H110" s="309"/>
      <c r="K110" s="2"/>
      <c r="L110" s="117"/>
    </row>
    <row r="111" ht="15.75" customHeight="1">
      <c r="A111" s="115" t="s">
        <v>1217</v>
      </c>
      <c r="B111" s="117">
        <v>100.15</v>
      </c>
      <c r="D111" s="302" t="s">
        <v>1366</v>
      </c>
      <c r="E111" s="117">
        <v>23.68</v>
      </c>
      <c r="H111" s="309"/>
      <c r="K111" s="2"/>
      <c r="L111" s="117"/>
    </row>
    <row r="112" ht="15.75" customHeight="1">
      <c r="A112" s="115" t="s">
        <v>749</v>
      </c>
      <c r="B112" s="117">
        <v>49.72</v>
      </c>
      <c r="D112" s="302" t="s">
        <v>1367</v>
      </c>
      <c r="E112" s="117">
        <v>11.84</v>
      </c>
      <c r="H112" s="309"/>
      <c r="K112" s="2"/>
      <c r="L112" s="117"/>
    </row>
    <row r="113" ht="15.75" customHeight="1">
      <c r="A113" s="115" t="s">
        <v>1219</v>
      </c>
      <c r="B113" s="117">
        <v>147.79</v>
      </c>
      <c r="D113" s="302" t="s">
        <v>1368</v>
      </c>
      <c r="E113" s="117">
        <v>11.84</v>
      </c>
    </row>
    <row r="114" ht="15.75" customHeight="1">
      <c r="A114" s="115" t="s">
        <v>1221</v>
      </c>
      <c r="B114" s="117">
        <v>100.15</v>
      </c>
    </row>
    <row r="115" ht="15.75" customHeight="1">
      <c r="A115" s="115" t="s">
        <v>751</v>
      </c>
      <c r="B115" s="117">
        <v>169.83</v>
      </c>
    </row>
    <row r="116" ht="15.75" customHeight="1">
      <c r="A116" s="115" t="s">
        <v>757</v>
      </c>
      <c r="B116" s="117">
        <v>106.18</v>
      </c>
    </row>
    <row r="117" ht="15.75" customHeight="1">
      <c r="A117" s="115" t="s">
        <v>1364</v>
      </c>
      <c r="B117" s="117">
        <v>79.59</v>
      </c>
    </row>
    <row r="118" ht="15.75" customHeight="1">
      <c r="A118" s="115" t="s">
        <v>765</v>
      </c>
      <c r="B118" s="117">
        <v>473.96</v>
      </c>
    </row>
    <row r="119" ht="15.75" customHeight="1">
      <c r="A119" s="115" t="s">
        <v>767</v>
      </c>
      <c r="B119" s="117">
        <v>473.96</v>
      </c>
    </row>
    <row r="120" ht="15.75" customHeight="1">
      <c r="A120" s="115" t="s">
        <v>130</v>
      </c>
      <c r="B120" s="117">
        <v>473.96</v>
      </c>
    </row>
    <row r="121" ht="15.75" customHeight="1">
      <c r="A121" s="115" t="s">
        <v>131</v>
      </c>
      <c r="B121" s="117">
        <v>145.04</v>
      </c>
    </row>
    <row r="122" ht="15.75" customHeight="1">
      <c r="A122" s="115" t="s">
        <v>1369</v>
      </c>
      <c r="B122" s="117">
        <v>29.0</v>
      </c>
    </row>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I$113"/>
  <hyperlinks>
    <hyperlink r:id="rId1" ref="R3"/>
    <hyperlink r:id="rId2" ref="R7"/>
  </hyperlinks>
  <printOptions/>
  <pageMargins bottom="0.75" footer="0.0" header="0.0" left="0.7" right="0.7" top="0.75"/>
  <pageSetup orientation="landscape"/>
  <drawing r:id="rId3"/>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7030A0"/>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9.14"/>
    <col customWidth="1" min="2" max="2" width="12.86"/>
    <col customWidth="1" min="3" max="3" width="29.29"/>
    <col customWidth="1" min="4" max="4" width="18.43"/>
    <col customWidth="1" min="5" max="5" width="11.14"/>
    <col customWidth="1" min="6" max="6" width="23.71"/>
    <col customWidth="1" min="7" max="7" width="9.14"/>
    <col customWidth="1" min="8" max="8" width="9.43"/>
  </cols>
  <sheetData>
    <row r="1" ht="44.25" customHeight="1">
      <c r="B1" s="313" t="s">
        <v>1370</v>
      </c>
      <c r="C1" s="313" t="s">
        <v>1</v>
      </c>
      <c r="D1" s="314" t="s">
        <v>1371</v>
      </c>
      <c r="E1" s="313" t="s">
        <v>1372</v>
      </c>
      <c r="F1" s="314" t="s">
        <v>1373</v>
      </c>
      <c r="G1" s="313" t="s">
        <v>1374</v>
      </c>
      <c r="H1" s="313" t="s">
        <v>1375</v>
      </c>
    </row>
    <row r="2">
      <c r="B2" s="315" t="s">
        <v>551</v>
      </c>
      <c r="C2" s="316" t="s">
        <v>1376</v>
      </c>
      <c r="D2" s="317">
        <v>38.35</v>
      </c>
      <c r="E2" s="315" t="s">
        <v>1377</v>
      </c>
      <c r="F2" s="317">
        <v>38.35</v>
      </c>
      <c r="G2" s="315">
        <v>0.0</v>
      </c>
      <c r="H2" s="315">
        <v>999.0</v>
      </c>
    </row>
    <row r="3">
      <c r="B3" s="315" t="s">
        <v>553</v>
      </c>
      <c r="C3" s="316" t="s">
        <v>554</v>
      </c>
      <c r="D3" s="317">
        <v>53.14</v>
      </c>
      <c r="E3" s="315" t="s">
        <v>1377</v>
      </c>
      <c r="F3" s="317">
        <v>53.14</v>
      </c>
      <c r="G3" s="315">
        <v>0.0</v>
      </c>
      <c r="H3" s="315">
        <v>999.0</v>
      </c>
    </row>
    <row r="4">
      <c r="B4" s="315" t="s">
        <v>1351</v>
      </c>
      <c r="C4" s="316" t="s">
        <v>1378</v>
      </c>
      <c r="D4" s="317">
        <v>34.24</v>
      </c>
      <c r="E4" s="315" t="s">
        <v>1377</v>
      </c>
      <c r="F4" s="317">
        <v>34.24</v>
      </c>
      <c r="G4" s="315">
        <v>0.0</v>
      </c>
      <c r="H4" s="315">
        <v>2.0</v>
      </c>
    </row>
    <row r="5">
      <c r="B5" s="315" t="s">
        <v>555</v>
      </c>
      <c r="C5" s="316" t="s">
        <v>556</v>
      </c>
      <c r="D5" s="317">
        <v>61.03</v>
      </c>
      <c r="E5" s="315" t="s">
        <v>1377</v>
      </c>
      <c r="F5" s="317">
        <v>61.03</v>
      </c>
      <c r="G5" s="315">
        <v>0.0</v>
      </c>
      <c r="H5" s="315">
        <v>999.0</v>
      </c>
    </row>
    <row r="6">
      <c r="B6" s="315" t="s">
        <v>557</v>
      </c>
      <c r="C6" s="316" t="s">
        <v>1379</v>
      </c>
      <c r="D6" s="317">
        <v>75.03</v>
      </c>
      <c r="E6" s="315" t="s">
        <v>1377</v>
      </c>
      <c r="F6" s="317">
        <v>75.03</v>
      </c>
      <c r="G6" s="315">
        <v>0.0</v>
      </c>
      <c r="H6" s="315">
        <v>999.0</v>
      </c>
    </row>
    <row r="7">
      <c r="B7" s="315" t="s">
        <v>559</v>
      </c>
      <c r="C7" s="316" t="s">
        <v>1380</v>
      </c>
      <c r="D7" s="317">
        <v>33.02</v>
      </c>
      <c r="E7" s="315" t="s">
        <v>1377</v>
      </c>
      <c r="F7" s="317">
        <v>33.02</v>
      </c>
      <c r="G7" s="315">
        <v>0.0</v>
      </c>
      <c r="H7" s="315">
        <v>999.0</v>
      </c>
    </row>
    <row r="8">
      <c r="B8" s="315" t="s">
        <v>563</v>
      </c>
      <c r="C8" s="316" t="s">
        <v>564</v>
      </c>
      <c r="D8" s="317">
        <v>45.04</v>
      </c>
      <c r="E8" s="315" t="s">
        <v>1377</v>
      </c>
      <c r="F8" s="317">
        <v>45.04</v>
      </c>
      <c r="G8" s="315">
        <v>0.0</v>
      </c>
      <c r="H8" s="315">
        <v>999.0</v>
      </c>
    </row>
    <row r="9">
      <c r="B9" s="315" t="s">
        <v>565</v>
      </c>
      <c r="C9" s="316" t="s">
        <v>1381</v>
      </c>
      <c r="D9" s="317">
        <v>17.88</v>
      </c>
      <c r="E9" s="315" t="s">
        <v>1377</v>
      </c>
      <c r="F9" s="317">
        <v>17.88</v>
      </c>
      <c r="G9" s="315">
        <v>3.0</v>
      </c>
      <c r="H9" s="315">
        <v>20.0</v>
      </c>
    </row>
    <row r="10">
      <c r="B10" s="315" t="s">
        <v>567</v>
      </c>
      <c r="C10" s="316" t="s">
        <v>1382</v>
      </c>
      <c r="D10" s="317">
        <v>88.31</v>
      </c>
      <c r="E10" s="315" t="s">
        <v>1377</v>
      </c>
      <c r="F10" s="317">
        <v>88.31</v>
      </c>
      <c r="G10" s="315">
        <v>0.0</v>
      </c>
      <c r="H10" s="315">
        <v>999.0</v>
      </c>
    </row>
    <row r="11">
      <c r="B11" s="315" t="s">
        <v>569</v>
      </c>
      <c r="C11" s="316" t="s">
        <v>1383</v>
      </c>
      <c r="D11" s="317">
        <v>13.21</v>
      </c>
      <c r="E11" s="315" t="s">
        <v>1377</v>
      </c>
      <c r="F11" s="317">
        <v>13.21</v>
      </c>
      <c r="G11" s="315">
        <v>0.0</v>
      </c>
      <c r="H11" s="315">
        <v>999.0</v>
      </c>
    </row>
    <row r="12">
      <c r="B12" s="315" t="s">
        <v>571</v>
      </c>
      <c r="C12" s="316" t="s">
        <v>1384</v>
      </c>
      <c r="D12" s="317">
        <v>13.21</v>
      </c>
      <c r="E12" s="315" t="s">
        <v>1377</v>
      </c>
      <c r="F12" s="317">
        <v>13.21</v>
      </c>
      <c r="G12" s="315">
        <v>0.0</v>
      </c>
      <c r="H12" s="315">
        <v>999.0</v>
      </c>
    </row>
    <row r="13">
      <c r="B13" s="315" t="s">
        <v>573</v>
      </c>
      <c r="C13" s="316" t="s">
        <v>1385</v>
      </c>
      <c r="D13" s="317">
        <v>21.0</v>
      </c>
      <c r="E13" s="315" t="s">
        <v>1377</v>
      </c>
      <c r="F13" s="317">
        <v>21.0</v>
      </c>
      <c r="G13" s="315">
        <v>0.0</v>
      </c>
      <c r="H13" s="315">
        <v>20.0</v>
      </c>
    </row>
    <row r="14">
      <c r="B14" s="315" t="s">
        <v>198</v>
      </c>
      <c r="C14" s="316" t="s">
        <v>1386</v>
      </c>
      <c r="D14" s="317">
        <v>30.01</v>
      </c>
      <c r="E14" s="315" t="s">
        <v>1377</v>
      </c>
      <c r="F14" s="317">
        <v>30.01</v>
      </c>
      <c r="G14" s="315">
        <v>0.0</v>
      </c>
      <c r="H14" s="315">
        <v>20.0</v>
      </c>
    </row>
    <row r="15">
      <c r="B15" s="315" t="s">
        <v>12</v>
      </c>
      <c r="C15" s="316" t="s">
        <v>1387</v>
      </c>
      <c r="D15" s="317">
        <v>30.01</v>
      </c>
      <c r="E15" s="315" t="s">
        <v>1377</v>
      </c>
      <c r="F15" s="317">
        <v>30.01</v>
      </c>
      <c r="G15" s="315">
        <v>0.0</v>
      </c>
      <c r="H15" s="315">
        <v>20.0</v>
      </c>
    </row>
    <row r="16">
      <c r="B16" s="315" t="s">
        <v>162</v>
      </c>
      <c r="C16" s="316" t="s">
        <v>1388</v>
      </c>
      <c r="D16" s="317">
        <v>13.79</v>
      </c>
      <c r="E16" s="315" t="s">
        <v>1377</v>
      </c>
      <c r="F16" s="317">
        <v>13.79</v>
      </c>
      <c r="G16" s="315">
        <v>0.0</v>
      </c>
      <c r="H16" s="315">
        <v>999.0</v>
      </c>
    </row>
    <row r="17">
      <c r="B17" s="315" t="s">
        <v>575</v>
      </c>
      <c r="C17" s="316" t="s">
        <v>1389</v>
      </c>
      <c r="D17" s="317">
        <v>22.2</v>
      </c>
      <c r="E17" s="315" t="s">
        <v>1377</v>
      </c>
      <c r="F17" s="317">
        <v>22.2</v>
      </c>
      <c r="G17" s="315">
        <v>0.0</v>
      </c>
      <c r="H17" s="315">
        <v>999.0</v>
      </c>
    </row>
    <row r="18">
      <c r="B18" s="315" t="s">
        <v>577</v>
      </c>
      <c r="C18" s="316" t="s">
        <v>1390</v>
      </c>
      <c r="D18" s="317">
        <v>26.17</v>
      </c>
      <c r="E18" s="315" t="s">
        <v>1377</v>
      </c>
      <c r="F18" s="317">
        <v>26.17</v>
      </c>
      <c r="G18" s="315">
        <v>0.0</v>
      </c>
      <c r="H18" s="315">
        <v>999.0</v>
      </c>
    </row>
    <row r="19">
      <c r="B19" s="315" t="s">
        <v>579</v>
      </c>
      <c r="C19" s="316" t="s">
        <v>1391</v>
      </c>
      <c r="D19" s="317">
        <v>31.2</v>
      </c>
      <c r="E19" s="315" t="s">
        <v>1377</v>
      </c>
      <c r="F19" s="317">
        <v>31.2</v>
      </c>
      <c r="G19" s="315">
        <v>0.0</v>
      </c>
      <c r="H19" s="315">
        <v>999.0</v>
      </c>
    </row>
    <row r="20">
      <c r="B20" s="315" t="s">
        <v>581</v>
      </c>
      <c r="C20" s="316" t="s">
        <v>1392</v>
      </c>
      <c r="D20" s="317">
        <v>46.25</v>
      </c>
      <c r="E20" s="315" t="s">
        <v>1377</v>
      </c>
      <c r="F20" s="317">
        <v>46.25</v>
      </c>
      <c r="G20" s="315">
        <v>0.0</v>
      </c>
      <c r="H20" s="315">
        <v>999.0</v>
      </c>
    </row>
    <row r="21" ht="15.75" customHeight="1">
      <c r="B21" s="315" t="s">
        <v>200</v>
      </c>
      <c r="C21" s="316" t="s">
        <v>1393</v>
      </c>
      <c r="D21" s="317">
        <v>149.48</v>
      </c>
      <c r="E21" s="315" t="s">
        <v>1377</v>
      </c>
      <c r="F21" s="317">
        <v>149.48</v>
      </c>
      <c r="G21" s="315">
        <v>0.0</v>
      </c>
      <c r="H21" s="315">
        <v>20.0</v>
      </c>
    </row>
    <row r="22" ht="15.75" customHeight="1">
      <c r="B22" s="315" t="s">
        <v>201</v>
      </c>
      <c r="C22" s="316" t="s">
        <v>1394</v>
      </c>
      <c r="D22" s="317">
        <v>288.46</v>
      </c>
      <c r="E22" s="315" t="s">
        <v>1377</v>
      </c>
      <c r="F22" s="317">
        <v>288.46</v>
      </c>
      <c r="G22" s="315">
        <v>0.0</v>
      </c>
      <c r="H22" s="315">
        <v>20.0</v>
      </c>
    </row>
    <row r="23" ht="15.75" customHeight="1">
      <c r="B23" s="315" t="s">
        <v>202</v>
      </c>
      <c r="C23" s="316" t="s">
        <v>1395</v>
      </c>
      <c r="D23" s="317">
        <v>103.86</v>
      </c>
      <c r="E23" s="315" t="s">
        <v>1377</v>
      </c>
      <c r="F23" s="317">
        <v>103.86</v>
      </c>
      <c r="G23" s="315">
        <v>0.0</v>
      </c>
      <c r="H23" s="315">
        <v>20.0</v>
      </c>
    </row>
    <row r="24" ht="15.75" customHeight="1">
      <c r="B24" s="315" t="s">
        <v>203</v>
      </c>
      <c r="C24" s="316" t="s">
        <v>781</v>
      </c>
      <c r="D24" s="317">
        <v>237.14</v>
      </c>
      <c r="E24" s="315" t="s">
        <v>1377</v>
      </c>
      <c r="F24" s="317">
        <v>237.14</v>
      </c>
      <c r="G24" s="315">
        <v>0.0</v>
      </c>
      <c r="H24" s="315">
        <v>20.0</v>
      </c>
    </row>
    <row r="25" ht="15.75" customHeight="1">
      <c r="B25" s="315" t="s">
        <v>583</v>
      </c>
      <c r="C25" s="316" t="s">
        <v>1396</v>
      </c>
      <c r="D25" s="317">
        <v>55.21</v>
      </c>
      <c r="E25" s="315" t="s">
        <v>1377</v>
      </c>
      <c r="F25" s="317">
        <v>55.21</v>
      </c>
      <c r="G25" s="315">
        <v>6.0</v>
      </c>
      <c r="H25" s="315">
        <v>999.0</v>
      </c>
    </row>
    <row r="26" ht="15.75" customHeight="1">
      <c r="B26" s="315" t="s">
        <v>164</v>
      </c>
      <c r="C26" s="316" t="s">
        <v>1397</v>
      </c>
      <c r="D26" s="317">
        <v>62.43</v>
      </c>
      <c r="E26" s="315" t="s">
        <v>1377</v>
      </c>
      <c r="F26" s="317">
        <v>62.43</v>
      </c>
      <c r="G26" s="315">
        <v>0.0</v>
      </c>
      <c r="H26" s="315">
        <v>20.0</v>
      </c>
    </row>
    <row r="27" ht="15.75" customHeight="1">
      <c r="B27" s="315" t="s">
        <v>585</v>
      </c>
      <c r="C27" s="316" t="s">
        <v>1398</v>
      </c>
      <c r="D27" s="317">
        <v>33.62</v>
      </c>
      <c r="E27" s="315" t="s">
        <v>1377</v>
      </c>
      <c r="F27" s="317">
        <v>33.62</v>
      </c>
      <c r="G27" s="315">
        <v>0.0</v>
      </c>
      <c r="H27" s="315">
        <v>20.0</v>
      </c>
    </row>
    <row r="28" ht="15.75" customHeight="1">
      <c r="B28" s="315" t="s">
        <v>204</v>
      </c>
      <c r="C28" s="316" t="s">
        <v>1399</v>
      </c>
      <c r="D28" s="317">
        <v>33.62</v>
      </c>
      <c r="E28" s="315" t="s">
        <v>1377</v>
      </c>
      <c r="F28" s="317">
        <v>33.62</v>
      </c>
      <c r="G28" s="315">
        <v>0.0</v>
      </c>
      <c r="H28" s="315">
        <v>20.0</v>
      </c>
    </row>
    <row r="29" ht="15.75" customHeight="1">
      <c r="B29" s="315" t="s">
        <v>13</v>
      </c>
      <c r="C29" s="316" t="s">
        <v>783</v>
      </c>
      <c r="D29" s="317">
        <v>185.54</v>
      </c>
      <c r="E29" s="315" t="s">
        <v>1377</v>
      </c>
      <c r="F29" s="317">
        <v>185.54</v>
      </c>
      <c r="G29" s="315">
        <v>0.0</v>
      </c>
      <c r="H29" s="315">
        <v>20.0</v>
      </c>
    </row>
    <row r="30" ht="15.75" customHeight="1">
      <c r="B30" s="315" t="s">
        <v>14</v>
      </c>
      <c r="C30" s="316" t="s">
        <v>784</v>
      </c>
      <c r="D30" s="317">
        <v>185.54</v>
      </c>
      <c r="E30" s="315" t="s">
        <v>1377</v>
      </c>
      <c r="F30" s="317">
        <v>185.54</v>
      </c>
      <c r="G30" s="315">
        <v>0.0</v>
      </c>
      <c r="H30" s="315">
        <v>20.0</v>
      </c>
    </row>
    <row r="31" ht="15.75" customHeight="1">
      <c r="B31" s="315" t="s">
        <v>587</v>
      </c>
      <c r="C31" s="316" t="s">
        <v>588</v>
      </c>
      <c r="D31" s="317">
        <v>185.54</v>
      </c>
      <c r="E31" s="315" t="s">
        <v>1377</v>
      </c>
      <c r="F31" s="317">
        <v>185.54</v>
      </c>
      <c r="G31" s="315">
        <v>0.0</v>
      </c>
      <c r="H31" s="315">
        <v>20.0</v>
      </c>
    </row>
    <row r="32" ht="15.75" customHeight="1">
      <c r="B32" s="315" t="s">
        <v>205</v>
      </c>
      <c r="C32" s="316" t="s">
        <v>1400</v>
      </c>
      <c r="D32" s="317">
        <v>86.68</v>
      </c>
      <c r="E32" s="315" t="s">
        <v>1377</v>
      </c>
      <c r="F32" s="317">
        <v>86.68</v>
      </c>
      <c r="G32" s="315">
        <v>0.0</v>
      </c>
      <c r="H32" s="315">
        <v>999.0</v>
      </c>
    </row>
    <row r="33" ht="15.75" customHeight="1">
      <c r="B33" s="315" t="s">
        <v>206</v>
      </c>
      <c r="C33" s="316" t="s">
        <v>1401</v>
      </c>
      <c r="D33" s="317">
        <v>20.8</v>
      </c>
      <c r="E33" s="315" t="s">
        <v>1377</v>
      </c>
      <c r="F33" s="317">
        <v>20.8</v>
      </c>
      <c r="G33" s="315">
        <v>0.0</v>
      </c>
      <c r="H33" s="315">
        <v>999.0</v>
      </c>
    </row>
    <row r="34" ht="15.75" customHeight="1">
      <c r="B34" s="315" t="s">
        <v>207</v>
      </c>
      <c r="C34" s="316" t="s">
        <v>787</v>
      </c>
      <c r="D34" s="317">
        <v>17.34</v>
      </c>
      <c r="E34" s="315" t="s">
        <v>1377</v>
      </c>
      <c r="F34" s="317">
        <v>17.34</v>
      </c>
      <c r="G34" s="315">
        <v>0.0</v>
      </c>
      <c r="H34" s="315">
        <v>999.0</v>
      </c>
    </row>
    <row r="35" ht="15.75" customHeight="1">
      <c r="B35" s="315" t="s">
        <v>208</v>
      </c>
      <c r="C35" s="316" t="s">
        <v>788</v>
      </c>
      <c r="D35" s="317">
        <v>143.28</v>
      </c>
      <c r="E35" s="315" t="s">
        <v>1377</v>
      </c>
      <c r="F35" s="317">
        <v>143.28</v>
      </c>
      <c r="G35" s="315">
        <v>0.0</v>
      </c>
      <c r="H35" s="315">
        <v>999.0</v>
      </c>
    </row>
    <row r="36" ht="15.75" customHeight="1">
      <c r="B36" s="315" t="s">
        <v>165</v>
      </c>
      <c r="C36" s="316" t="s">
        <v>1066</v>
      </c>
      <c r="D36" s="317">
        <v>147.45</v>
      </c>
      <c r="E36" s="315" t="s">
        <v>1377</v>
      </c>
      <c r="F36" s="317">
        <v>147.45</v>
      </c>
      <c r="G36" s="315">
        <v>0.0</v>
      </c>
      <c r="H36" s="315">
        <v>20.0</v>
      </c>
    </row>
    <row r="37" ht="15.75" customHeight="1">
      <c r="B37" s="315" t="s">
        <v>209</v>
      </c>
      <c r="C37" s="316" t="s">
        <v>1067</v>
      </c>
      <c r="D37" s="317">
        <v>147.45</v>
      </c>
      <c r="E37" s="315" t="s">
        <v>1377</v>
      </c>
      <c r="F37" s="317">
        <v>147.45</v>
      </c>
      <c r="G37" s="315">
        <v>0.0</v>
      </c>
      <c r="H37" s="315">
        <v>20.0</v>
      </c>
    </row>
    <row r="38" ht="15.75" customHeight="1">
      <c r="B38" s="315" t="s">
        <v>166</v>
      </c>
      <c r="C38" s="316" t="s">
        <v>1068</v>
      </c>
      <c r="D38" s="317">
        <v>143.28</v>
      </c>
      <c r="E38" s="315" t="s">
        <v>1377</v>
      </c>
      <c r="F38" s="317">
        <v>143.28</v>
      </c>
      <c r="G38" s="315">
        <v>0.0</v>
      </c>
      <c r="H38" s="315">
        <v>999.0</v>
      </c>
    </row>
    <row r="39" ht="15.75" customHeight="1">
      <c r="B39" s="315" t="s">
        <v>167</v>
      </c>
      <c r="C39" s="316" t="s">
        <v>1069</v>
      </c>
      <c r="D39" s="317">
        <v>237.57</v>
      </c>
      <c r="E39" s="315" t="s">
        <v>1377</v>
      </c>
      <c r="F39" s="317">
        <v>237.57</v>
      </c>
      <c r="G39" s="315">
        <v>0.0</v>
      </c>
      <c r="H39" s="315">
        <v>999.0</v>
      </c>
    </row>
    <row r="40" ht="15.75" customHeight="1">
      <c r="B40" s="315" t="s">
        <v>210</v>
      </c>
      <c r="C40" s="316" t="s">
        <v>789</v>
      </c>
      <c r="D40" s="317">
        <v>342.66</v>
      </c>
      <c r="E40" s="315" t="s">
        <v>1377</v>
      </c>
      <c r="F40" s="317">
        <v>342.66</v>
      </c>
      <c r="G40" s="315">
        <v>0.0</v>
      </c>
      <c r="H40" s="315">
        <v>999.0</v>
      </c>
    </row>
    <row r="41" ht="15.75" customHeight="1">
      <c r="B41" s="315" t="s">
        <v>211</v>
      </c>
      <c r="C41" s="316" t="s">
        <v>790</v>
      </c>
      <c r="D41" s="317">
        <v>85.54</v>
      </c>
      <c r="E41" s="315" t="s">
        <v>1377</v>
      </c>
      <c r="F41" s="317">
        <v>85.54</v>
      </c>
      <c r="G41" s="315">
        <v>0.0</v>
      </c>
      <c r="H41" s="315">
        <v>999.0</v>
      </c>
    </row>
    <row r="42" ht="15.75" customHeight="1">
      <c r="B42" s="315" t="s">
        <v>212</v>
      </c>
      <c r="C42" s="316" t="s">
        <v>1402</v>
      </c>
      <c r="D42" s="317">
        <v>43.34</v>
      </c>
      <c r="E42" s="315" t="s">
        <v>1377</v>
      </c>
      <c r="F42" s="317">
        <v>43.34</v>
      </c>
      <c r="G42" s="315">
        <v>0.0</v>
      </c>
      <c r="H42" s="315">
        <v>999.0</v>
      </c>
    </row>
    <row r="43" ht="15.75" customHeight="1">
      <c r="B43" s="315" t="s">
        <v>213</v>
      </c>
      <c r="C43" s="316" t="s">
        <v>1403</v>
      </c>
      <c r="D43" s="317">
        <v>13.01</v>
      </c>
      <c r="E43" s="315" t="s">
        <v>1377</v>
      </c>
      <c r="F43" s="317">
        <v>13.01</v>
      </c>
      <c r="G43" s="315">
        <v>0.0</v>
      </c>
      <c r="H43" s="315">
        <v>999.0</v>
      </c>
    </row>
    <row r="44" ht="15.75" customHeight="1">
      <c r="B44" s="315" t="s">
        <v>214</v>
      </c>
      <c r="C44" s="316" t="s">
        <v>793</v>
      </c>
      <c r="D44" s="317">
        <v>15.64</v>
      </c>
      <c r="E44" s="315" t="s">
        <v>1377</v>
      </c>
      <c r="F44" s="317">
        <v>15.64</v>
      </c>
      <c r="G44" s="315">
        <v>0.0</v>
      </c>
      <c r="H44" s="315">
        <v>999.0</v>
      </c>
    </row>
    <row r="45" ht="15.75" customHeight="1">
      <c r="B45" s="315" t="s">
        <v>215</v>
      </c>
      <c r="C45" s="316" t="s">
        <v>1404</v>
      </c>
      <c r="D45" s="317">
        <v>88.45</v>
      </c>
      <c r="E45" s="315">
        <v>1.0</v>
      </c>
      <c r="F45" s="317">
        <v>88.45</v>
      </c>
      <c r="G45" s="315">
        <v>0.0</v>
      </c>
      <c r="H45" s="315">
        <v>999.0</v>
      </c>
    </row>
    <row r="46" ht="15.75" customHeight="1">
      <c r="B46" s="315" t="s">
        <v>216</v>
      </c>
      <c r="C46" s="316" t="s">
        <v>1405</v>
      </c>
      <c r="D46" s="317">
        <v>46.19</v>
      </c>
      <c r="E46" s="315">
        <v>1.0</v>
      </c>
      <c r="F46" s="317">
        <v>46.19</v>
      </c>
      <c r="G46" s="315">
        <v>0.0</v>
      </c>
      <c r="H46" s="315">
        <v>999.0</v>
      </c>
    </row>
    <row r="47" ht="15.75" customHeight="1">
      <c r="B47" s="315" t="s">
        <v>134</v>
      </c>
      <c r="C47" s="316" t="s">
        <v>1227</v>
      </c>
      <c r="D47" s="317">
        <v>19.72</v>
      </c>
      <c r="E47" s="315">
        <v>1.0</v>
      </c>
      <c r="F47" s="317">
        <v>19.72</v>
      </c>
      <c r="G47" s="315">
        <v>0.0</v>
      </c>
      <c r="H47" s="315">
        <v>999.0</v>
      </c>
    </row>
    <row r="48" ht="15.75" customHeight="1">
      <c r="B48" s="315" t="s">
        <v>217</v>
      </c>
      <c r="C48" s="316" t="s">
        <v>796</v>
      </c>
      <c r="D48" s="317">
        <v>53.98</v>
      </c>
      <c r="E48" s="315">
        <v>1.0</v>
      </c>
      <c r="F48" s="317">
        <v>53.98</v>
      </c>
      <c r="G48" s="315">
        <v>20.0</v>
      </c>
      <c r="H48" s="315">
        <v>999.0</v>
      </c>
    </row>
    <row r="49" ht="15.75" customHeight="1">
      <c r="B49" s="315" t="s">
        <v>168</v>
      </c>
      <c r="C49" s="316" t="s">
        <v>1406</v>
      </c>
      <c r="D49" s="317">
        <v>45.04</v>
      </c>
      <c r="E49" s="315">
        <v>1.0</v>
      </c>
      <c r="F49" s="317">
        <v>45.04</v>
      </c>
      <c r="G49" s="315">
        <v>0.0</v>
      </c>
      <c r="H49" s="315">
        <v>20.0</v>
      </c>
    </row>
    <row r="50" ht="15.75" customHeight="1">
      <c r="B50" s="315" t="s">
        <v>169</v>
      </c>
      <c r="C50" s="316" t="s">
        <v>1071</v>
      </c>
      <c r="D50" s="317">
        <v>28.2</v>
      </c>
      <c r="E50" s="315" t="s">
        <v>1377</v>
      </c>
      <c r="F50" s="317">
        <v>28.2</v>
      </c>
      <c r="G50" s="315">
        <v>0.0</v>
      </c>
      <c r="H50" s="315">
        <v>999.0</v>
      </c>
    </row>
    <row r="51" ht="15.75" customHeight="1">
      <c r="B51" s="315" t="s">
        <v>15</v>
      </c>
      <c r="C51" s="316" t="s">
        <v>1407</v>
      </c>
      <c r="D51" s="317">
        <v>51.03</v>
      </c>
      <c r="E51" s="315" t="s">
        <v>1377</v>
      </c>
      <c r="F51" s="317">
        <v>51.03</v>
      </c>
      <c r="G51" s="315">
        <v>0.0</v>
      </c>
      <c r="H51" s="315">
        <v>20.0</v>
      </c>
    </row>
    <row r="52" ht="15.75" customHeight="1">
      <c r="B52" s="315" t="s">
        <v>1408</v>
      </c>
      <c r="C52" s="316" t="s">
        <v>1409</v>
      </c>
      <c r="D52" s="317" t="s">
        <v>1410</v>
      </c>
      <c r="E52" s="315" t="s">
        <v>1377</v>
      </c>
      <c r="F52" s="317" t="s">
        <v>1410</v>
      </c>
      <c r="G52" s="315">
        <v>0.0</v>
      </c>
      <c r="H52" s="315">
        <v>999.0</v>
      </c>
    </row>
    <row r="53" ht="15.75" customHeight="1">
      <c r="B53" s="315" t="s">
        <v>589</v>
      </c>
      <c r="C53" s="316" t="s">
        <v>590</v>
      </c>
      <c r="D53" s="317">
        <v>97.5</v>
      </c>
      <c r="E53" s="315" t="s">
        <v>1377</v>
      </c>
      <c r="F53" s="317">
        <v>97.5</v>
      </c>
      <c r="G53" s="315">
        <v>12.0</v>
      </c>
      <c r="H53" s="315">
        <v>999.0</v>
      </c>
    </row>
    <row r="54" ht="15.75" customHeight="1">
      <c r="B54" s="315" t="s">
        <v>17</v>
      </c>
      <c r="C54" s="316" t="s">
        <v>1073</v>
      </c>
      <c r="D54" s="317">
        <v>73.04</v>
      </c>
      <c r="E54" s="315" t="s">
        <v>1377</v>
      </c>
      <c r="F54" s="317">
        <v>73.04</v>
      </c>
      <c r="G54" s="315">
        <v>0.0</v>
      </c>
      <c r="H54" s="315">
        <v>20.0</v>
      </c>
    </row>
    <row r="55" ht="15.75" customHeight="1">
      <c r="B55" s="315" t="s">
        <v>591</v>
      </c>
      <c r="C55" s="316" t="s">
        <v>1411</v>
      </c>
      <c r="D55" s="317">
        <v>41.96</v>
      </c>
      <c r="E55" s="315" t="s">
        <v>1377</v>
      </c>
      <c r="F55" s="317">
        <v>41.96</v>
      </c>
      <c r="G55" s="315">
        <v>0.0</v>
      </c>
      <c r="H55" s="315">
        <v>999.0</v>
      </c>
    </row>
    <row r="56" ht="15.75" customHeight="1">
      <c r="B56" s="315" t="s">
        <v>593</v>
      </c>
      <c r="C56" s="316" t="s">
        <v>1412</v>
      </c>
      <c r="D56" s="317">
        <v>12.25</v>
      </c>
      <c r="E56" s="315" t="s">
        <v>1377</v>
      </c>
      <c r="F56" s="317">
        <v>12.25</v>
      </c>
      <c r="G56" s="315">
        <v>0.0</v>
      </c>
      <c r="H56" s="315">
        <v>999.0</v>
      </c>
    </row>
    <row r="57" ht="15.75" customHeight="1">
      <c r="B57" s="315" t="s">
        <v>595</v>
      </c>
      <c r="C57" s="316" t="s">
        <v>1413</v>
      </c>
      <c r="D57" s="317">
        <v>57.1</v>
      </c>
      <c r="E57" s="315" t="s">
        <v>1377</v>
      </c>
      <c r="F57" s="317">
        <v>57.1</v>
      </c>
      <c r="G57" s="315">
        <v>0.0</v>
      </c>
      <c r="H57" s="315">
        <v>20.0</v>
      </c>
    </row>
    <row r="58" ht="15.75" customHeight="1">
      <c r="B58" s="315" t="s">
        <v>18</v>
      </c>
      <c r="C58" s="316" t="s">
        <v>797</v>
      </c>
      <c r="D58" s="317">
        <v>99.32</v>
      </c>
      <c r="E58" s="315" t="s">
        <v>1377</v>
      </c>
      <c r="F58" s="317">
        <v>99.32</v>
      </c>
      <c r="G58" s="315">
        <v>0.0</v>
      </c>
      <c r="H58" s="315">
        <v>20.0</v>
      </c>
    </row>
    <row r="59" ht="15.75" customHeight="1">
      <c r="B59" s="315" t="s">
        <v>170</v>
      </c>
      <c r="C59" s="316" t="s">
        <v>1414</v>
      </c>
      <c r="D59" s="317">
        <v>37.01</v>
      </c>
      <c r="E59" s="315">
        <v>1.0</v>
      </c>
      <c r="F59" s="317">
        <v>37.01</v>
      </c>
      <c r="G59" s="315">
        <v>0.0</v>
      </c>
      <c r="H59" s="315">
        <v>20.0</v>
      </c>
    </row>
    <row r="60" ht="15.75" customHeight="1">
      <c r="B60" s="315" t="s">
        <v>597</v>
      </c>
      <c r="C60" s="316" t="s">
        <v>1415</v>
      </c>
      <c r="D60" s="317">
        <v>54.53</v>
      </c>
      <c r="E60" s="315">
        <v>1.0</v>
      </c>
      <c r="F60" s="317">
        <v>54.53</v>
      </c>
      <c r="G60" s="315">
        <v>0.0</v>
      </c>
      <c r="H60" s="315">
        <v>20.0</v>
      </c>
    </row>
    <row r="61" ht="15.75" customHeight="1">
      <c r="B61" s="315" t="s">
        <v>19</v>
      </c>
      <c r="C61" s="316" t="s">
        <v>798</v>
      </c>
      <c r="D61" s="317">
        <v>155.48</v>
      </c>
      <c r="E61" s="315" t="s">
        <v>1377</v>
      </c>
      <c r="F61" s="317">
        <v>155.48</v>
      </c>
      <c r="G61" s="315">
        <v>0.0</v>
      </c>
      <c r="H61" s="315">
        <v>20.0</v>
      </c>
    </row>
    <row r="62" ht="15.75" customHeight="1">
      <c r="B62" s="315" t="s">
        <v>1358</v>
      </c>
      <c r="C62" s="316" t="s">
        <v>1416</v>
      </c>
      <c r="D62" s="317">
        <v>238.88</v>
      </c>
      <c r="E62" s="315">
        <v>1.0</v>
      </c>
      <c r="F62" s="317">
        <v>238.88</v>
      </c>
      <c r="G62" s="315">
        <v>0.0</v>
      </c>
      <c r="H62" s="315">
        <v>14.0</v>
      </c>
    </row>
    <row r="63" ht="15.75" customHeight="1">
      <c r="B63" s="315" t="s">
        <v>1359</v>
      </c>
      <c r="C63" s="316" t="s">
        <v>1417</v>
      </c>
      <c r="D63" s="317">
        <v>238.88</v>
      </c>
      <c r="E63" s="315">
        <v>1.0</v>
      </c>
      <c r="F63" s="317">
        <v>238.88</v>
      </c>
      <c r="G63" s="315">
        <v>0.0</v>
      </c>
      <c r="H63" s="315">
        <v>14.0</v>
      </c>
    </row>
    <row r="64" ht="15.75" customHeight="1">
      <c r="B64" s="315" t="s">
        <v>218</v>
      </c>
      <c r="C64" s="316" t="s">
        <v>1418</v>
      </c>
      <c r="D64" s="317">
        <v>192.72</v>
      </c>
      <c r="E64" s="315">
        <v>1.0</v>
      </c>
      <c r="F64" s="317">
        <v>192.72</v>
      </c>
      <c r="G64" s="315">
        <v>0.0</v>
      </c>
      <c r="H64" s="315">
        <v>20.0</v>
      </c>
    </row>
    <row r="65" ht="15.75" customHeight="1">
      <c r="B65" s="315" t="s">
        <v>1419</v>
      </c>
      <c r="C65" s="316" t="s">
        <v>1420</v>
      </c>
      <c r="D65" s="317">
        <v>155.09</v>
      </c>
      <c r="E65" s="315">
        <v>1.0</v>
      </c>
      <c r="F65" s="317">
        <v>155.09</v>
      </c>
      <c r="G65" s="315">
        <v>0.0</v>
      </c>
      <c r="H65" s="315">
        <v>14.0</v>
      </c>
    </row>
    <row r="66" ht="15.75" customHeight="1">
      <c r="B66" s="315" t="s">
        <v>1421</v>
      </c>
      <c r="C66" s="316" t="s">
        <v>1422</v>
      </c>
      <c r="D66" s="317">
        <v>155.09</v>
      </c>
      <c r="E66" s="315">
        <v>1.0</v>
      </c>
      <c r="F66" s="317">
        <v>155.09</v>
      </c>
      <c r="G66" s="315">
        <v>0.0</v>
      </c>
      <c r="H66" s="315">
        <v>14.0</v>
      </c>
    </row>
    <row r="67" ht="15.75" customHeight="1">
      <c r="B67" s="315" t="s">
        <v>1423</v>
      </c>
      <c r="C67" s="316" t="s">
        <v>1424</v>
      </c>
      <c r="D67" s="317">
        <v>39.03</v>
      </c>
      <c r="E67" s="315">
        <v>1.0</v>
      </c>
      <c r="F67" s="317">
        <v>39.03</v>
      </c>
      <c r="G67" s="315">
        <v>0.0</v>
      </c>
      <c r="H67" s="315">
        <v>14.0</v>
      </c>
    </row>
    <row r="68" ht="15.75" customHeight="1">
      <c r="B68" s="315" t="s">
        <v>1425</v>
      </c>
      <c r="C68" s="316" t="s">
        <v>1426</v>
      </c>
      <c r="D68" s="317">
        <v>39.03</v>
      </c>
      <c r="E68" s="315">
        <v>1.0</v>
      </c>
      <c r="F68" s="317">
        <v>39.03</v>
      </c>
      <c r="G68" s="315">
        <v>0.0</v>
      </c>
      <c r="H68" s="315">
        <v>14.0</v>
      </c>
    </row>
    <row r="69" ht="15.75" customHeight="1">
      <c r="B69" s="315" t="s">
        <v>1427</v>
      </c>
      <c r="C69" s="316" t="s">
        <v>1428</v>
      </c>
      <c r="D69" s="317">
        <v>39.03</v>
      </c>
      <c r="E69" s="315">
        <v>1.0</v>
      </c>
      <c r="F69" s="317">
        <v>39.03</v>
      </c>
      <c r="G69" s="315">
        <v>0.0</v>
      </c>
      <c r="H69" s="315">
        <v>14.0</v>
      </c>
    </row>
    <row r="70" ht="15.75" customHeight="1">
      <c r="B70" s="315" t="s">
        <v>219</v>
      </c>
      <c r="C70" s="316" t="s">
        <v>1429</v>
      </c>
      <c r="D70" s="317">
        <v>39.03</v>
      </c>
      <c r="E70" s="315" t="s">
        <v>1377</v>
      </c>
      <c r="F70" s="317">
        <v>39.03</v>
      </c>
      <c r="G70" s="315">
        <v>0.0</v>
      </c>
      <c r="H70" s="315">
        <v>20.0</v>
      </c>
    </row>
    <row r="71" ht="15.75" customHeight="1">
      <c r="B71" s="315" t="s">
        <v>220</v>
      </c>
      <c r="C71" s="316" t="s">
        <v>1430</v>
      </c>
      <c r="D71" s="317">
        <v>39.03</v>
      </c>
      <c r="E71" s="315">
        <v>1.0</v>
      </c>
      <c r="F71" s="317">
        <v>39.03</v>
      </c>
      <c r="G71" s="315">
        <v>0.0</v>
      </c>
      <c r="H71" s="315">
        <v>20.0</v>
      </c>
    </row>
    <row r="72" ht="15.75" customHeight="1">
      <c r="B72" s="315" t="s">
        <v>20</v>
      </c>
      <c r="C72" s="316" t="s">
        <v>1431</v>
      </c>
      <c r="D72" s="317">
        <v>39.03</v>
      </c>
      <c r="E72" s="315">
        <v>1.0</v>
      </c>
      <c r="F72" s="317">
        <v>39.03</v>
      </c>
      <c r="G72" s="315">
        <v>0.0</v>
      </c>
      <c r="H72" s="315">
        <v>20.0</v>
      </c>
    </row>
    <row r="73" ht="15.75" customHeight="1">
      <c r="B73" s="315" t="s">
        <v>221</v>
      </c>
      <c r="C73" s="316" t="s">
        <v>1432</v>
      </c>
      <c r="D73" s="317">
        <v>163.33</v>
      </c>
      <c r="E73" s="315">
        <v>1.0</v>
      </c>
      <c r="F73" s="317">
        <v>163.33</v>
      </c>
      <c r="G73" s="315">
        <v>0.0</v>
      </c>
      <c r="H73" s="315">
        <v>14.0</v>
      </c>
    </row>
    <row r="74" ht="15.75" customHeight="1">
      <c r="B74" s="315" t="s">
        <v>222</v>
      </c>
      <c r="C74" s="316" t="s">
        <v>1433</v>
      </c>
      <c r="D74" s="317">
        <v>66.2</v>
      </c>
      <c r="E74" s="315">
        <v>1.0</v>
      </c>
      <c r="F74" s="317">
        <v>66.2</v>
      </c>
      <c r="G74" s="315">
        <v>0.0</v>
      </c>
      <c r="H74" s="315">
        <v>999.0</v>
      </c>
    </row>
    <row r="75" ht="15.75" customHeight="1">
      <c r="B75" s="315" t="s">
        <v>223</v>
      </c>
      <c r="C75" s="316" t="s">
        <v>1434</v>
      </c>
      <c r="D75" s="317">
        <v>44.13</v>
      </c>
      <c r="E75" s="315">
        <v>1.0</v>
      </c>
      <c r="F75" s="317">
        <v>44.13</v>
      </c>
      <c r="G75" s="315">
        <v>0.0</v>
      </c>
      <c r="H75" s="315">
        <v>999.0</v>
      </c>
    </row>
    <row r="76" ht="15.75" customHeight="1">
      <c r="B76" s="315" t="s">
        <v>224</v>
      </c>
      <c r="C76" s="316" t="s">
        <v>1435</v>
      </c>
      <c r="D76" s="317">
        <v>66.2</v>
      </c>
      <c r="E76" s="315">
        <v>1.0</v>
      </c>
      <c r="F76" s="317">
        <v>66.2</v>
      </c>
      <c r="G76" s="315">
        <v>0.0</v>
      </c>
      <c r="H76" s="315">
        <v>999.0</v>
      </c>
    </row>
    <row r="77" ht="15.75" customHeight="1">
      <c r="B77" s="315" t="s">
        <v>225</v>
      </c>
      <c r="C77" s="316" t="s">
        <v>1436</v>
      </c>
      <c r="D77" s="317">
        <v>44.13</v>
      </c>
      <c r="E77" s="315">
        <v>1.0</v>
      </c>
      <c r="F77" s="317">
        <v>44.13</v>
      </c>
      <c r="G77" s="315">
        <v>0.0</v>
      </c>
      <c r="H77" s="315">
        <v>999.0</v>
      </c>
    </row>
    <row r="78" ht="15.75" customHeight="1">
      <c r="B78" s="315" t="s">
        <v>226</v>
      </c>
      <c r="C78" s="316" t="s">
        <v>1437</v>
      </c>
      <c r="D78" s="317">
        <v>66.2</v>
      </c>
      <c r="E78" s="315">
        <v>1.0</v>
      </c>
      <c r="F78" s="317">
        <v>66.2</v>
      </c>
      <c r="G78" s="315">
        <v>0.0</v>
      </c>
      <c r="H78" s="315">
        <v>999.0</v>
      </c>
    </row>
    <row r="79" ht="15.75" customHeight="1">
      <c r="B79" s="315" t="s">
        <v>227</v>
      </c>
      <c r="C79" s="316" t="s">
        <v>804</v>
      </c>
      <c r="D79" s="317">
        <v>266.43</v>
      </c>
      <c r="E79" s="315">
        <v>1.0</v>
      </c>
      <c r="F79" s="317">
        <v>266.43</v>
      </c>
      <c r="G79" s="315">
        <v>0.0</v>
      </c>
      <c r="H79" s="315">
        <v>20.0</v>
      </c>
    </row>
    <row r="80" ht="15.75" customHeight="1">
      <c r="B80" s="315" t="s">
        <v>228</v>
      </c>
      <c r="C80" s="316" t="s">
        <v>805</v>
      </c>
      <c r="D80" s="317">
        <v>266.43</v>
      </c>
      <c r="E80" s="315">
        <v>1.0</v>
      </c>
      <c r="F80" s="317">
        <v>266.43</v>
      </c>
      <c r="G80" s="315">
        <v>0.0</v>
      </c>
      <c r="H80" s="315">
        <v>20.0</v>
      </c>
    </row>
    <row r="81" ht="15.75" customHeight="1">
      <c r="B81" s="315" t="s">
        <v>229</v>
      </c>
      <c r="C81" s="316" t="s">
        <v>806</v>
      </c>
      <c r="D81" s="317">
        <v>266.43</v>
      </c>
      <c r="E81" s="315">
        <v>1.0</v>
      </c>
      <c r="F81" s="317">
        <v>266.43</v>
      </c>
      <c r="G81" s="315">
        <v>0.0</v>
      </c>
      <c r="H81" s="315">
        <v>20.0</v>
      </c>
    </row>
    <row r="82" ht="15.75" customHeight="1">
      <c r="B82" s="315" t="s">
        <v>137</v>
      </c>
      <c r="C82" s="316" t="s">
        <v>1438</v>
      </c>
      <c r="D82" s="317" t="s">
        <v>1410</v>
      </c>
      <c r="E82" s="315">
        <v>1.0</v>
      </c>
      <c r="F82" s="317" t="s">
        <v>1410</v>
      </c>
      <c r="G82" s="315">
        <v>0.0</v>
      </c>
      <c r="H82" s="315">
        <v>999.0</v>
      </c>
    </row>
    <row r="83" ht="15.75" customHeight="1">
      <c r="B83" s="315" t="s">
        <v>599</v>
      </c>
      <c r="C83" s="316" t="s">
        <v>600</v>
      </c>
      <c r="D83" s="317">
        <v>110.02</v>
      </c>
      <c r="E83" s="315" t="s">
        <v>1377</v>
      </c>
      <c r="F83" s="317">
        <v>110.02</v>
      </c>
      <c r="G83" s="315">
        <v>0.0</v>
      </c>
      <c r="H83" s="315">
        <v>999.0</v>
      </c>
    </row>
    <row r="84" ht="15.75" customHeight="1">
      <c r="B84" s="315" t="s">
        <v>601</v>
      </c>
      <c r="C84" s="316" t="s">
        <v>602</v>
      </c>
      <c r="D84" s="317">
        <v>140.59</v>
      </c>
      <c r="E84" s="315" t="s">
        <v>1377</v>
      </c>
      <c r="F84" s="317">
        <v>140.59</v>
      </c>
      <c r="G84" s="315">
        <v>0.0</v>
      </c>
      <c r="H84" s="315">
        <v>999.0</v>
      </c>
    </row>
    <row r="85" ht="15.75" customHeight="1">
      <c r="B85" s="315" t="s">
        <v>603</v>
      </c>
      <c r="C85" s="316" t="s">
        <v>604</v>
      </c>
      <c r="D85" s="317">
        <v>172.4</v>
      </c>
      <c r="E85" s="315" t="s">
        <v>1377</v>
      </c>
      <c r="F85" s="317">
        <v>172.4</v>
      </c>
      <c r="G85" s="315">
        <v>0.0</v>
      </c>
      <c r="H85" s="315">
        <v>999.0</v>
      </c>
    </row>
    <row r="86" ht="15.75" customHeight="1">
      <c r="B86" s="315" t="s">
        <v>605</v>
      </c>
      <c r="C86" s="316" t="s">
        <v>606</v>
      </c>
      <c r="D86" s="317">
        <v>208.93</v>
      </c>
      <c r="E86" s="315" t="s">
        <v>1377</v>
      </c>
      <c r="F86" s="317">
        <v>208.93</v>
      </c>
      <c r="G86" s="315">
        <v>0.0</v>
      </c>
      <c r="H86" s="315">
        <v>999.0</v>
      </c>
    </row>
    <row r="87" ht="15.75" customHeight="1">
      <c r="B87" s="315" t="s">
        <v>607</v>
      </c>
      <c r="C87" s="316" t="s">
        <v>608</v>
      </c>
      <c r="D87" s="317">
        <v>106.82</v>
      </c>
      <c r="E87" s="315" t="s">
        <v>1377</v>
      </c>
      <c r="F87" s="317">
        <v>106.82</v>
      </c>
      <c r="G87" s="315">
        <v>0.0</v>
      </c>
      <c r="H87" s="315">
        <v>999.0</v>
      </c>
    </row>
    <row r="88" ht="15.75" customHeight="1">
      <c r="B88" s="315" t="s">
        <v>609</v>
      </c>
      <c r="C88" s="316" t="s">
        <v>610</v>
      </c>
      <c r="D88" s="317">
        <v>132.18</v>
      </c>
      <c r="E88" s="315" t="s">
        <v>1377</v>
      </c>
      <c r="F88" s="317">
        <v>132.18</v>
      </c>
      <c r="G88" s="315">
        <v>0.0</v>
      </c>
      <c r="H88" s="315">
        <v>999.0</v>
      </c>
    </row>
    <row r="89" ht="15.75" customHeight="1">
      <c r="B89" s="315" t="s">
        <v>611</v>
      </c>
      <c r="C89" s="316" t="s">
        <v>612</v>
      </c>
      <c r="D89" s="317">
        <v>162.09</v>
      </c>
      <c r="E89" s="315" t="s">
        <v>1377</v>
      </c>
      <c r="F89" s="317">
        <v>162.09</v>
      </c>
      <c r="G89" s="315">
        <v>0.0</v>
      </c>
      <c r="H89" s="315">
        <v>999.0</v>
      </c>
    </row>
    <row r="90" ht="15.75" customHeight="1">
      <c r="B90" s="315" t="s">
        <v>613</v>
      </c>
      <c r="C90" s="316" t="s">
        <v>1439</v>
      </c>
      <c r="D90" s="317">
        <v>195.55</v>
      </c>
      <c r="E90" s="315" t="s">
        <v>1377</v>
      </c>
      <c r="F90" s="317">
        <v>195.55</v>
      </c>
      <c r="G90" s="315">
        <v>0.0</v>
      </c>
      <c r="H90" s="315">
        <v>999.0</v>
      </c>
    </row>
    <row r="91" ht="15.75" customHeight="1">
      <c r="B91" s="315" t="s">
        <v>21</v>
      </c>
      <c r="C91" s="316" t="s">
        <v>807</v>
      </c>
      <c r="D91" s="317">
        <v>256.91</v>
      </c>
      <c r="E91" s="315">
        <v>1.0</v>
      </c>
      <c r="F91" s="317">
        <v>256.91</v>
      </c>
      <c r="G91" s="315">
        <v>0.0</v>
      </c>
      <c r="H91" s="315">
        <v>999.0</v>
      </c>
    </row>
    <row r="92" ht="15.75" customHeight="1">
      <c r="B92" s="315" t="s">
        <v>615</v>
      </c>
      <c r="C92" s="316" t="s">
        <v>1440</v>
      </c>
      <c r="D92" s="317">
        <v>110.02</v>
      </c>
      <c r="E92" s="315" t="s">
        <v>1377</v>
      </c>
      <c r="F92" s="317">
        <v>110.02</v>
      </c>
      <c r="G92" s="315">
        <v>0.0</v>
      </c>
      <c r="H92" s="315">
        <v>999.0</v>
      </c>
    </row>
    <row r="93" ht="15.75" customHeight="1">
      <c r="B93" s="315" t="s">
        <v>617</v>
      </c>
      <c r="C93" s="316" t="s">
        <v>1441</v>
      </c>
      <c r="D93" s="317">
        <v>140.59</v>
      </c>
      <c r="E93" s="315" t="s">
        <v>1377</v>
      </c>
      <c r="F93" s="317">
        <v>140.59</v>
      </c>
      <c r="G93" s="315">
        <v>0.0</v>
      </c>
      <c r="H93" s="315">
        <v>999.0</v>
      </c>
    </row>
    <row r="94" ht="15.75" customHeight="1">
      <c r="B94" s="315" t="s">
        <v>619</v>
      </c>
      <c r="C94" s="316" t="s">
        <v>1442</v>
      </c>
      <c r="D94" s="317">
        <v>172.4</v>
      </c>
      <c r="E94" s="315" t="s">
        <v>1377</v>
      </c>
      <c r="F94" s="317">
        <v>172.4</v>
      </c>
      <c r="G94" s="315">
        <v>0.0</v>
      </c>
      <c r="H94" s="315">
        <v>999.0</v>
      </c>
    </row>
    <row r="95" ht="15.75" customHeight="1">
      <c r="B95" s="315" t="s">
        <v>621</v>
      </c>
      <c r="C95" s="316" t="s">
        <v>1443</v>
      </c>
      <c r="D95" s="317">
        <v>208.93</v>
      </c>
      <c r="E95" s="315" t="s">
        <v>1377</v>
      </c>
      <c r="F95" s="317">
        <v>208.93</v>
      </c>
      <c r="G95" s="315">
        <v>0.0</v>
      </c>
      <c r="H95" s="315">
        <v>999.0</v>
      </c>
    </row>
    <row r="96" ht="15.75" customHeight="1">
      <c r="B96" s="315" t="s">
        <v>23</v>
      </c>
      <c r="C96" s="316" t="s">
        <v>1444</v>
      </c>
      <c r="D96" s="317">
        <v>257.66</v>
      </c>
      <c r="E96" s="315" t="s">
        <v>1377</v>
      </c>
      <c r="F96" s="317">
        <v>257.66</v>
      </c>
      <c r="G96" s="315">
        <v>0.0</v>
      </c>
      <c r="H96" s="315">
        <v>999.0</v>
      </c>
    </row>
    <row r="97" ht="15.75" customHeight="1">
      <c r="B97" s="315" t="s">
        <v>230</v>
      </c>
      <c r="C97" s="316" t="s">
        <v>1445</v>
      </c>
      <c r="D97" s="317">
        <v>257.66</v>
      </c>
      <c r="E97" s="315" t="s">
        <v>1377</v>
      </c>
      <c r="F97" s="317">
        <v>257.66</v>
      </c>
      <c r="G97" s="315">
        <v>0.0</v>
      </c>
      <c r="H97" s="315">
        <v>999.0</v>
      </c>
    </row>
    <row r="98" ht="15.75" customHeight="1">
      <c r="B98" s="315" t="s">
        <v>231</v>
      </c>
      <c r="C98" s="316" t="s">
        <v>1446</v>
      </c>
      <c r="D98" s="317">
        <v>257.66</v>
      </c>
      <c r="E98" s="315" t="s">
        <v>1377</v>
      </c>
      <c r="F98" s="317">
        <v>257.66</v>
      </c>
      <c r="G98" s="315">
        <v>0.0</v>
      </c>
      <c r="H98" s="315">
        <v>999.0</v>
      </c>
    </row>
    <row r="99" ht="15.75" customHeight="1">
      <c r="B99" s="315" t="s">
        <v>232</v>
      </c>
      <c r="C99" s="316" t="s">
        <v>1447</v>
      </c>
      <c r="D99" s="317">
        <v>257.66</v>
      </c>
      <c r="E99" s="315" t="s">
        <v>1377</v>
      </c>
      <c r="F99" s="317">
        <v>257.66</v>
      </c>
      <c r="G99" s="315">
        <v>0.0</v>
      </c>
      <c r="H99" s="315">
        <v>999.0</v>
      </c>
    </row>
    <row r="100" ht="15.75" customHeight="1">
      <c r="B100" s="315" t="s">
        <v>623</v>
      </c>
      <c r="C100" s="316" t="s">
        <v>1448</v>
      </c>
      <c r="D100" s="317">
        <v>849.16</v>
      </c>
      <c r="E100" s="315" t="s">
        <v>1377</v>
      </c>
      <c r="F100" s="317">
        <v>849.16</v>
      </c>
      <c r="G100" s="315">
        <v>0.0</v>
      </c>
      <c r="H100" s="315">
        <v>999.0</v>
      </c>
    </row>
    <row r="101" ht="15.75" customHeight="1">
      <c r="B101" s="315" t="s">
        <v>625</v>
      </c>
      <c r="C101" s="316" t="s">
        <v>626</v>
      </c>
      <c r="D101" s="317">
        <v>841.06</v>
      </c>
      <c r="E101" s="315" t="s">
        <v>1377</v>
      </c>
      <c r="F101" s="317">
        <v>841.06</v>
      </c>
      <c r="G101" s="315">
        <v>0.0</v>
      </c>
      <c r="H101" s="315">
        <v>999.0</v>
      </c>
    </row>
    <row r="102" ht="15.75" customHeight="1">
      <c r="B102" s="315" t="s">
        <v>627</v>
      </c>
      <c r="C102" s="316" t="s">
        <v>628</v>
      </c>
      <c r="D102" s="317">
        <v>767.03</v>
      </c>
      <c r="E102" s="315" t="s">
        <v>1377</v>
      </c>
      <c r="F102" s="317">
        <v>767.03</v>
      </c>
      <c r="G102" s="315">
        <v>0.0</v>
      </c>
      <c r="H102" s="315">
        <v>999.0</v>
      </c>
    </row>
    <row r="103" ht="15.75" customHeight="1">
      <c r="B103" s="315" t="s">
        <v>629</v>
      </c>
      <c r="C103" s="316" t="s">
        <v>630</v>
      </c>
      <c r="D103" s="317">
        <v>798.29</v>
      </c>
      <c r="E103" s="315" t="s">
        <v>1377</v>
      </c>
      <c r="F103" s="317">
        <v>798.29</v>
      </c>
      <c r="G103" s="315">
        <v>0.0</v>
      </c>
      <c r="H103" s="315">
        <v>999.0</v>
      </c>
    </row>
    <row r="104" ht="15.75" customHeight="1">
      <c r="B104" s="315" t="s">
        <v>233</v>
      </c>
      <c r="C104" s="316" t="s">
        <v>812</v>
      </c>
      <c r="D104" s="317">
        <v>492.27</v>
      </c>
      <c r="E104" s="315">
        <v>1.0</v>
      </c>
      <c r="F104" s="317">
        <v>492.27</v>
      </c>
      <c r="G104" s="315">
        <v>0.0</v>
      </c>
      <c r="H104" s="315">
        <v>999.0</v>
      </c>
    </row>
    <row r="105" ht="15.75" customHeight="1">
      <c r="B105" s="315" t="s">
        <v>234</v>
      </c>
      <c r="C105" s="316" t="s">
        <v>813</v>
      </c>
      <c r="D105" s="317">
        <v>492.27</v>
      </c>
      <c r="E105" s="315" t="s">
        <v>1377</v>
      </c>
      <c r="F105" s="317">
        <v>492.27</v>
      </c>
      <c r="G105" s="315">
        <v>0.0</v>
      </c>
      <c r="H105" s="315">
        <v>999.0</v>
      </c>
    </row>
    <row r="106" ht="15.75" customHeight="1">
      <c r="B106" s="315" t="s">
        <v>235</v>
      </c>
      <c r="C106" s="316" t="s">
        <v>814</v>
      </c>
      <c r="D106" s="317">
        <v>492.27</v>
      </c>
      <c r="E106" s="315" t="s">
        <v>1377</v>
      </c>
      <c r="F106" s="317">
        <v>492.27</v>
      </c>
      <c r="G106" s="315">
        <v>0.0</v>
      </c>
      <c r="H106" s="315">
        <v>999.0</v>
      </c>
    </row>
    <row r="107" ht="15.75" customHeight="1">
      <c r="B107" s="315" t="s">
        <v>24</v>
      </c>
      <c r="C107" s="316" t="s">
        <v>815</v>
      </c>
      <c r="D107" s="317">
        <v>492.27</v>
      </c>
      <c r="E107" s="315" t="s">
        <v>1377</v>
      </c>
      <c r="F107" s="317">
        <v>492.27</v>
      </c>
      <c r="G107" s="315">
        <v>0.0</v>
      </c>
      <c r="H107" s="315">
        <v>999.0</v>
      </c>
    </row>
    <row r="108" ht="15.75" customHeight="1">
      <c r="B108" s="315" t="s">
        <v>631</v>
      </c>
      <c r="C108" s="316" t="s">
        <v>632</v>
      </c>
      <c r="D108" s="317">
        <v>868.62</v>
      </c>
      <c r="E108" s="315" t="s">
        <v>1377</v>
      </c>
      <c r="F108" s="317">
        <v>868.62</v>
      </c>
      <c r="G108" s="315">
        <v>0.0</v>
      </c>
      <c r="H108" s="315">
        <v>999.0</v>
      </c>
    </row>
    <row r="109" ht="15.75" customHeight="1">
      <c r="B109" s="315" t="s">
        <v>236</v>
      </c>
      <c r="C109" s="316" t="s">
        <v>816</v>
      </c>
      <c r="D109" s="317">
        <v>492.27</v>
      </c>
      <c r="E109" s="315" t="s">
        <v>1377</v>
      </c>
      <c r="F109" s="317">
        <v>492.27</v>
      </c>
      <c r="G109" s="315">
        <v>0.0</v>
      </c>
      <c r="H109" s="315">
        <v>999.0</v>
      </c>
    </row>
    <row r="110" ht="15.75" customHeight="1">
      <c r="B110" s="315" t="s">
        <v>171</v>
      </c>
      <c r="C110" s="316" t="s">
        <v>1080</v>
      </c>
      <c r="D110" s="317">
        <v>492.27</v>
      </c>
      <c r="E110" s="315" t="s">
        <v>1377</v>
      </c>
      <c r="F110" s="317">
        <v>492.27</v>
      </c>
      <c r="G110" s="315">
        <v>0.0</v>
      </c>
      <c r="H110" s="315">
        <v>999.0</v>
      </c>
    </row>
    <row r="111" ht="15.75" customHeight="1">
      <c r="B111" s="315" t="s">
        <v>25</v>
      </c>
      <c r="C111" s="316" t="s">
        <v>817</v>
      </c>
      <c r="D111" s="317">
        <v>836.88</v>
      </c>
      <c r="E111" s="315" t="s">
        <v>1377</v>
      </c>
      <c r="F111" s="317">
        <v>836.88</v>
      </c>
      <c r="G111" s="315">
        <v>0.0</v>
      </c>
      <c r="H111" s="315">
        <v>999.0</v>
      </c>
    </row>
    <row r="112" ht="15.75" customHeight="1">
      <c r="B112" s="315" t="s">
        <v>26</v>
      </c>
      <c r="C112" s="316" t="s">
        <v>1449</v>
      </c>
      <c r="D112" s="317">
        <v>128.82</v>
      </c>
      <c r="E112" s="315" t="s">
        <v>1377</v>
      </c>
      <c r="F112" s="317">
        <v>128.82</v>
      </c>
      <c r="G112" s="315">
        <v>0.0</v>
      </c>
      <c r="H112" s="315">
        <v>999.0</v>
      </c>
    </row>
    <row r="113" ht="15.75" customHeight="1">
      <c r="B113" s="315" t="s">
        <v>237</v>
      </c>
      <c r="C113" s="316" t="s">
        <v>1450</v>
      </c>
      <c r="D113" s="317">
        <v>52.21</v>
      </c>
      <c r="E113" s="315" t="s">
        <v>1377</v>
      </c>
      <c r="F113" s="317">
        <v>52.21</v>
      </c>
      <c r="G113" s="315">
        <v>0.0</v>
      </c>
      <c r="H113" s="315">
        <v>999.0</v>
      </c>
    </row>
    <row r="114" ht="15.75" customHeight="1">
      <c r="B114" s="315" t="s">
        <v>633</v>
      </c>
      <c r="C114" s="316" t="s">
        <v>1451</v>
      </c>
      <c r="D114" s="317">
        <v>53.44</v>
      </c>
      <c r="E114" s="315" t="s">
        <v>1377</v>
      </c>
      <c r="F114" s="317">
        <v>53.44</v>
      </c>
      <c r="G114" s="315">
        <v>0.0</v>
      </c>
      <c r="H114" s="315">
        <v>999.0</v>
      </c>
    </row>
    <row r="115" ht="15.75" customHeight="1">
      <c r="B115" s="315" t="s">
        <v>27</v>
      </c>
      <c r="C115" s="316" t="s">
        <v>1452</v>
      </c>
      <c r="D115" s="317">
        <v>155.48</v>
      </c>
      <c r="E115" s="315">
        <v>1.0</v>
      </c>
      <c r="F115" s="317">
        <v>155.48</v>
      </c>
      <c r="G115" s="315">
        <v>0.0</v>
      </c>
      <c r="H115" s="315">
        <v>999.0</v>
      </c>
    </row>
    <row r="116" ht="15.75" customHeight="1">
      <c r="B116" s="315" t="s">
        <v>28</v>
      </c>
      <c r="C116" s="316" t="s">
        <v>822</v>
      </c>
      <c r="D116" s="317">
        <v>134.46</v>
      </c>
      <c r="E116" s="315">
        <v>1.0</v>
      </c>
      <c r="F116" s="317">
        <v>134.46</v>
      </c>
      <c r="G116" s="315">
        <v>0.0</v>
      </c>
      <c r="H116" s="315">
        <v>20.0</v>
      </c>
    </row>
    <row r="117" ht="15.75" customHeight="1">
      <c r="B117" s="315" t="s">
        <v>30</v>
      </c>
      <c r="C117" s="316" t="s">
        <v>1453</v>
      </c>
      <c r="D117" s="317">
        <v>198.49</v>
      </c>
      <c r="E117" s="315" t="s">
        <v>1377</v>
      </c>
      <c r="F117" s="317">
        <v>198.49</v>
      </c>
      <c r="G117" s="315">
        <v>0.0</v>
      </c>
      <c r="H117" s="315">
        <v>20.0</v>
      </c>
    </row>
    <row r="118" ht="15.75" customHeight="1">
      <c r="B118" s="315" t="s">
        <v>635</v>
      </c>
      <c r="C118" s="316" t="s">
        <v>1454</v>
      </c>
      <c r="D118" s="317">
        <v>155.48</v>
      </c>
      <c r="E118" s="315" t="s">
        <v>1377</v>
      </c>
      <c r="F118" s="317">
        <v>155.48</v>
      </c>
      <c r="G118" s="315">
        <v>0.0</v>
      </c>
      <c r="H118" s="315">
        <v>999.0</v>
      </c>
    </row>
    <row r="119" ht="15.75" customHeight="1">
      <c r="B119" s="315" t="s">
        <v>31</v>
      </c>
      <c r="C119" s="316" t="s">
        <v>824</v>
      </c>
      <c r="D119" s="317">
        <v>168.11</v>
      </c>
      <c r="E119" s="315" t="s">
        <v>1377</v>
      </c>
      <c r="F119" s="317">
        <v>168.11</v>
      </c>
      <c r="G119" s="315">
        <v>0.0</v>
      </c>
      <c r="H119" s="315">
        <v>20.0</v>
      </c>
    </row>
    <row r="120" ht="15.75" customHeight="1">
      <c r="B120" s="315" t="s">
        <v>239</v>
      </c>
      <c r="C120" s="316" t="s">
        <v>1455</v>
      </c>
      <c r="D120" s="317">
        <v>173.48</v>
      </c>
      <c r="E120" s="315" t="s">
        <v>1377</v>
      </c>
      <c r="F120" s="317">
        <v>173.48</v>
      </c>
      <c r="G120" s="315">
        <v>0.0</v>
      </c>
      <c r="H120" s="315">
        <v>999.0</v>
      </c>
    </row>
    <row r="121" ht="15.75" customHeight="1">
      <c r="B121" s="315" t="s">
        <v>32</v>
      </c>
      <c r="C121" s="316" t="s">
        <v>1453</v>
      </c>
      <c r="D121" s="317">
        <v>184.28</v>
      </c>
      <c r="E121" s="315" t="s">
        <v>1377</v>
      </c>
      <c r="F121" s="317">
        <v>184.28</v>
      </c>
      <c r="G121" s="315">
        <v>0.0</v>
      </c>
      <c r="H121" s="315">
        <v>20.0</v>
      </c>
    </row>
    <row r="122" ht="15.75" customHeight="1">
      <c r="B122" s="315" t="s">
        <v>637</v>
      </c>
      <c r="C122" s="316" t="s">
        <v>638</v>
      </c>
      <c r="D122" s="317">
        <v>55.21</v>
      </c>
      <c r="E122" s="315">
        <v>1.0</v>
      </c>
      <c r="F122" s="317">
        <v>55.21</v>
      </c>
      <c r="G122" s="315">
        <v>0.0</v>
      </c>
      <c r="H122" s="315">
        <v>999.0</v>
      </c>
    </row>
    <row r="123" ht="15.75" customHeight="1">
      <c r="B123" s="315" t="s">
        <v>240</v>
      </c>
      <c r="C123" s="316" t="s">
        <v>1081</v>
      </c>
      <c r="D123" s="317">
        <v>55.21</v>
      </c>
      <c r="E123" s="315">
        <v>1.0</v>
      </c>
      <c r="F123" s="317">
        <v>55.21</v>
      </c>
      <c r="G123" s="315">
        <v>0.0</v>
      </c>
      <c r="H123" s="315">
        <v>20.0</v>
      </c>
    </row>
    <row r="124" ht="15.75" customHeight="1">
      <c r="B124" s="315" t="s">
        <v>639</v>
      </c>
      <c r="C124" s="316" t="s">
        <v>640</v>
      </c>
      <c r="D124" s="317">
        <v>135.08</v>
      </c>
      <c r="E124" s="315" t="s">
        <v>1377</v>
      </c>
      <c r="F124" s="317">
        <v>135.08</v>
      </c>
      <c r="G124" s="315">
        <v>0.0</v>
      </c>
      <c r="H124" s="315">
        <v>999.0</v>
      </c>
    </row>
    <row r="125" ht="15.75" customHeight="1">
      <c r="B125" s="315" t="s">
        <v>33</v>
      </c>
      <c r="C125" s="316" t="s">
        <v>827</v>
      </c>
      <c r="D125" s="317">
        <v>33.02</v>
      </c>
      <c r="E125" s="315" t="s">
        <v>1377</v>
      </c>
      <c r="F125" s="317">
        <v>33.02</v>
      </c>
      <c r="G125" s="315">
        <v>0.0</v>
      </c>
      <c r="H125" s="315">
        <v>20.0</v>
      </c>
    </row>
    <row r="126" ht="15.75" customHeight="1">
      <c r="B126" s="315" t="s">
        <v>641</v>
      </c>
      <c r="C126" s="316" t="s">
        <v>642</v>
      </c>
      <c r="D126" s="317">
        <v>207.12</v>
      </c>
      <c r="E126" s="315" t="s">
        <v>1377</v>
      </c>
      <c r="F126" s="317">
        <v>207.12</v>
      </c>
      <c r="G126" s="315">
        <v>0.0</v>
      </c>
      <c r="H126" s="315">
        <v>999.0</v>
      </c>
    </row>
    <row r="127" ht="15.75" customHeight="1">
      <c r="B127" s="315" t="s">
        <v>241</v>
      </c>
      <c r="C127" s="316" t="s">
        <v>828</v>
      </c>
      <c r="D127" s="317">
        <v>141.67</v>
      </c>
      <c r="E127" s="315" t="s">
        <v>1377</v>
      </c>
      <c r="F127" s="317">
        <v>141.67</v>
      </c>
      <c r="G127" s="315">
        <v>0.0</v>
      </c>
      <c r="H127" s="315">
        <v>20.0</v>
      </c>
    </row>
    <row r="128" ht="15.75" customHeight="1">
      <c r="B128" s="315" t="s">
        <v>643</v>
      </c>
      <c r="C128" s="316" t="s">
        <v>1456</v>
      </c>
      <c r="D128" s="317">
        <v>164.5</v>
      </c>
      <c r="E128" s="315" t="s">
        <v>1377</v>
      </c>
      <c r="F128" s="317">
        <v>164.5</v>
      </c>
      <c r="G128" s="315">
        <v>0.0</v>
      </c>
      <c r="H128" s="315">
        <v>999.0</v>
      </c>
    </row>
    <row r="129" ht="15.75" customHeight="1">
      <c r="B129" s="315" t="s">
        <v>242</v>
      </c>
      <c r="C129" s="316" t="s">
        <v>1457</v>
      </c>
      <c r="D129" s="317">
        <v>141.67</v>
      </c>
      <c r="E129" s="315" t="s">
        <v>1377</v>
      </c>
      <c r="F129" s="317">
        <v>141.67</v>
      </c>
      <c r="G129" s="315">
        <v>0.0</v>
      </c>
      <c r="H129" s="315">
        <v>20.0</v>
      </c>
    </row>
    <row r="130" ht="15.75" customHeight="1">
      <c r="B130" s="315" t="s">
        <v>243</v>
      </c>
      <c r="C130" s="316" t="s">
        <v>1458</v>
      </c>
      <c r="D130" s="317">
        <v>79.84</v>
      </c>
      <c r="E130" s="315" t="s">
        <v>1377</v>
      </c>
      <c r="F130" s="317">
        <v>79.84</v>
      </c>
      <c r="G130" s="315">
        <v>0.0</v>
      </c>
      <c r="H130" s="315">
        <v>20.0</v>
      </c>
    </row>
    <row r="131" ht="15.75" customHeight="1">
      <c r="B131" s="315" t="s">
        <v>34</v>
      </c>
      <c r="C131" s="316" t="s">
        <v>1459</v>
      </c>
      <c r="D131" s="317">
        <v>136.29</v>
      </c>
      <c r="E131" s="315" t="s">
        <v>1377</v>
      </c>
      <c r="F131" s="317">
        <v>136.29</v>
      </c>
      <c r="G131" s="315">
        <v>0.0</v>
      </c>
      <c r="H131" s="315">
        <v>20.0</v>
      </c>
    </row>
    <row r="132" ht="15.75" customHeight="1">
      <c r="B132" s="315" t="s">
        <v>172</v>
      </c>
      <c r="C132" s="316" t="s">
        <v>1082</v>
      </c>
      <c r="D132" s="317">
        <v>56.3</v>
      </c>
      <c r="E132" s="315" t="s">
        <v>1377</v>
      </c>
      <c r="F132" s="317">
        <v>56.3</v>
      </c>
      <c r="G132" s="315">
        <v>0.0</v>
      </c>
      <c r="H132" s="315">
        <v>999.0</v>
      </c>
    </row>
    <row r="133" ht="15.75" customHeight="1">
      <c r="B133" s="315" t="s">
        <v>139</v>
      </c>
      <c r="C133" s="316" t="s">
        <v>1235</v>
      </c>
      <c r="D133" s="317" t="s">
        <v>138</v>
      </c>
      <c r="E133" s="315" t="s">
        <v>1377</v>
      </c>
      <c r="F133" s="317" t="s">
        <v>138</v>
      </c>
      <c r="G133" s="315">
        <v>0.0</v>
      </c>
      <c r="H133" s="315">
        <v>999.0</v>
      </c>
    </row>
    <row r="134" ht="15.75" customHeight="1">
      <c r="B134" s="315" t="s">
        <v>35</v>
      </c>
      <c r="C134" s="316" t="s">
        <v>832</v>
      </c>
      <c r="D134" s="317">
        <v>39.63</v>
      </c>
      <c r="E134" s="315" t="s">
        <v>1377</v>
      </c>
      <c r="F134" s="317">
        <v>39.63</v>
      </c>
      <c r="G134" s="315">
        <v>0.0</v>
      </c>
      <c r="H134" s="315">
        <v>20.0</v>
      </c>
    </row>
    <row r="135" ht="15.75" customHeight="1">
      <c r="B135" s="315" t="s">
        <v>645</v>
      </c>
      <c r="C135" s="316" t="s">
        <v>646</v>
      </c>
      <c r="D135" s="317">
        <v>39.63</v>
      </c>
      <c r="E135" s="315" t="s">
        <v>1377</v>
      </c>
      <c r="F135" s="317">
        <v>39.63</v>
      </c>
      <c r="G135" s="315">
        <v>0.0</v>
      </c>
      <c r="H135" s="315">
        <v>20.0</v>
      </c>
    </row>
    <row r="136" ht="15.75" customHeight="1">
      <c r="B136" s="315" t="s">
        <v>36</v>
      </c>
      <c r="C136" s="316" t="s">
        <v>1460</v>
      </c>
      <c r="D136" s="317">
        <v>93.06</v>
      </c>
      <c r="E136" s="315" t="s">
        <v>1377</v>
      </c>
      <c r="F136" s="317">
        <v>93.06</v>
      </c>
      <c r="G136" s="315">
        <v>0.0</v>
      </c>
      <c r="H136" s="315">
        <v>20.0</v>
      </c>
    </row>
    <row r="137" ht="15.75" customHeight="1">
      <c r="B137" s="315" t="s">
        <v>647</v>
      </c>
      <c r="C137" s="316" t="s">
        <v>648</v>
      </c>
      <c r="D137" s="317">
        <v>113.23</v>
      </c>
      <c r="E137" s="315" t="s">
        <v>1377</v>
      </c>
      <c r="F137" s="317">
        <v>113.23</v>
      </c>
      <c r="G137" s="315">
        <v>0.0</v>
      </c>
      <c r="H137" s="315">
        <v>20.0</v>
      </c>
    </row>
    <row r="138" ht="15.75" customHeight="1">
      <c r="B138" s="315" t="s">
        <v>37</v>
      </c>
      <c r="C138" s="316" t="s">
        <v>1461</v>
      </c>
      <c r="D138" s="317">
        <v>93.06</v>
      </c>
      <c r="E138" s="315" t="s">
        <v>1377</v>
      </c>
      <c r="F138" s="317">
        <v>93.06</v>
      </c>
      <c r="G138" s="315">
        <v>0.0</v>
      </c>
      <c r="H138" s="315">
        <v>20.0</v>
      </c>
    </row>
    <row r="139" ht="15.75" customHeight="1">
      <c r="B139" s="315" t="s">
        <v>38</v>
      </c>
      <c r="C139" s="316" t="s">
        <v>1462</v>
      </c>
      <c r="D139" s="317">
        <v>129.07</v>
      </c>
      <c r="E139" s="315" t="s">
        <v>1377</v>
      </c>
      <c r="F139" s="317">
        <v>129.07</v>
      </c>
      <c r="G139" s="315">
        <v>0.0</v>
      </c>
      <c r="H139" s="315">
        <v>20.0</v>
      </c>
    </row>
    <row r="140" ht="15.75" customHeight="1">
      <c r="B140" s="315" t="s">
        <v>39</v>
      </c>
      <c r="C140" s="316" t="s">
        <v>835</v>
      </c>
      <c r="D140" s="317">
        <v>149.48</v>
      </c>
      <c r="E140" s="315" t="s">
        <v>1377</v>
      </c>
      <c r="F140" s="317">
        <v>149.48</v>
      </c>
      <c r="G140" s="315">
        <v>0.0</v>
      </c>
      <c r="H140" s="315">
        <v>20.0</v>
      </c>
    </row>
    <row r="141" ht="15.75" customHeight="1">
      <c r="B141" s="315" t="s">
        <v>649</v>
      </c>
      <c r="C141" s="316" t="s">
        <v>1463</v>
      </c>
      <c r="D141" s="317">
        <v>799.76</v>
      </c>
      <c r="E141" s="315" t="s">
        <v>1377</v>
      </c>
      <c r="F141" s="317">
        <v>799.76</v>
      </c>
      <c r="G141" s="315">
        <v>0.0</v>
      </c>
      <c r="H141" s="315">
        <v>999.0</v>
      </c>
    </row>
    <row r="142" ht="15.75" customHeight="1">
      <c r="B142" s="315" t="s">
        <v>651</v>
      </c>
      <c r="C142" s="316" t="s">
        <v>1464</v>
      </c>
      <c r="D142" s="317">
        <v>917.71</v>
      </c>
      <c r="E142" s="315" t="s">
        <v>1377</v>
      </c>
      <c r="F142" s="317">
        <v>917.71</v>
      </c>
      <c r="G142" s="315">
        <v>0.0</v>
      </c>
      <c r="H142" s="315">
        <v>999.0</v>
      </c>
    </row>
    <row r="143" ht="15.75" customHeight="1">
      <c r="B143" s="315" t="s">
        <v>653</v>
      </c>
      <c r="C143" s="316" t="s">
        <v>1465</v>
      </c>
      <c r="D143" s="317">
        <v>1109.31</v>
      </c>
      <c r="E143" s="315" t="s">
        <v>1377</v>
      </c>
      <c r="F143" s="317">
        <v>1109.31</v>
      </c>
      <c r="G143" s="315">
        <v>0.0</v>
      </c>
      <c r="H143" s="315">
        <v>999.0</v>
      </c>
    </row>
    <row r="144" ht="15.75" customHeight="1">
      <c r="B144" s="315" t="s">
        <v>40</v>
      </c>
      <c r="C144" s="316" t="s">
        <v>1466</v>
      </c>
      <c r="D144" s="317" t="s">
        <v>138</v>
      </c>
      <c r="E144" s="315" t="s">
        <v>1377</v>
      </c>
      <c r="F144" s="317" t="s">
        <v>138</v>
      </c>
      <c r="G144" s="315">
        <v>0.0</v>
      </c>
      <c r="H144" s="315">
        <v>20.0</v>
      </c>
    </row>
    <row r="145" ht="15.75" customHeight="1">
      <c r="B145" s="315" t="s">
        <v>41</v>
      </c>
      <c r="C145" s="316" t="s">
        <v>837</v>
      </c>
      <c r="D145" s="317">
        <v>199.31</v>
      </c>
      <c r="E145" s="315" t="s">
        <v>1377</v>
      </c>
      <c r="F145" s="317">
        <v>199.31</v>
      </c>
      <c r="G145" s="315">
        <v>0.0</v>
      </c>
      <c r="H145" s="315">
        <v>20.0</v>
      </c>
    </row>
    <row r="146" ht="15.75" customHeight="1">
      <c r="B146" s="315" t="s">
        <v>244</v>
      </c>
      <c r="C146" s="316" t="s">
        <v>1467</v>
      </c>
      <c r="D146" s="317">
        <v>138.08</v>
      </c>
      <c r="E146" s="315" t="s">
        <v>1377</v>
      </c>
      <c r="F146" s="317">
        <v>138.08</v>
      </c>
      <c r="G146" s="315">
        <v>0.0</v>
      </c>
      <c r="H146" s="315">
        <v>20.0</v>
      </c>
    </row>
    <row r="147" ht="15.75" customHeight="1">
      <c r="B147" s="315" t="s">
        <v>655</v>
      </c>
      <c r="C147" s="316" t="s">
        <v>1468</v>
      </c>
      <c r="D147" s="317">
        <v>911.61</v>
      </c>
      <c r="E147" s="315" t="s">
        <v>1377</v>
      </c>
      <c r="F147" s="317">
        <v>911.61</v>
      </c>
      <c r="G147" s="315">
        <v>0.0</v>
      </c>
      <c r="H147" s="315">
        <v>999.0</v>
      </c>
    </row>
    <row r="148" ht="15.75" customHeight="1">
      <c r="B148" s="315" t="s">
        <v>42</v>
      </c>
      <c r="C148" s="316" t="s">
        <v>1469</v>
      </c>
      <c r="D148" s="317">
        <v>1044.12</v>
      </c>
      <c r="E148" s="315" t="s">
        <v>1377</v>
      </c>
      <c r="F148" s="317">
        <v>1044.12</v>
      </c>
      <c r="G148" s="315">
        <v>0.0</v>
      </c>
      <c r="H148" s="315">
        <v>999.0</v>
      </c>
    </row>
    <row r="149" ht="15.75" customHeight="1">
      <c r="B149" s="315" t="s">
        <v>657</v>
      </c>
      <c r="C149" s="316" t="s">
        <v>1470</v>
      </c>
      <c r="D149" s="317">
        <v>1246.06</v>
      </c>
      <c r="E149" s="315" t="s">
        <v>1377</v>
      </c>
      <c r="F149" s="317">
        <v>1246.06</v>
      </c>
      <c r="G149" s="315">
        <v>0.0</v>
      </c>
      <c r="H149" s="315">
        <v>999.0</v>
      </c>
    </row>
    <row r="150" ht="15.75" customHeight="1">
      <c r="B150" s="315" t="s">
        <v>43</v>
      </c>
      <c r="C150" s="316" t="s">
        <v>1471</v>
      </c>
      <c r="D150" s="317">
        <v>199.05</v>
      </c>
      <c r="E150" s="315" t="s">
        <v>1377</v>
      </c>
      <c r="F150" s="317">
        <v>199.05</v>
      </c>
      <c r="G150" s="315">
        <v>0.0</v>
      </c>
      <c r="H150" s="315">
        <v>20.0</v>
      </c>
    </row>
    <row r="151" ht="15.75" customHeight="1">
      <c r="B151" s="315" t="s">
        <v>44</v>
      </c>
      <c r="C151" s="316" t="s">
        <v>1472</v>
      </c>
      <c r="D151" s="317">
        <v>122.47</v>
      </c>
      <c r="E151" s="315" t="s">
        <v>1377</v>
      </c>
      <c r="F151" s="317">
        <v>122.47</v>
      </c>
      <c r="G151" s="315">
        <v>0.0</v>
      </c>
      <c r="H151" s="315">
        <v>20.0</v>
      </c>
    </row>
    <row r="152" ht="15.75" customHeight="1">
      <c r="B152" s="315" t="s">
        <v>45</v>
      </c>
      <c r="C152" s="316" t="s">
        <v>1473</v>
      </c>
      <c r="D152" s="317">
        <v>249.14</v>
      </c>
      <c r="E152" s="315" t="s">
        <v>1377</v>
      </c>
      <c r="F152" s="317">
        <v>249.14</v>
      </c>
      <c r="G152" s="315">
        <v>0.0</v>
      </c>
      <c r="H152" s="315">
        <v>20.0</v>
      </c>
    </row>
    <row r="153" ht="15.75" customHeight="1">
      <c r="B153" s="315" t="s">
        <v>46</v>
      </c>
      <c r="C153" s="316" t="s">
        <v>1474</v>
      </c>
      <c r="D153" s="317">
        <v>199.05</v>
      </c>
      <c r="E153" s="315" t="s">
        <v>1377</v>
      </c>
      <c r="F153" s="317">
        <v>199.05</v>
      </c>
      <c r="G153" s="315">
        <v>0.0</v>
      </c>
      <c r="H153" s="315">
        <v>20.0</v>
      </c>
    </row>
    <row r="154" ht="15.75" customHeight="1">
      <c r="B154" s="315" t="s">
        <v>47</v>
      </c>
      <c r="C154" s="316" t="s">
        <v>1475</v>
      </c>
      <c r="D154" s="317">
        <v>122.47</v>
      </c>
      <c r="E154" s="315" t="s">
        <v>1377</v>
      </c>
      <c r="F154" s="317">
        <v>122.47</v>
      </c>
      <c r="G154" s="315">
        <v>0.0</v>
      </c>
      <c r="H154" s="315">
        <v>20.0</v>
      </c>
    </row>
    <row r="155" ht="15.75" customHeight="1">
      <c r="B155" s="315" t="s">
        <v>48</v>
      </c>
      <c r="C155" s="316" t="s">
        <v>1476</v>
      </c>
      <c r="D155" s="317">
        <v>249.14</v>
      </c>
      <c r="E155" s="315" t="s">
        <v>1377</v>
      </c>
      <c r="F155" s="317">
        <v>249.14</v>
      </c>
      <c r="G155" s="315">
        <v>0.0</v>
      </c>
      <c r="H155" s="315">
        <v>20.0</v>
      </c>
    </row>
    <row r="156" ht="15.75" customHeight="1">
      <c r="B156" s="315" t="s">
        <v>49</v>
      </c>
      <c r="C156" s="316" t="s">
        <v>846</v>
      </c>
      <c r="D156" s="317">
        <v>319.97</v>
      </c>
      <c r="E156" s="315" t="s">
        <v>1377</v>
      </c>
      <c r="F156" s="317">
        <v>319.97</v>
      </c>
      <c r="G156" s="315">
        <v>0.0</v>
      </c>
      <c r="H156" s="315">
        <v>20.0</v>
      </c>
    </row>
    <row r="157" ht="15.75" customHeight="1">
      <c r="B157" s="315" t="s">
        <v>50</v>
      </c>
      <c r="C157" s="316" t="s">
        <v>847</v>
      </c>
      <c r="D157" s="317">
        <v>360.78</v>
      </c>
      <c r="E157" s="315" t="s">
        <v>1377</v>
      </c>
      <c r="F157" s="317">
        <v>360.78</v>
      </c>
      <c r="G157" s="315">
        <v>0.0</v>
      </c>
      <c r="H157" s="315">
        <v>20.0</v>
      </c>
    </row>
    <row r="158" ht="15.75" customHeight="1">
      <c r="B158" s="315" t="s">
        <v>51</v>
      </c>
      <c r="C158" s="316" t="s">
        <v>848</v>
      </c>
      <c r="D158" s="317">
        <v>420.22</v>
      </c>
      <c r="E158" s="315" t="s">
        <v>1377</v>
      </c>
      <c r="F158" s="317">
        <v>420.22</v>
      </c>
      <c r="G158" s="315">
        <v>0.0</v>
      </c>
      <c r="H158" s="315">
        <v>20.0</v>
      </c>
    </row>
    <row r="159" ht="15.75" customHeight="1">
      <c r="B159" s="315" t="s">
        <v>52</v>
      </c>
      <c r="C159" s="316" t="s">
        <v>849</v>
      </c>
      <c r="D159" s="317">
        <v>172.89</v>
      </c>
      <c r="E159" s="315" t="s">
        <v>1377</v>
      </c>
      <c r="F159" s="317">
        <v>172.89</v>
      </c>
      <c r="G159" s="315">
        <v>0.0</v>
      </c>
      <c r="H159" s="315">
        <v>20.0</v>
      </c>
    </row>
    <row r="160" ht="15.75" customHeight="1">
      <c r="B160" s="315" t="s">
        <v>53</v>
      </c>
      <c r="C160" s="316" t="s">
        <v>850</v>
      </c>
      <c r="D160" s="317">
        <v>132.04</v>
      </c>
      <c r="E160" s="315" t="s">
        <v>1377</v>
      </c>
      <c r="F160" s="317">
        <v>132.04</v>
      </c>
      <c r="G160" s="315">
        <v>0.0</v>
      </c>
      <c r="H160" s="315">
        <v>20.0</v>
      </c>
    </row>
    <row r="161" ht="15.75" customHeight="1">
      <c r="B161" s="315" t="s">
        <v>245</v>
      </c>
      <c r="C161" s="316" t="s">
        <v>851</v>
      </c>
      <c r="D161" s="317">
        <v>262.23</v>
      </c>
      <c r="E161" s="315" t="s">
        <v>1377</v>
      </c>
      <c r="F161" s="317">
        <v>262.23</v>
      </c>
      <c r="G161" s="315">
        <v>0.0</v>
      </c>
      <c r="H161" s="315">
        <v>20.0</v>
      </c>
    </row>
    <row r="162" ht="15.75" customHeight="1">
      <c r="B162" s="315" t="s">
        <v>246</v>
      </c>
      <c r="C162" s="316" t="s">
        <v>852</v>
      </c>
      <c r="D162" s="317">
        <v>651.37</v>
      </c>
      <c r="E162" s="315" t="s">
        <v>1377</v>
      </c>
      <c r="F162" s="317">
        <v>651.37</v>
      </c>
      <c r="G162" s="315">
        <v>0.0</v>
      </c>
      <c r="H162" s="315">
        <v>20.0</v>
      </c>
    </row>
    <row r="163" ht="15.75" customHeight="1">
      <c r="B163" s="315" t="s">
        <v>247</v>
      </c>
      <c r="C163" s="316" t="s">
        <v>853</v>
      </c>
      <c r="D163" s="317">
        <v>390.2</v>
      </c>
      <c r="E163" s="315" t="s">
        <v>1377</v>
      </c>
      <c r="F163" s="317">
        <v>390.2</v>
      </c>
      <c r="G163" s="315">
        <v>0.0</v>
      </c>
      <c r="H163" s="315">
        <v>20.0</v>
      </c>
    </row>
    <row r="164" ht="15.75" customHeight="1">
      <c r="B164" s="315" t="s">
        <v>248</v>
      </c>
      <c r="C164" s="316" t="s">
        <v>1477</v>
      </c>
      <c r="D164" s="317">
        <v>77.23</v>
      </c>
      <c r="E164" s="315" t="s">
        <v>1377</v>
      </c>
      <c r="F164" s="317">
        <v>77.23</v>
      </c>
      <c r="G164" s="315">
        <v>0.0</v>
      </c>
      <c r="H164" s="315">
        <v>20.0</v>
      </c>
    </row>
    <row r="165" ht="15.75" customHeight="1">
      <c r="B165" s="315" t="s">
        <v>249</v>
      </c>
      <c r="C165" s="316" t="s">
        <v>855</v>
      </c>
      <c r="D165" s="317">
        <v>222.73</v>
      </c>
      <c r="E165" s="315" t="s">
        <v>1377</v>
      </c>
      <c r="F165" s="317">
        <v>222.73</v>
      </c>
      <c r="G165" s="315">
        <v>0.0</v>
      </c>
      <c r="H165" s="315">
        <v>20.0</v>
      </c>
    </row>
    <row r="166" ht="15.75" customHeight="1">
      <c r="B166" s="315" t="s">
        <v>250</v>
      </c>
      <c r="C166" s="316" t="s">
        <v>1478</v>
      </c>
      <c r="D166" s="317">
        <v>222.73</v>
      </c>
      <c r="E166" s="315" t="s">
        <v>1377</v>
      </c>
      <c r="F166" s="317">
        <v>222.73</v>
      </c>
      <c r="G166" s="315">
        <v>12.0</v>
      </c>
      <c r="H166" s="315">
        <v>999.0</v>
      </c>
    </row>
    <row r="167" ht="15.75" customHeight="1">
      <c r="B167" s="315" t="s">
        <v>251</v>
      </c>
      <c r="C167" s="316" t="s">
        <v>1479</v>
      </c>
      <c r="D167" s="317">
        <v>121.26</v>
      </c>
      <c r="E167" s="315" t="s">
        <v>1377</v>
      </c>
      <c r="F167" s="317">
        <v>121.26</v>
      </c>
      <c r="G167" s="315">
        <v>0.0</v>
      </c>
      <c r="H167" s="315">
        <v>20.0</v>
      </c>
    </row>
    <row r="168" ht="15.75" customHeight="1">
      <c r="B168" s="315" t="s">
        <v>140</v>
      </c>
      <c r="C168" s="316" t="s">
        <v>1236</v>
      </c>
      <c r="D168" s="317" t="s">
        <v>138</v>
      </c>
      <c r="E168" s="315" t="s">
        <v>1377</v>
      </c>
      <c r="F168" s="317" t="s">
        <v>138</v>
      </c>
      <c r="G168" s="315">
        <v>0.0</v>
      </c>
      <c r="H168" s="315">
        <v>999.0</v>
      </c>
    </row>
    <row r="169" ht="15.75" customHeight="1">
      <c r="B169" s="315" t="s">
        <v>659</v>
      </c>
      <c r="C169" s="316" t="s">
        <v>1480</v>
      </c>
      <c r="D169" s="317">
        <v>300.17</v>
      </c>
      <c r="E169" s="315" t="s">
        <v>1377</v>
      </c>
      <c r="F169" s="317">
        <v>300.17</v>
      </c>
      <c r="G169" s="315">
        <v>0.0</v>
      </c>
      <c r="H169" s="315">
        <v>999.0</v>
      </c>
    </row>
    <row r="170" ht="15.75" customHeight="1">
      <c r="B170" s="315" t="s">
        <v>54</v>
      </c>
      <c r="C170" s="316" t="s">
        <v>1481</v>
      </c>
      <c r="D170" s="317">
        <v>130.63</v>
      </c>
      <c r="E170" s="315" t="s">
        <v>1377</v>
      </c>
      <c r="F170" s="317">
        <v>130.63</v>
      </c>
      <c r="G170" s="315">
        <v>0.0</v>
      </c>
      <c r="H170" s="315">
        <v>999.0</v>
      </c>
    </row>
    <row r="171" ht="15.75" customHeight="1">
      <c r="B171" s="315" t="s">
        <v>55</v>
      </c>
      <c r="C171" s="316" t="s">
        <v>859</v>
      </c>
      <c r="D171" s="317">
        <v>77.23</v>
      </c>
      <c r="E171" s="315" t="s">
        <v>1377</v>
      </c>
      <c r="F171" s="317">
        <v>77.23</v>
      </c>
      <c r="G171" s="315">
        <v>0.0</v>
      </c>
      <c r="H171" s="315">
        <v>999.0</v>
      </c>
    </row>
    <row r="172" ht="15.75" customHeight="1">
      <c r="B172" s="315" t="s">
        <v>56</v>
      </c>
      <c r="C172" s="316" t="s">
        <v>860</v>
      </c>
      <c r="D172" s="317">
        <v>355.39</v>
      </c>
      <c r="E172" s="315">
        <v>1.0</v>
      </c>
      <c r="F172" s="317">
        <v>355.39</v>
      </c>
      <c r="G172" s="315">
        <v>0.0</v>
      </c>
      <c r="H172" s="315">
        <v>20.0</v>
      </c>
    </row>
    <row r="173" ht="15.75" customHeight="1">
      <c r="B173" s="315" t="s">
        <v>252</v>
      </c>
      <c r="C173" s="316" t="s">
        <v>861</v>
      </c>
      <c r="D173" s="317">
        <v>414.83</v>
      </c>
      <c r="E173" s="315" t="s">
        <v>1377</v>
      </c>
      <c r="F173" s="317">
        <v>414.83</v>
      </c>
      <c r="G173" s="315">
        <v>0.0</v>
      </c>
      <c r="H173" s="315">
        <v>20.0</v>
      </c>
    </row>
    <row r="174" ht="15.75" customHeight="1">
      <c r="B174" s="315" t="s">
        <v>57</v>
      </c>
      <c r="C174" s="316" t="s">
        <v>862</v>
      </c>
      <c r="D174" s="317">
        <v>362.61</v>
      </c>
      <c r="E174" s="315" t="s">
        <v>1377</v>
      </c>
      <c r="F174" s="317">
        <v>362.61</v>
      </c>
      <c r="G174" s="315">
        <v>0.0</v>
      </c>
      <c r="H174" s="315">
        <v>20.0</v>
      </c>
    </row>
    <row r="175" ht="15.75" customHeight="1">
      <c r="B175" s="315" t="s">
        <v>58</v>
      </c>
      <c r="C175" s="316" t="s">
        <v>1482</v>
      </c>
      <c r="D175" s="317">
        <v>510.29</v>
      </c>
      <c r="E175" s="315" t="s">
        <v>1377</v>
      </c>
      <c r="F175" s="317">
        <v>510.29</v>
      </c>
      <c r="G175" s="315">
        <v>0.0</v>
      </c>
      <c r="H175" s="315">
        <v>20.0</v>
      </c>
    </row>
    <row r="176" ht="15.75" customHeight="1">
      <c r="B176" s="315" t="s">
        <v>59</v>
      </c>
      <c r="C176" s="316" t="s">
        <v>1483</v>
      </c>
      <c r="D176" s="317">
        <v>420.22</v>
      </c>
      <c r="E176" s="315" t="s">
        <v>1377</v>
      </c>
      <c r="F176" s="317">
        <v>420.22</v>
      </c>
      <c r="G176" s="315">
        <v>0.0</v>
      </c>
      <c r="H176" s="315">
        <v>20.0</v>
      </c>
    </row>
    <row r="177" ht="15.75" customHeight="1">
      <c r="B177" s="315" t="s">
        <v>60</v>
      </c>
      <c r="C177" s="316" t="s">
        <v>865</v>
      </c>
      <c r="D177" s="317">
        <v>316.99</v>
      </c>
      <c r="E177" s="315" t="s">
        <v>1377</v>
      </c>
      <c r="F177" s="317">
        <v>316.99</v>
      </c>
      <c r="G177" s="315">
        <v>0.0</v>
      </c>
      <c r="H177" s="315">
        <v>20.0</v>
      </c>
    </row>
    <row r="178" ht="15.75" customHeight="1">
      <c r="B178" s="315" t="s">
        <v>61</v>
      </c>
      <c r="C178" s="316" t="s">
        <v>1484</v>
      </c>
      <c r="D178" s="317" t="s">
        <v>138</v>
      </c>
      <c r="E178" s="315" t="s">
        <v>1377</v>
      </c>
      <c r="F178" s="317" t="s">
        <v>138</v>
      </c>
      <c r="G178" s="315">
        <v>0.0</v>
      </c>
      <c r="H178" s="315">
        <v>20.0</v>
      </c>
    </row>
    <row r="179" ht="15.75" customHeight="1">
      <c r="B179" s="315" t="s">
        <v>62</v>
      </c>
      <c r="C179" s="316" t="s">
        <v>868</v>
      </c>
      <c r="D179" s="317">
        <v>419.04</v>
      </c>
      <c r="E179" s="315" t="s">
        <v>1377</v>
      </c>
      <c r="F179" s="317">
        <v>419.04</v>
      </c>
      <c r="G179" s="315">
        <v>0.0</v>
      </c>
      <c r="H179" s="315">
        <v>999.0</v>
      </c>
    </row>
    <row r="180" ht="15.75" customHeight="1">
      <c r="B180" s="315" t="s">
        <v>63</v>
      </c>
      <c r="C180" s="316" t="s">
        <v>869</v>
      </c>
      <c r="D180" s="317">
        <v>489.89</v>
      </c>
      <c r="E180" s="315" t="s">
        <v>1377</v>
      </c>
      <c r="F180" s="317">
        <v>489.89</v>
      </c>
      <c r="G180" s="315">
        <v>0.0</v>
      </c>
      <c r="H180" s="315">
        <v>20.0</v>
      </c>
    </row>
    <row r="181" ht="15.75" customHeight="1">
      <c r="B181" s="315" t="s">
        <v>254</v>
      </c>
      <c r="C181" s="316" t="s">
        <v>1485</v>
      </c>
      <c r="D181" s="317">
        <v>399.82</v>
      </c>
      <c r="E181" s="315" t="s">
        <v>1377</v>
      </c>
      <c r="F181" s="317">
        <v>399.82</v>
      </c>
      <c r="G181" s="315">
        <v>0.0</v>
      </c>
      <c r="H181" s="315">
        <v>20.0</v>
      </c>
    </row>
    <row r="182" ht="15.75" customHeight="1">
      <c r="B182" s="315" t="s">
        <v>255</v>
      </c>
      <c r="C182" s="316" t="s">
        <v>1486</v>
      </c>
      <c r="D182" s="317">
        <v>401.01</v>
      </c>
      <c r="E182" s="315" t="s">
        <v>1377</v>
      </c>
      <c r="F182" s="317">
        <v>401.01</v>
      </c>
      <c r="G182" s="315">
        <v>0.0</v>
      </c>
      <c r="H182" s="315">
        <v>20.0</v>
      </c>
    </row>
    <row r="183" ht="15.75" customHeight="1">
      <c r="B183" s="315" t="s">
        <v>64</v>
      </c>
      <c r="C183" s="316" t="s">
        <v>1487</v>
      </c>
      <c r="D183" s="317">
        <v>510.29</v>
      </c>
      <c r="E183" s="315" t="s">
        <v>1377</v>
      </c>
      <c r="F183" s="317">
        <v>510.29</v>
      </c>
      <c r="G183" s="315">
        <v>0.0</v>
      </c>
      <c r="H183" s="315">
        <v>20.0</v>
      </c>
    </row>
    <row r="184" ht="15.75" customHeight="1">
      <c r="B184" s="315" t="s">
        <v>256</v>
      </c>
      <c r="C184" s="316" t="s">
        <v>873</v>
      </c>
      <c r="D184" s="317">
        <v>333.18</v>
      </c>
      <c r="E184" s="315" t="s">
        <v>1377</v>
      </c>
      <c r="F184" s="317">
        <v>333.18</v>
      </c>
      <c r="G184" s="315">
        <v>0.0</v>
      </c>
      <c r="H184" s="315">
        <v>20.0</v>
      </c>
    </row>
    <row r="185" ht="15.75" customHeight="1">
      <c r="B185" s="315" t="s">
        <v>661</v>
      </c>
      <c r="C185" s="316" t="s">
        <v>1488</v>
      </c>
      <c r="D185" s="317">
        <v>624.9</v>
      </c>
      <c r="E185" s="315" t="s">
        <v>1377</v>
      </c>
      <c r="F185" s="317">
        <v>624.9</v>
      </c>
      <c r="G185" s="315">
        <v>0.0</v>
      </c>
      <c r="H185" s="315">
        <v>20.0</v>
      </c>
    </row>
    <row r="186" ht="15.75" customHeight="1">
      <c r="B186" s="315" t="s">
        <v>66</v>
      </c>
      <c r="C186" s="316" t="s">
        <v>1489</v>
      </c>
      <c r="D186" s="317">
        <v>245.26</v>
      </c>
      <c r="E186" s="315" t="s">
        <v>1377</v>
      </c>
      <c r="F186" s="317">
        <v>245.26</v>
      </c>
      <c r="G186" s="315">
        <v>0.0</v>
      </c>
      <c r="H186" s="315">
        <v>20.0</v>
      </c>
    </row>
    <row r="187" ht="15.75" customHeight="1">
      <c r="B187" s="315" t="s">
        <v>67</v>
      </c>
      <c r="C187" s="316" t="s">
        <v>1490</v>
      </c>
      <c r="D187" s="317">
        <v>510.29</v>
      </c>
      <c r="E187" s="315">
        <v>1.0</v>
      </c>
      <c r="F187" s="317">
        <v>510.29</v>
      </c>
      <c r="G187" s="315">
        <v>0.0</v>
      </c>
      <c r="H187" s="315">
        <v>20.0</v>
      </c>
    </row>
    <row r="188" ht="15.75" customHeight="1">
      <c r="B188" s="315" t="s">
        <v>68</v>
      </c>
      <c r="C188" s="316" t="s">
        <v>1491</v>
      </c>
      <c r="D188" s="317">
        <v>510.29</v>
      </c>
      <c r="E188" s="315">
        <v>1.0</v>
      </c>
      <c r="F188" s="317">
        <v>510.29</v>
      </c>
      <c r="G188" s="315">
        <v>0.0</v>
      </c>
      <c r="H188" s="315">
        <v>20.0</v>
      </c>
    </row>
    <row r="189" ht="15.75" customHeight="1">
      <c r="B189" s="315" t="s">
        <v>257</v>
      </c>
      <c r="C189" s="316" t="s">
        <v>1492</v>
      </c>
      <c r="D189" s="317">
        <v>95.74</v>
      </c>
      <c r="E189" s="315">
        <v>1.0</v>
      </c>
      <c r="F189" s="317">
        <v>95.74</v>
      </c>
      <c r="G189" s="315">
        <v>21.0</v>
      </c>
      <c r="H189" s="315">
        <v>999.0</v>
      </c>
    </row>
    <row r="190" ht="15.75" customHeight="1">
      <c r="B190" s="315" t="s">
        <v>258</v>
      </c>
      <c r="C190" s="316" t="s">
        <v>1493</v>
      </c>
      <c r="D190" s="317">
        <v>244.93</v>
      </c>
      <c r="E190" s="315" t="s">
        <v>1377</v>
      </c>
      <c r="F190" s="317">
        <v>244.93</v>
      </c>
      <c r="G190" s="315">
        <v>0.0</v>
      </c>
      <c r="H190" s="315">
        <v>20.0</v>
      </c>
    </row>
    <row r="191" ht="15.75" customHeight="1">
      <c r="B191" s="315" t="s">
        <v>69</v>
      </c>
      <c r="C191" s="316" t="s">
        <v>1494</v>
      </c>
      <c r="D191" s="317">
        <v>222.12</v>
      </c>
      <c r="E191" s="315" t="s">
        <v>1377</v>
      </c>
      <c r="F191" s="317">
        <v>222.12</v>
      </c>
      <c r="G191" s="315">
        <v>0.0</v>
      </c>
      <c r="H191" s="315">
        <v>20.0</v>
      </c>
    </row>
    <row r="192" ht="15.75" customHeight="1">
      <c r="B192" s="315" t="s">
        <v>663</v>
      </c>
      <c r="C192" s="316" t="s">
        <v>664</v>
      </c>
      <c r="D192" s="317">
        <v>266.51</v>
      </c>
      <c r="E192" s="315" t="s">
        <v>1377</v>
      </c>
      <c r="F192" s="317">
        <v>266.51</v>
      </c>
      <c r="G192" s="315">
        <v>0.0</v>
      </c>
      <c r="H192" s="315">
        <v>999.0</v>
      </c>
    </row>
    <row r="193" ht="15.75" customHeight="1">
      <c r="B193" s="315" t="s">
        <v>665</v>
      </c>
      <c r="C193" s="316" t="s">
        <v>666</v>
      </c>
      <c r="D193" s="317">
        <v>189.68</v>
      </c>
      <c r="E193" s="315" t="s">
        <v>1377</v>
      </c>
      <c r="F193" s="317">
        <v>189.68</v>
      </c>
      <c r="G193" s="315">
        <v>0.0</v>
      </c>
      <c r="H193" s="315">
        <v>999.0</v>
      </c>
    </row>
    <row r="194" ht="15.75" customHeight="1">
      <c r="B194" s="315" t="s">
        <v>667</v>
      </c>
      <c r="C194" s="316" t="s">
        <v>1495</v>
      </c>
      <c r="D194" s="317">
        <v>47.89</v>
      </c>
      <c r="E194" s="315" t="s">
        <v>1377</v>
      </c>
      <c r="F194" s="317">
        <v>47.89</v>
      </c>
      <c r="G194" s="315">
        <v>0.0</v>
      </c>
      <c r="H194" s="315">
        <v>999.0</v>
      </c>
    </row>
    <row r="195" ht="15.75" customHeight="1">
      <c r="B195" s="315" t="s">
        <v>669</v>
      </c>
      <c r="C195" s="316" t="s">
        <v>670</v>
      </c>
      <c r="D195" s="317">
        <v>90.04</v>
      </c>
      <c r="E195" s="315">
        <v>1.0</v>
      </c>
      <c r="F195" s="317">
        <v>90.04</v>
      </c>
      <c r="G195" s="315">
        <v>13.0</v>
      </c>
      <c r="H195" s="315">
        <v>999.0</v>
      </c>
    </row>
    <row r="196" ht="15.75" customHeight="1">
      <c r="B196" s="315" t="s">
        <v>671</v>
      </c>
      <c r="C196" s="316" t="s">
        <v>672</v>
      </c>
      <c r="D196" s="317">
        <v>84.63</v>
      </c>
      <c r="E196" s="315" t="s">
        <v>1377</v>
      </c>
      <c r="F196" s="317">
        <v>84.63</v>
      </c>
      <c r="G196" s="315">
        <v>0.0</v>
      </c>
      <c r="H196" s="315">
        <v>20.0</v>
      </c>
    </row>
    <row r="197" ht="15.75" customHeight="1">
      <c r="B197" s="315" t="s">
        <v>673</v>
      </c>
      <c r="C197" s="316" t="s">
        <v>674</v>
      </c>
      <c r="D197" s="317">
        <v>149.01</v>
      </c>
      <c r="E197" s="315">
        <v>1.0</v>
      </c>
      <c r="F197" s="317">
        <v>149.01</v>
      </c>
      <c r="G197" s="315">
        <v>0.0</v>
      </c>
      <c r="H197" s="315">
        <v>999.0</v>
      </c>
    </row>
    <row r="198" ht="15.75" customHeight="1">
      <c r="B198" s="315" t="s">
        <v>141</v>
      </c>
      <c r="C198" s="316" t="s">
        <v>1237</v>
      </c>
      <c r="D198" s="317" t="s">
        <v>138</v>
      </c>
      <c r="E198" s="315">
        <v>1.0</v>
      </c>
      <c r="F198" s="317" t="s">
        <v>138</v>
      </c>
      <c r="G198" s="315">
        <v>0.0</v>
      </c>
      <c r="H198" s="315">
        <v>999.0</v>
      </c>
    </row>
    <row r="199" ht="15.75" customHeight="1">
      <c r="B199" s="315" t="s">
        <v>675</v>
      </c>
      <c r="C199" s="316" t="s">
        <v>676</v>
      </c>
      <c r="D199" s="317">
        <v>851.41</v>
      </c>
      <c r="E199" s="315" t="s">
        <v>1377</v>
      </c>
      <c r="F199" s="317">
        <v>851.41</v>
      </c>
      <c r="G199" s="315">
        <v>0.0</v>
      </c>
      <c r="H199" s="315">
        <v>999.0</v>
      </c>
    </row>
    <row r="200" ht="15.75" customHeight="1">
      <c r="B200" s="315" t="s">
        <v>677</v>
      </c>
      <c r="C200" s="316" t="s">
        <v>678</v>
      </c>
      <c r="D200" s="317">
        <v>852.94</v>
      </c>
      <c r="E200" s="315" t="s">
        <v>1377</v>
      </c>
      <c r="F200" s="317">
        <v>852.94</v>
      </c>
      <c r="G200" s="315">
        <v>0.0</v>
      </c>
      <c r="H200" s="315">
        <v>999.0</v>
      </c>
    </row>
    <row r="201" ht="15.75" customHeight="1">
      <c r="B201" s="315" t="s">
        <v>679</v>
      </c>
      <c r="C201" s="316" t="s">
        <v>680</v>
      </c>
      <c r="D201" s="317">
        <v>851.41</v>
      </c>
      <c r="E201" s="315" t="s">
        <v>1377</v>
      </c>
      <c r="F201" s="317">
        <v>851.41</v>
      </c>
      <c r="G201" s="315">
        <v>0.0</v>
      </c>
      <c r="H201" s="315">
        <v>999.0</v>
      </c>
    </row>
    <row r="202" ht="15.75" customHeight="1">
      <c r="B202" s="315" t="s">
        <v>681</v>
      </c>
      <c r="C202" s="316" t="s">
        <v>682</v>
      </c>
      <c r="D202" s="317">
        <v>852.94</v>
      </c>
      <c r="E202" s="315" t="s">
        <v>1377</v>
      </c>
      <c r="F202" s="317">
        <v>852.94</v>
      </c>
      <c r="G202" s="315">
        <v>0.0</v>
      </c>
      <c r="H202" s="315">
        <v>999.0</v>
      </c>
    </row>
    <row r="203" ht="15.75" customHeight="1">
      <c r="B203" s="315" t="s">
        <v>683</v>
      </c>
      <c r="C203" s="316" t="s">
        <v>684</v>
      </c>
      <c r="D203" s="317">
        <v>586.83</v>
      </c>
      <c r="E203" s="315" t="s">
        <v>1377</v>
      </c>
      <c r="F203" s="317">
        <v>586.83</v>
      </c>
      <c r="G203" s="315">
        <v>0.0</v>
      </c>
      <c r="H203" s="315">
        <v>999.0</v>
      </c>
    </row>
    <row r="204" ht="15.75" customHeight="1">
      <c r="B204" s="315" t="s">
        <v>685</v>
      </c>
      <c r="C204" s="316" t="s">
        <v>686</v>
      </c>
      <c r="D204" s="317">
        <v>586.83</v>
      </c>
      <c r="E204" s="315" t="s">
        <v>1377</v>
      </c>
      <c r="F204" s="317">
        <v>586.83</v>
      </c>
      <c r="G204" s="315">
        <v>0.0</v>
      </c>
      <c r="H204" s="315">
        <v>999.0</v>
      </c>
    </row>
    <row r="205" ht="15.75" customHeight="1">
      <c r="B205" s="315" t="s">
        <v>687</v>
      </c>
      <c r="C205" s="316" t="s">
        <v>688</v>
      </c>
      <c r="D205" s="317">
        <v>840.48</v>
      </c>
      <c r="E205" s="315" t="s">
        <v>1377</v>
      </c>
      <c r="F205" s="317">
        <v>840.48</v>
      </c>
      <c r="G205" s="315">
        <v>0.0</v>
      </c>
      <c r="H205" s="315">
        <v>999.0</v>
      </c>
    </row>
    <row r="206" ht="15.75" customHeight="1">
      <c r="B206" s="315" t="s">
        <v>689</v>
      </c>
      <c r="C206" s="316" t="s">
        <v>690</v>
      </c>
      <c r="D206" s="317">
        <v>840.48</v>
      </c>
      <c r="E206" s="315" t="s">
        <v>1377</v>
      </c>
      <c r="F206" s="317">
        <v>840.48</v>
      </c>
      <c r="G206" s="315">
        <v>0.0</v>
      </c>
      <c r="H206" s="315">
        <v>999.0</v>
      </c>
    </row>
    <row r="207" ht="15.75" customHeight="1">
      <c r="B207" s="315" t="s">
        <v>70</v>
      </c>
      <c r="C207" s="316" t="s">
        <v>1496</v>
      </c>
      <c r="D207" s="317">
        <v>586.83</v>
      </c>
      <c r="E207" s="315">
        <v>1.0</v>
      </c>
      <c r="F207" s="317">
        <v>586.83</v>
      </c>
      <c r="G207" s="315">
        <v>0.0</v>
      </c>
      <c r="H207" s="315">
        <v>20.0</v>
      </c>
    </row>
    <row r="208" ht="15.75" customHeight="1">
      <c r="B208" s="315" t="s">
        <v>71</v>
      </c>
      <c r="C208" s="316" t="s">
        <v>1497</v>
      </c>
      <c r="D208" s="317">
        <v>586.83</v>
      </c>
      <c r="E208" s="315">
        <v>1.0</v>
      </c>
      <c r="F208" s="317">
        <v>586.83</v>
      </c>
      <c r="G208" s="315">
        <v>0.0</v>
      </c>
      <c r="H208" s="315">
        <v>20.0</v>
      </c>
    </row>
    <row r="209" ht="15.75" customHeight="1">
      <c r="B209" s="315" t="s">
        <v>72</v>
      </c>
      <c r="C209" s="316" t="s">
        <v>1498</v>
      </c>
      <c r="D209" s="317">
        <v>840.48</v>
      </c>
      <c r="E209" s="315">
        <v>1.0</v>
      </c>
      <c r="F209" s="317">
        <v>840.48</v>
      </c>
      <c r="G209" s="315">
        <v>0.0</v>
      </c>
      <c r="H209" s="315">
        <v>20.0</v>
      </c>
    </row>
    <row r="210" ht="15.75" customHeight="1">
      <c r="B210" s="315" t="s">
        <v>73</v>
      </c>
      <c r="C210" s="316" t="s">
        <v>1499</v>
      </c>
      <c r="D210" s="317">
        <v>840.48</v>
      </c>
      <c r="E210" s="315">
        <v>1.0</v>
      </c>
      <c r="F210" s="317">
        <v>840.48</v>
      </c>
      <c r="G210" s="315">
        <v>0.0</v>
      </c>
      <c r="H210" s="315">
        <v>20.0</v>
      </c>
    </row>
    <row r="211" ht="15.75" customHeight="1">
      <c r="B211" s="315" t="s">
        <v>1360</v>
      </c>
      <c r="C211" s="316" t="s">
        <v>1500</v>
      </c>
      <c r="D211" s="317">
        <v>738.83</v>
      </c>
      <c r="E211" s="315" t="s">
        <v>1377</v>
      </c>
      <c r="F211" s="317">
        <v>738.83</v>
      </c>
      <c r="G211" s="315">
        <v>0.0</v>
      </c>
      <c r="H211" s="315">
        <v>999.0</v>
      </c>
    </row>
    <row r="212" ht="15.75" customHeight="1">
      <c r="B212" s="315" t="s">
        <v>1361</v>
      </c>
      <c r="C212" s="316" t="s">
        <v>1501</v>
      </c>
      <c r="D212" s="317">
        <v>738.83</v>
      </c>
      <c r="E212" s="315" t="s">
        <v>1377</v>
      </c>
      <c r="F212" s="317">
        <v>738.83</v>
      </c>
      <c r="G212" s="315">
        <v>0.0</v>
      </c>
      <c r="H212" s="315">
        <v>999.0</v>
      </c>
    </row>
    <row r="213" ht="15.75" customHeight="1">
      <c r="B213" s="315" t="s">
        <v>261</v>
      </c>
      <c r="C213" s="316" t="s">
        <v>1502</v>
      </c>
      <c r="D213" s="317">
        <v>492.21</v>
      </c>
      <c r="E213" s="315" t="s">
        <v>1377</v>
      </c>
      <c r="F213" s="317">
        <v>492.21</v>
      </c>
      <c r="G213" s="315">
        <v>0.0</v>
      </c>
      <c r="H213" s="315">
        <v>20.0</v>
      </c>
    </row>
    <row r="214" ht="15.75" customHeight="1">
      <c r="B214" s="315" t="s">
        <v>262</v>
      </c>
      <c r="C214" s="316" t="s">
        <v>1503</v>
      </c>
      <c r="D214" s="317">
        <v>492.21</v>
      </c>
      <c r="E214" s="315">
        <v>1.0</v>
      </c>
      <c r="F214" s="317">
        <v>492.21</v>
      </c>
      <c r="G214" s="315">
        <v>0.0</v>
      </c>
      <c r="H214" s="315">
        <v>20.0</v>
      </c>
    </row>
    <row r="215" ht="15.75" customHeight="1">
      <c r="B215" s="315" t="s">
        <v>263</v>
      </c>
      <c r="C215" s="316" t="s">
        <v>1504</v>
      </c>
      <c r="D215" s="317">
        <v>492.21</v>
      </c>
      <c r="E215" s="315">
        <v>1.0</v>
      </c>
      <c r="F215" s="317">
        <v>492.21</v>
      </c>
      <c r="G215" s="315">
        <v>0.0</v>
      </c>
      <c r="H215" s="315">
        <v>20.0</v>
      </c>
    </row>
    <row r="216" ht="15.75" customHeight="1">
      <c r="B216" s="315" t="s">
        <v>264</v>
      </c>
      <c r="C216" s="316" t="s">
        <v>1505</v>
      </c>
      <c r="D216" s="317">
        <v>492.21</v>
      </c>
      <c r="E216" s="315">
        <v>1.0</v>
      </c>
      <c r="F216" s="317">
        <v>492.21</v>
      </c>
      <c r="G216" s="315">
        <v>0.0</v>
      </c>
      <c r="H216" s="315">
        <v>20.0</v>
      </c>
    </row>
    <row r="217" ht="15.75" customHeight="1">
      <c r="B217" s="315" t="s">
        <v>173</v>
      </c>
      <c r="C217" s="316" t="s">
        <v>1084</v>
      </c>
      <c r="D217" s="317">
        <v>44.41</v>
      </c>
      <c r="E217" s="315" t="s">
        <v>1377</v>
      </c>
      <c r="F217" s="317">
        <v>44.41</v>
      </c>
      <c r="G217" s="315">
        <v>0.0</v>
      </c>
      <c r="H217" s="315">
        <v>999.0</v>
      </c>
    </row>
    <row r="218" ht="15.75" customHeight="1">
      <c r="B218" s="315" t="s">
        <v>174</v>
      </c>
      <c r="C218" s="316" t="s">
        <v>1085</v>
      </c>
      <c r="D218" s="317">
        <v>44.41</v>
      </c>
      <c r="E218" s="315" t="s">
        <v>1377</v>
      </c>
      <c r="F218" s="317">
        <v>44.41</v>
      </c>
      <c r="G218" s="315">
        <v>0.0</v>
      </c>
      <c r="H218" s="315">
        <v>999.0</v>
      </c>
    </row>
    <row r="219" ht="15.75" customHeight="1">
      <c r="B219" s="315" t="s">
        <v>175</v>
      </c>
      <c r="C219" s="316" t="s">
        <v>1086</v>
      </c>
      <c r="D219" s="317">
        <v>44.41</v>
      </c>
      <c r="E219" s="315" t="s">
        <v>1377</v>
      </c>
      <c r="F219" s="317">
        <v>44.41</v>
      </c>
      <c r="G219" s="315">
        <v>0.0</v>
      </c>
      <c r="H219" s="315">
        <v>999.0</v>
      </c>
    </row>
    <row r="220" ht="15.75" customHeight="1">
      <c r="B220" s="315" t="s">
        <v>176</v>
      </c>
      <c r="C220" s="316" t="s">
        <v>1087</v>
      </c>
      <c r="D220" s="317">
        <v>44.41</v>
      </c>
      <c r="E220" s="315" t="s">
        <v>1377</v>
      </c>
      <c r="F220" s="317">
        <v>44.41</v>
      </c>
      <c r="G220" s="315">
        <v>0.0</v>
      </c>
      <c r="H220" s="315">
        <v>999.0</v>
      </c>
    </row>
    <row r="221" ht="15.75" customHeight="1">
      <c r="B221" s="315" t="s">
        <v>74</v>
      </c>
      <c r="C221" s="316" t="s">
        <v>1506</v>
      </c>
      <c r="D221" s="317">
        <v>121.84</v>
      </c>
      <c r="E221" s="315">
        <v>1.0</v>
      </c>
      <c r="F221" s="317">
        <v>121.84</v>
      </c>
      <c r="G221" s="315">
        <v>0.0</v>
      </c>
      <c r="H221" s="315">
        <v>999.0</v>
      </c>
    </row>
    <row r="222" ht="15.75" customHeight="1">
      <c r="B222" s="315" t="s">
        <v>691</v>
      </c>
      <c r="C222" s="316" t="s">
        <v>1507</v>
      </c>
      <c r="D222" s="317">
        <v>121.84</v>
      </c>
      <c r="E222" s="315">
        <v>1.0</v>
      </c>
      <c r="F222" s="317">
        <v>121.84</v>
      </c>
      <c r="G222" s="315">
        <v>0.0</v>
      </c>
      <c r="H222" s="315">
        <v>999.0</v>
      </c>
    </row>
    <row r="223" ht="15.75" customHeight="1">
      <c r="B223" s="315" t="s">
        <v>693</v>
      </c>
      <c r="C223" s="316" t="s">
        <v>694</v>
      </c>
      <c r="D223" s="317">
        <v>88.85</v>
      </c>
      <c r="E223" s="315" t="s">
        <v>1377</v>
      </c>
      <c r="F223" s="317">
        <v>88.85</v>
      </c>
      <c r="G223" s="315">
        <v>0.0</v>
      </c>
      <c r="H223" s="315">
        <v>999.0</v>
      </c>
    </row>
    <row r="224" ht="15.75" customHeight="1">
      <c r="B224" s="315" t="s">
        <v>76</v>
      </c>
      <c r="C224" s="316" t="s">
        <v>1508</v>
      </c>
      <c r="D224" s="317">
        <v>89.55</v>
      </c>
      <c r="E224" s="315">
        <v>1.0</v>
      </c>
      <c r="F224" s="317">
        <v>89.55</v>
      </c>
      <c r="G224" s="315">
        <v>0.0</v>
      </c>
      <c r="H224" s="315">
        <v>999.0</v>
      </c>
    </row>
    <row r="225" ht="15.75" customHeight="1">
      <c r="B225" s="315" t="s">
        <v>695</v>
      </c>
      <c r="C225" s="316" t="s">
        <v>1509</v>
      </c>
      <c r="D225" s="317">
        <v>89.55</v>
      </c>
      <c r="E225" s="315">
        <v>1.0</v>
      </c>
      <c r="F225" s="317">
        <v>89.55</v>
      </c>
      <c r="G225" s="315">
        <v>0.0</v>
      </c>
      <c r="H225" s="315">
        <v>999.0</v>
      </c>
    </row>
    <row r="226" ht="15.75" customHeight="1">
      <c r="B226" s="315" t="s">
        <v>265</v>
      </c>
      <c r="C226" s="316" t="s">
        <v>1510</v>
      </c>
      <c r="D226" s="317">
        <v>119.27</v>
      </c>
      <c r="E226" s="315" t="s">
        <v>1377</v>
      </c>
      <c r="F226" s="317">
        <v>119.27</v>
      </c>
      <c r="G226" s="315">
        <v>0.0</v>
      </c>
      <c r="H226" s="315">
        <v>999.0</v>
      </c>
    </row>
    <row r="227" ht="15.75" customHeight="1">
      <c r="B227" s="315" t="s">
        <v>177</v>
      </c>
      <c r="C227" s="316" t="s">
        <v>1511</v>
      </c>
      <c r="D227" s="317">
        <v>119.27</v>
      </c>
      <c r="E227" s="315" t="s">
        <v>1377</v>
      </c>
      <c r="F227" s="317">
        <v>119.27</v>
      </c>
      <c r="G227" s="315">
        <v>0.0</v>
      </c>
      <c r="H227" s="315">
        <v>999.0</v>
      </c>
    </row>
    <row r="228" ht="15.75" customHeight="1">
      <c r="B228" s="315" t="s">
        <v>77</v>
      </c>
      <c r="C228" s="316" t="s">
        <v>1512</v>
      </c>
      <c r="D228" s="317">
        <v>129.66</v>
      </c>
      <c r="E228" s="315" t="s">
        <v>1377</v>
      </c>
      <c r="F228" s="317">
        <v>129.66</v>
      </c>
      <c r="G228" s="315">
        <v>0.0</v>
      </c>
      <c r="H228" s="315">
        <v>999.0</v>
      </c>
    </row>
    <row r="229" ht="15.75" customHeight="1">
      <c r="B229" s="315" t="s">
        <v>697</v>
      </c>
      <c r="C229" s="316" t="s">
        <v>698</v>
      </c>
      <c r="D229" s="317">
        <v>90.04</v>
      </c>
      <c r="E229" s="315" t="s">
        <v>1377</v>
      </c>
      <c r="F229" s="317">
        <v>90.04</v>
      </c>
      <c r="G229" s="315">
        <v>0.0</v>
      </c>
      <c r="H229" s="315">
        <v>999.0</v>
      </c>
    </row>
    <row r="230" ht="15.75" customHeight="1">
      <c r="B230" s="315" t="s">
        <v>699</v>
      </c>
      <c r="C230" s="316" t="s">
        <v>700</v>
      </c>
      <c r="D230" s="317">
        <v>79.86</v>
      </c>
      <c r="E230" s="315" t="s">
        <v>1377</v>
      </c>
      <c r="F230" s="317">
        <v>79.86</v>
      </c>
      <c r="G230" s="315">
        <v>0.0</v>
      </c>
      <c r="H230" s="315">
        <v>999.0</v>
      </c>
    </row>
    <row r="231" ht="15.75" customHeight="1">
      <c r="B231" s="315" t="s">
        <v>79</v>
      </c>
      <c r="C231" s="316" t="s">
        <v>1513</v>
      </c>
      <c r="D231" s="317">
        <v>135.08</v>
      </c>
      <c r="E231" s="315" t="s">
        <v>1377</v>
      </c>
      <c r="F231" s="317">
        <v>135.08</v>
      </c>
      <c r="G231" s="315">
        <v>0.0</v>
      </c>
      <c r="H231" s="315">
        <v>999.0</v>
      </c>
    </row>
    <row r="232" ht="15.75" customHeight="1">
      <c r="B232" s="315" t="s">
        <v>266</v>
      </c>
      <c r="C232" s="316" t="s">
        <v>896</v>
      </c>
      <c r="D232" s="317">
        <v>333.54</v>
      </c>
      <c r="E232" s="315">
        <v>1.0</v>
      </c>
      <c r="F232" s="317">
        <v>333.54</v>
      </c>
      <c r="G232" s="315">
        <v>0.0</v>
      </c>
      <c r="H232" s="315">
        <v>999.0</v>
      </c>
    </row>
    <row r="233" ht="15.75" customHeight="1">
      <c r="B233" s="315" t="s">
        <v>267</v>
      </c>
      <c r="C233" s="316" t="s">
        <v>897</v>
      </c>
      <c r="D233" s="317">
        <v>333.54</v>
      </c>
      <c r="E233" s="315">
        <v>1.0</v>
      </c>
      <c r="F233" s="317">
        <v>333.54</v>
      </c>
      <c r="G233" s="315">
        <v>0.0</v>
      </c>
      <c r="H233" s="315">
        <v>999.0</v>
      </c>
    </row>
    <row r="234" ht="15.75" customHeight="1">
      <c r="B234" s="315" t="s">
        <v>80</v>
      </c>
      <c r="C234" s="316" t="s">
        <v>898</v>
      </c>
      <c r="D234" s="317">
        <v>282.15</v>
      </c>
      <c r="E234" s="315" t="s">
        <v>1377</v>
      </c>
      <c r="F234" s="317">
        <v>282.15</v>
      </c>
      <c r="G234" s="315">
        <v>0.0</v>
      </c>
      <c r="H234" s="315">
        <v>999.0</v>
      </c>
    </row>
    <row r="235" ht="15.75" customHeight="1">
      <c r="B235" s="315" t="s">
        <v>81</v>
      </c>
      <c r="C235" s="316" t="s">
        <v>899</v>
      </c>
      <c r="D235" s="317">
        <v>283.35</v>
      </c>
      <c r="E235" s="315" t="s">
        <v>1377</v>
      </c>
      <c r="F235" s="317">
        <v>283.35</v>
      </c>
      <c r="G235" s="315">
        <v>0.0</v>
      </c>
      <c r="H235" s="315">
        <v>999.0</v>
      </c>
    </row>
    <row r="236" ht="15.75" customHeight="1">
      <c r="B236" s="315" t="s">
        <v>82</v>
      </c>
      <c r="C236" s="316" t="s">
        <v>900</v>
      </c>
      <c r="D236" s="317">
        <v>270.74</v>
      </c>
      <c r="E236" s="315" t="s">
        <v>1377</v>
      </c>
      <c r="F236" s="317">
        <v>270.74</v>
      </c>
      <c r="G236" s="315">
        <v>0.0</v>
      </c>
      <c r="H236" s="315">
        <v>999.0</v>
      </c>
    </row>
    <row r="237" ht="15.75" customHeight="1">
      <c r="B237" s="315" t="s">
        <v>83</v>
      </c>
      <c r="C237" s="316" t="s">
        <v>901</v>
      </c>
      <c r="D237" s="317">
        <v>270.74</v>
      </c>
      <c r="E237" s="315" t="s">
        <v>1377</v>
      </c>
      <c r="F237" s="317">
        <v>270.74</v>
      </c>
      <c r="G237" s="315">
        <v>0.0</v>
      </c>
      <c r="H237" s="315">
        <v>999.0</v>
      </c>
    </row>
    <row r="238" ht="15.75" customHeight="1">
      <c r="B238" s="315" t="s">
        <v>268</v>
      </c>
      <c r="C238" s="316" t="s">
        <v>1514</v>
      </c>
      <c r="D238" s="317">
        <v>270.74</v>
      </c>
      <c r="E238" s="315" t="s">
        <v>1377</v>
      </c>
      <c r="F238" s="317">
        <v>270.74</v>
      </c>
      <c r="G238" s="315">
        <v>12.0</v>
      </c>
      <c r="H238" s="315">
        <v>999.0</v>
      </c>
    </row>
    <row r="239" ht="15.75" customHeight="1">
      <c r="B239" s="315" t="s">
        <v>701</v>
      </c>
      <c r="C239" s="316" t="s">
        <v>702</v>
      </c>
      <c r="D239" s="317">
        <v>180.08</v>
      </c>
      <c r="E239" s="315" t="s">
        <v>1377</v>
      </c>
      <c r="F239" s="317">
        <v>180.08</v>
      </c>
      <c r="G239" s="315">
        <v>0.0</v>
      </c>
      <c r="H239" s="315">
        <v>999.0</v>
      </c>
    </row>
    <row r="240" ht="15.75" customHeight="1">
      <c r="B240" s="315" t="s">
        <v>703</v>
      </c>
      <c r="C240" s="316" t="s">
        <v>704</v>
      </c>
      <c r="D240" s="317">
        <v>180.08</v>
      </c>
      <c r="E240" s="315" t="s">
        <v>1377</v>
      </c>
      <c r="F240" s="317">
        <v>180.08</v>
      </c>
      <c r="G240" s="315">
        <v>0.0</v>
      </c>
      <c r="H240" s="315">
        <v>999.0</v>
      </c>
    </row>
    <row r="241" ht="15.75" customHeight="1">
      <c r="B241" s="315" t="s">
        <v>178</v>
      </c>
      <c r="C241" s="316" t="s">
        <v>1090</v>
      </c>
      <c r="D241" s="317">
        <v>177.69</v>
      </c>
      <c r="E241" s="315" t="s">
        <v>1377</v>
      </c>
      <c r="F241" s="317">
        <v>177.69</v>
      </c>
      <c r="G241" s="315">
        <v>0.0</v>
      </c>
      <c r="H241" s="315">
        <v>999.0</v>
      </c>
    </row>
    <row r="242" ht="15.75" customHeight="1">
      <c r="B242" s="315" t="s">
        <v>179</v>
      </c>
      <c r="C242" s="316" t="s">
        <v>1091</v>
      </c>
      <c r="D242" s="317">
        <v>179.49</v>
      </c>
      <c r="E242" s="315" t="s">
        <v>1377</v>
      </c>
      <c r="F242" s="317">
        <v>179.49</v>
      </c>
      <c r="G242" s="315">
        <v>0.0</v>
      </c>
      <c r="H242" s="315">
        <v>999.0</v>
      </c>
    </row>
    <row r="243" ht="15.75" customHeight="1">
      <c r="B243" s="315" t="s">
        <v>705</v>
      </c>
      <c r="C243" s="316" t="s">
        <v>706</v>
      </c>
      <c r="D243" s="317">
        <v>228.13</v>
      </c>
      <c r="E243" s="315" t="s">
        <v>1377</v>
      </c>
      <c r="F243" s="317">
        <v>228.13</v>
      </c>
      <c r="G243" s="315">
        <v>0.0</v>
      </c>
      <c r="H243" s="315">
        <v>999.0</v>
      </c>
    </row>
    <row r="244" ht="15.75" customHeight="1">
      <c r="B244" s="315" t="s">
        <v>707</v>
      </c>
      <c r="C244" s="316" t="s">
        <v>708</v>
      </c>
      <c r="D244" s="317">
        <v>229.31</v>
      </c>
      <c r="E244" s="315" t="s">
        <v>1377</v>
      </c>
      <c r="F244" s="317">
        <v>229.31</v>
      </c>
      <c r="G244" s="315">
        <v>0.0</v>
      </c>
      <c r="H244" s="315">
        <v>999.0</v>
      </c>
    </row>
    <row r="245" ht="15.75" customHeight="1">
      <c r="B245" s="315" t="s">
        <v>84</v>
      </c>
      <c r="C245" s="316" t="s">
        <v>902</v>
      </c>
      <c r="D245" s="317">
        <v>226.33</v>
      </c>
      <c r="E245" s="315" t="s">
        <v>1377</v>
      </c>
      <c r="F245" s="317">
        <v>226.33</v>
      </c>
      <c r="G245" s="315">
        <v>0.0</v>
      </c>
      <c r="H245" s="315">
        <v>999.0</v>
      </c>
    </row>
    <row r="246" ht="15.75" customHeight="1">
      <c r="B246" s="315" t="s">
        <v>709</v>
      </c>
      <c r="C246" s="316" t="s">
        <v>710</v>
      </c>
      <c r="D246" s="317">
        <v>226.33</v>
      </c>
      <c r="E246" s="315" t="s">
        <v>1377</v>
      </c>
      <c r="F246" s="317">
        <v>226.33</v>
      </c>
      <c r="G246" s="315">
        <v>0.0</v>
      </c>
      <c r="H246" s="315">
        <v>999.0</v>
      </c>
    </row>
    <row r="247" ht="15.75" customHeight="1">
      <c r="B247" s="315" t="s">
        <v>180</v>
      </c>
      <c r="C247" s="316" t="s">
        <v>1515</v>
      </c>
      <c r="D247" s="317">
        <v>226.33</v>
      </c>
      <c r="E247" s="315" t="s">
        <v>1377</v>
      </c>
      <c r="F247" s="317">
        <v>226.33</v>
      </c>
      <c r="G247" s="315">
        <v>0.0</v>
      </c>
      <c r="H247" s="315">
        <v>999.0</v>
      </c>
    </row>
    <row r="248" ht="15.75" customHeight="1">
      <c r="B248" s="315" t="s">
        <v>269</v>
      </c>
      <c r="C248" s="316" t="s">
        <v>903</v>
      </c>
      <c r="D248" s="317">
        <v>398.62</v>
      </c>
      <c r="E248" s="315" t="s">
        <v>1377</v>
      </c>
      <c r="F248" s="317">
        <v>398.62</v>
      </c>
      <c r="G248" s="315">
        <v>0.0</v>
      </c>
      <c r="H248" s="315">
        <v>20.0</v>
      </c>
    </row>
    <row r="249" ht="15.75" customHeight="1">
      <c r="B249" s="315" t="s">
        <v>270</v>
      </c>
      <c r="C249" s="316" t="s">
        <v>904</v>
      </c>
      <c r="D249" s="317">
        <v>399.22</v>
      </c>
      <c r="E249" s="315" t="s">
        <v>1377</v>
      </c>
      <c r="F249" s="317">
        <v>399.22</v>
      </c>
      <c r="G249" s="315">
        <v>0.0</v>
      </c>
      <c r="H249" s="315">
        <v>20.0</v>
      </c>
    </row>
    <row r="250" ht="15.75" customHeight="1">
      <c r="B250" s="315" t="s">
        <v>85</v>
      </c>
      <c r="C250" s="316" t="s">
        <v>905</v>
      </c>
      <c r="D250" s="317">
        <v>330.18</v>
      </c>
      <c r="E250" s="315" t="s">
        <v>1377</v>
      </c>
      <c r="F250" s="317">
        <v>330.18</v>
      </c>
      <c r="G250" s="315">
        <v>0.0</v>
      </c>
      <c r="H250" s="315">
        <v>20.0</v>
      </c>
    </row>
    <row r="251" ht="15.75" customHeight="1">
      <c r="B251" s="315" t="s">
        <v>87</v>
      </c>
      <c r="C251" s="316" t="s">
        <v>906</v>
      </c>
      <c r="D251" s="317">
        <v>330.18</v>
      </c>
      <c r="E251" s="315" t="s">
        <v>1377</v>
      </c>
      <c r="F251" s="317">
        <v>330.18</v>
      </c>
      <c r="G251" s="315">
        <v>0.0</v>
      </c>
      <c r="H251" s="315">
        <v>20.0</v>
      </c>
    </row>
    <row r="252" ht="15.75" customHeight="1">
      <c r="B252" s="315" t="s">
        <v>271</v>
      </c>
      <c r="C252" s="316" t="s">
        <v>907</v>
      </c>
      <c r="D252" s="317">
        <v>98.46</v>
      </c>
      <c r="E252" s="315" t="s">
        <v>1377</v>
      </c>
      <c r="F252" s="317">
        <v>98.46</v>
      </c>
      <c r="G252" s="315">
        <v>0.0</v>
      </c>
      <c r="H252" s="315">
        <v>999.0</v>
      </c>
    </row>
    <row r="253" ht="15.75" customHeight="1">
      <c r="B253" s="315" t="s">
        <v>272</v>
      </c>
      <c r="C253" s="316" t="s">
        <v>908</v>
      </c>
      <c r="D253" s="317">
        <v>98.46</v>
      </c>
      <c r="E253" s="315" t="s">
        <v>1377</v>
      </c>
      <c r="F253" s="317">
        <v>98.46</v>
      </c>
      <c r="G253" s="315">
        <v>0.0</v>
      </c>
      <c r="H253" s="315">
        <v>999.0</v>
      </c>
    </row>
    <row r="254" ht="15.75" customHeight="1">
      <c r="B254" s="315" t="s">
        <v>273</v>
      </c>
      <c r="C254" s="316" t="s">
        <v>1516</v>
      </c>
      <c r="D254" s="317">
        <v>330.18</v>
      </c>
      <c r="E254" s="315" t="s">
        <v>1377</v>
      </c>
      <c r="F254" s="317">
        <v>330.18</v>
      </c>
      <c r="G254" s="315">
        <v>0.0</v>
      </c>
      <c r="H254" s="315">
        <v>999.0</v>
      </c>
    </row>
    <row r="255" ht="15.75" customHeight="1">
      <c r="B255" s="315" t="s">
        <v>274</v>
      </c>
      <c r="C255" s="316" t="s">
        <v>1517</v>
      </c>
      <c r="D255" s="317">
        <v>481.78</v>
      </c>
      <c r="E255" s="315" t="s">
        <v>1377</v>
      </c>
      <c r="F255" s="317">
        <v>481.78</v>
      </c>
      <c r="G255" s="315">
        <v>0.0</v>
      </c>
      <c r="H255" s="315">
        <v>20.0</v>
      </c>
    </row>
    <row r="256" ht="15.75" customHeight="1">
      <c r="B256" s="315" t="s">
        <v>275</v>
      </c>
      <c r="C256" s="316" t="s">
        <v>1518</v>
      </c>
      <c r="D256" s="317">
        <v>480.26</v>
      </c>
      <c r="E256" s="315" t="s">
        <v>1377</v>
      </c>
      <c r="F256" s="317">
        <v>480.26</v>
      </c>
      <c r="G256" s="315">
        <v>0.0</v>
      </c>
      <c r="H256" s="315">
        <v>20.0</v>
      </c>
    </row>
    <row r="257" ht="15.75" customHeight="1">
      <c r="B257" s="315" t="s">
        <v>276</v>
      </c>
      <c r="C257" s="316" t="s">
        <v>1519</v>
      </c>
      <c r="D257" s="317">
        <v>481.78</v>
      </c>
      <c r="E257" s="315" t="s">
        <v>1377</v>
      </c>
      <c r="F257" s="317">
        <v>481.78</v>
      </c>
      <c r="G257" s="315">
        <v>0.0</v>
      </c>
      <c r="H257" s="315">
        <v>20.0</v>
      </c>
    </row>
    <row r="258" ht="15.75" customHeight="1">
      <c r="B258" s="315" t="s">
        <v>277</v>
      </c>
      <c r="C258" s="316" t="s">
        <v>1520</v>
      </c>
      <c r="D258" s="317">
        <v>480.26</v>
      </c>
      <c r="E258" s="315" t="s">
        <v>1377</v>
      </c>
      <c r="F258" s="317">
        <v>480.26</v>
      </c>
      <c r="G258" s="315">
        <v>0.0</v>
      </c>
      <c r="H258" s="315">
        <v>20.0</v>
      </c>
    </row>
    <row r="259" ht="15.75" customHeight="1">
      <c r="B259" s="315" t="s">
        <v>278</v>
      </c>
      <c r="C259" s="316" t="s">
        <v>914</v>
      </c>
      <c r="D259" s="317">
        <v>159.08</v>
      </c>
      <c r="E259" s="315" t="s">
        <v>1377</v>
      </c>
      <c r="F259" s="317">
        <v>159.08</v>
      </c>
      <c r="G259" s="315">
        <v>0.0</v>
      </c>
      <c r="H259" s="315">
        <v>999.0</v>
      </c>
    </row>
    <row r="260" ht="15.75" customHeight="1">
      <c r="B260" s="315" t="s">
        <v>279</v>
      </c>
      <c r="C260" s="316" t="s">
        <v>1521</v>
      </c>
      <c r="D260" s="317">
        <v>177.69</v>
      </c>
      <c r="E260" s="315" t="s">
        <v>1377</v>
      </c>
      <c r="F260" s="317">
        <v>177.69</v>
      </c>
      <c r="G260" s="315">
        <v>0.0</v>
      </c>
      <c r="H260" s="315">
        <v>20.0</v>
      </c>
    </row>
    <row r="261" ht="15.75" customHeight="1">
      <c r="B261" s="315" t="s">
        <v>280</v>
      </c>
      <c r="C261" s="316" t="s">
        <v>916</v>
      </c>
      <c r="D261" s="317" t="s">
        <v>138</v>
      </c>
      <c r="E261" s="315" t="s">
        <v>1377</v>
      </c>
      <c r="F261" s="317" t="s">
        <v>138</v>
      </c>
      <c r="G261" s="315">
        <v>0.0</v>
      </c>
      <c r="H261" s="315">
        <v>20.0</v>
      </c>
    </row>
    <row r="262" ht="15.75" customHeight="1">
      <c r="B262" s="315" t="s">
        <v>281</v>
      </c>
      <c r="C262" s="316" t="s">
        <v>1522</v>
      </c>
      <c r="D262" s="317" t="s">
        <v>138</v>
      </c>
      <c r="E262" s="315" t="s">
        <v>1377</v>
      </c>
      <c r="F262" s="317" t="s">
        <v>138</v>
      </c>
      <c r="G262" s="315">
        <v>0.0</v>
      </c>
      <c r="H262" s="315">
        <v>20.0</v>
      </c>
    </row>
    <row r="263" ht="15.75" customHeight="1">
      <c r="B263" s="315" t="s">
        <v>282</v>
      </c>
      <c r="C263" s="316" t="s">
        <v>1523</v>
      </c>
      <c r="D263" s="317" t="s">
        <v>138</v>
      </c>
      <c r="E263" s="315" t="s">
        <v>1377</v>
      </c>
      <c r="F263" s="317" t="s">
        <v>138</v>
      </c>
      <c r="G263" s="315">
        <v>0.0</v>
      </c>
      <c r="H263" s="315">
        <v>20.0</v>
      </c>
    </row>
    <row r="264" ht="15.75" customHeight="1">
      <c r="B264" s="315" t="s">
        <v>283</v>
      </c>
      <c r="C264" s="316" t="s">
        <v>1095</v>
      </c>
      <c r="D264" s="317" t="s">
        <v>138</v>
      </c>
      <c r="E264" s="315" t="s">
        <v>1377</v>
      </c>
      <c r="F264" s="317" t="s">
        <v>138</v>
      </c>
      <c r="G264" s="315">
        <v>0.0</v>
      </c>
      <c r="H264" s="315">
        <v>20.0</v>
      </c>
    </row>
    <row r="265" ht="15.75" customHeight="1">
      <c r="B265" s="315" t="s">
        <v>284</v>
      </c>
      <c r="C265" s="316" t="s">
        <v>1096</v>
      </c>
      <c r="D265" s="317" t="s">
        <v>138</v>
      </c>
      <c r="E265" s="315" t="s">
        <v>1377</v>
      </c>
      <c r="F265" s="317" t="s">
        <v>138</v>
      </c>
      <c r="G265" s="315">
        <v>0.0</v>
      </c>
      <c r="H265" s="315">
        <v>20.0</v>
      </c>
    </row>
    <row r="266" ht="15.75" customHeight="1">
      <c r="B266" s="315" t="s">
        <v>285</v>
      </c>
      <c r="C266" s="316" t="s">
        <v>1097</v>
      </c>
      <c r="D266" s="317" t="s">
        <v>138</v>
      </c>
      <c r="E266" s="315" t="s">
        <v>1377</v>
      </c>
      <c r="F266" s="317" t="s">
        <v>138</v>
      </c>
      <c r="G266" s="315">
        <v>0.0</v>
      </c>
      <c r="H266" s="315">
        <v>20.0</v>
      </c>
    </row>
    <row r="267" ht="15.75" customHeight="1">
      <c r="B267" s="315" t="s">
        <v>286</v>
      </c>
      <c r="C267" s="316" t="s">
        <v>1098</v>
      </c>
      <c r="D267" s="317" t="s">
        <v>138</v>
      </c>
      <c r="E267" s="315" t="s">
        <v>1377</v>
      </c>
      <c r="F267" s="317" t="s">
        <v>138</v>
      </c>
      <c r="G267" s="315">
        <v>0.0</v>
      </c>
      <c r="H267" s="315">
        <v>20.0</v>
      </c>
    </row>
    <row r="268" ht="15.75" customHeight="1">
      <c r="B268" s="315" t="s">
        <v>287</v>
      </c>
      <c r="C268" s="316" t="s">
        <v>1099</v>
      </c>
      <c r="D268" s="317" t="s">
        <v>138</v>
      </c>
      <c r="E268" s="315" t="s">
        <v>1377</v>
      </c>
      <c r="F268" s="317" t="s">
        <v>138</v>
      </c>
      <c r="G268" s="315">
        <v>0.0</v>
      </c>
      <c r="H268" s="315">
        <v>20.0</v>
      </c>
    </row>
    <row r="269" ht="15.75" customHeight="1">
      <c r="B269" s="315" t="s">
        <v>288</v>
      </c>
      <c r="C269" s="316" t="s">
        <v>1100</v>
      </c>
      <c r="D269" s="317" t="s">
        <v>138</v>
      </c>
      <c r="E269" s="315" t="s">
        <v>1377</v>
      </c>
      <c r="F269" s="317" t="s">
        <v>138</v>
      </c>
      <c r="G269" s="315">
        <v>0.0</v>
      </c>
      <c r="H269" s="315">
        <v>20.0</v>
      </c>
    </row>
    <row r="270" ht="15.75" customHeight="1">
      <c r="B270" s="315" t="s">
        <v>289</v>
      </c>
      <c r="C270" s="316" t="s">
        <v>1524</v>
      </c>
      <c r="D270" s="317" t="s">
        <v>138</v>
      </c>
      <c r="E270" s="315" t="s">
        <v>1377</v>
      </c>
      <c r="F270" s="317" t="s">
        <v>138</v>
      </c>
      <c r="G270" s="315">
        <v>0.0</v>
      </c>
      <c r="H270" s="315">
        <v>20.0</v>
      </c>
    </row>
    <row r="271" ht="15.75" customHeight="1">
      <c r="B271" s="315" t="s">
        <v>290</v>
      </c>
      <c r="C271" s="316" t="s">
        <v>1102</v>
      </c>
      <c r="D271" s="317" t="s">
        <v>138</v>
      </c>
      <c r="E271" s="315" t="s">
        <v>1377</v>
      </c>
      <c r="F271" s="317" t="s">
        <v>138</v>
      </c>
      <c r="G271" s="315">
        <v>0.0</v>
      </c>
      <c r="H271" s="315">
        <v>20.0</v>
      </c>
    </row>
    <row r="272" ht="15.75" customHeight="1">
      <c r="B272" s="315" t="s">
        <v>291</v>
      </c>
      <c r="C272" s="316" t="s">
        <v>1525</v>
      </c>
      <c r="D272" s="317" t="s">
        <v>138</v>
      </c>
      <c r="E272" s="315" t="s">
        <v>1377</v>
      </c>
      <c r="F272" s="317" t="s">
        <v>138</v>
      </c>
      <c r="G272" s="315">
        <v>0.0</v>
      </c>
      <c r="H272" s="315">
        <v>20.0</v>
      </c>
    </row>
    <row r="273" ht="15.75" customHeight="1">
      <c r="B273" s="315" t="s">
        <v>292</v>
      </c>
      <c r="C273" s="316" t="s">
        <v>1526</v>
      </c>
      <c r="D273" s="317" t="s">
        <v>138</v>
      </c>
      <c r="E273" s="315" t="s">
        <v>1377</v>
      </c>
      <c r="F273" s="317" t="s">
        <v>138</v>
      </c>
      <c r="G273" s="315">
        <v>0.0</v>
      </c>
      <c r="H273" s="315">
        <v>20.0</v>
      </c>
    </row>
    <row r="274" ht="15.75" customHeight="1">
      <c r="B274" s="315" t="s">
        <v>293</v>
      </c>
      <c r="C274" s="316" t="s">
        <v>1105</v>
      </c>
      <c r="D274" s="317" t="s">
        <v>138</v>
      </c>
      <c r="E274" s="315" t="s">
        <v>1377</v>
      </c>
      <c r="F274" s="317" t="s">
        <v>138</v>
      </c>
      <c r="G274" s="315">
        <v>0.0</v>
      </c>
      <c r="H274" s="315">
        <v>20.0</v>
      </c>
    </row>
    <row r="275" ht="15.75" customHeight="1">
      <c r="B275" s="315" t="s">
        <v>294</v>
      </c>
      <c r="C275" s="316" t="s">
        <v>1106</v>
      </c>
      <c r="D275" s="317" t="s">
        <v>138</v>
      </c>
      <c r="E275" s="315" t="s">
        <v>1377</v>
      </c>
      <c r="F275" s="317" t="s">
        <v>138</v>
      </c>
      <c r="G275" s="315">
        <v>0.0</v>
      </c>
      <c r="H275" s="315">
        <v>20.0</v>
      </c>
    </row>
    <row r="276" ht="15.75" customHeight="1">
      <c r="B276" s="315" t="s">
        <v>295</v>
      </c>
      <c r="C276" s="316" t="s">
        <v>1107</v>
      </c>
      <c r="D276" s="317" t="s">
        <v>138</v>
      </c>
      <c r="E276" s="315" t="s">
        <v>1377</v>
      </c>
      <c r="F276" s="317" t="s">
        <v>138</v>
      </c>
      <c r="G276" s="315">
        <v>0.0</v>
      </c>
      <c r="H276" s="315">
        <v>20.0</v>
      </c>
    </row>
    <row r="277" ht="15.75" customHeight="1">
      <c r="B277" s="315" t="s">
        <v>296</v>
      </c>
      <c r="C277" s="316" t="s">
        <v>1108</v>
      </c>
      <c r="D277" s="317" t="s">
        <v>138</v>
      </c>
      <c r="E277" s="315" t="s">
        <v>1377</v>
      </c>
      <c r="F277" s="317" t="s">
        <v>138</v>
      </c>
      <c r="G277" s="315">
        <v>0.0</v>
      </c>
      <c r="H277" s="315">
        <v>20.0</v>
      </c>
    </row>
    <row r="278" ht="15.75" customHeight="1">
      <c r="B278" s="315" t="s">
        <v>297</v>
      </c>
      <c r="C278" s="316" t="s">
        <v>1109</v>
      </c>
      <c r="D278" s="317">
        <v>1280.55</v>
      </c>
      <c r="E278" s="315" t="s">
        <v>1377</v>
      </c>
      <c r="F278" s="317">
        <v>1280.55</v>
      </c>
      <c r="G278" s="315">
        <v>0.0</v>
      </c>
      <c r="H278" s="315">
        <v>20.0</v>
      </c>
    </row>
    <row r="279" ht="15.75" customHeight="1">
      <c r="B279" s="315" t="s">
        <v>298</v>
      </c>
      <c r="C279" s="316" t="s">
        <v>1110</v>
      </c>
      <c r="D279" s="317" t="s">
        <v>138</v>
      </c>
      <c r="E279" s="315" t="s">
        <v>1377</v>
      </c>
      <c r="F279" s="317" t="s">
        <v>138</v>
      </c>
      <c r="G279" s="315">
        <v>0.0</v>
      </c>
      <c r="H279" s="315">
        <v>20.0</v>
      </c>
    </row>
    <row r="280" ht="15.75" customHeight="1">
      <c r="B280" s="315" t="s">
        <v>299</v>
      </c>
      <c r="C280" s="316" t="s">
        <v>1111</v>
      </c>
      <c r="D280" s="317" t="s">
        <v>138</v>
      </c>
      <c r="E280" s="315" t="s">
        <v>1377</v>
      </c>
      <c r="F280" s="317" t="s">
        <v>138</v>
      </c>
      <c r="G280" s="315">
        <v>0.0</v>
      </c>
      <c r="H280" s="315">
        <v>20.0</v>
      </c>
    </row>
    <row r="281" ht="15.75" customHeight="1">
      <c r="B281" s="315" t="s">
        <v>300</v>
      </c>
      <c r="C281" s="316" t="s">
        <v>1112</v>
      </c>
      <c r="D281" s="317" t="s">
        <v>138</v>
      </c>
      <c r="E281" s="315" t="s">
        <v>1377</v>
      </c>
      <c r="F281" s="317" t="s">
        <v>138</v>
      </c>
      <c r="G281" s="315">
        <v>0.0</v>
      </c>
      <c r="H281" s="315">
        <v>20.0</v>
      </c>
    </row>
    <row r="282" ht="15.75" customHeight="1">
      <c r="B282" s="315" t="s">
        <v>301</v>
      </c>
      <c r="C282" s="316" t="s">
        <v>1113</v>
      </c>
      <c r="D282" s="317" t="s">
        <v>138</v>
      </c>
      <c r="E282" s="315" t="s">
        <v>1377</v>
      </c>
      <c r="F282" s="317" t="s">
        <v>138</v>
      </c>
      <c r="G282" s="315">
        <v>0.0</v>
      </c>
      <c r="H282" s="315">
        <v>20.0</v>
      </c>
    </row>
    <row r="283" ht="15.75" customHeight="1">
      <c r="B283" s="315" t="s">
        <v>302</v>
      </c>
      <c r="C283" s="316" t="s">
        <v>1114</v>
      </c>
      <c r="D283" s="317">
        <v>309.78</v>
      </c>
      <c r="E283" s="315" t="s">
        <v>1377</v>
      </c>
      <c r="F283" s="317">
        <v>309.78</v>
      </c>
      <c r="G283" s="315">
        <v>0.0</v>
      </c>
      <c r="H283" s="315">
        <v>20.0</v>
      </c>
    </row>
    <row r="284" ht="15.75" customHeight="1">
      <c r="B284" s="315" t="s">
        <v>303</v>
      </c>
      <c r="C284" s="316" t="s">
        <v>1115</v>
      </c>
      <c r="D284" s="317">
        <v>401.76</v>
      </c>
      <c r="E284" s="315" t="s">
        <v>1377</v>
      </c>
      <c r="F284" s="317">
        <v>401.76</v>
      </c>
      <c r="G284" s="315">
        <v>0.0</v>
      </c>
      <c r="H284" s="315">
        <v>20.0</v>
      </c>
    </row>
    <row r="285" ht="15.75" customHeight="1">
      <c r="B285" s="315" t="s">
        <v>304</v>
      </c>
      <c r="C285" s="316" t="s">
        <v>1116</v>
      </c>
      <c r="D285" s="317">
        <v>436.9</v>
      </c>
      <c r="E285" s="315" t="s">
        <v>1377</v>
      </c>
      <c r="F285" s="317">
        <v>436.9</v>
      </c>
      <c r="G285" s="315">
        <v>0.0</v>
      </c>
      <c r="H285" s="315">
        <v>20.0</v>
      </c>
    </row>
    <row r="286" ht="15.75" customHeight="1">
      <c r="B286" s="315" t="s">
        <v>305</v>
      </c>
      <c r="C286" s="316" t="s">
        <v>1527</v>
      </c>
      <c r="D286" s="317" t="s">
        <v>138</v>
      </c>
      <c r="E286" s="315" t="s">
        <v>1377</v>
      </c>
      <c r="F286" s="317" t="s">
        <v>138</v>
      </c>
      <c r="G286" s="315">
        <v>0.0</v>
      </c>
      <c r="H286" s="315">
        <v>20.0</v>
      </c>
    </row>
    <row r="287" ht="15.75" customHeight="1">
      <c r="B287" s="315" t="s">
        <v>306</v>
      </c>
      <c r="C287" s="316" t="s">
        <v>1528</v>
      </c>
      <c r="D287" s="317" t="s">
        <v>138</v>
      </c>
      <c r="E287" s="315" t="s">
        <v>1377</v>
      </c>
      <c r="F287" s="317" t="s">
        <v>138</v>
      </c>
      <c r="G287" s="315">
        <v>0.0</v>
      </c>
      <c r="H287" s="315">
        <v>20.0</v>
      </c>
    </row>
    <row r="288" ht="15.75" customHeight="1">
      <c r="B288" s="315" t="s">
        <v>307</v>
      </c>
      <c r="C288" s="316" t="s">
        <v>1119</v>
      </c>
      <c r="D288" s="317" t="s">
        <v>138</v>
      </c>
      <c r="E288" s="315" t="s">
        <v>1377</v>
      </c>
      <c r="F288" s="317" t="s">
        <v>138</v>
      </c>
      <c r="G288" s="315">
        <v>0.0</v>
      </c>
      <c r="H288" s="315">
        <v>20.0</v>
      </c>
    </row>
    <row r="289" ht="15.75" customHeight="1">
      <c r="B289" s="315" t="s">
        <v>308</v>
      </c>
      <c r="C289" s="316" t="s">
        <v>1120</v>
      </c>
      <c r="D289" s="317" t="s">
        <v>138</v>
      </c>
      <c r="E289" s="315" t="s">
        <v>1377</v>
      </c>
      <c r="F289" s="317" t="s">
        <v>138</v>
      </c>
      <c r="G289" s="315">
        <v>0.0</v>
      </c>
      <c r="H289" s="315">
        <v>20.0</v>
      </c>
    </row>
    <row r="290" ht="15.75" customHeight="1">
      <c r="B290" s="315" t="s">
        <v>309</v>
      </c>
      <c r="C290" s="316" t="s">
        <v>1121</v>
      </c>
      <c r="D290" s="317" t="s">
        <v>138</v>
      </c>
      <c r="E290" s="315" t="s">
        <v>1377</v>
      </c>
      <c r="F290" s="317" t="s">
        <v>138</v>
      </c>
      <c r="G290" s="315">
        <v>0.0</v>
      </c>
      <c r="H290" s="315">
        <v>20.0</v>
      </c>
    </row>
    <row r="291" ht="15.75" customHeight="1">
      <c r="B291" s="315" t="s">
        <v>310</v>
      </c>
      <c r="C291" s="316" t="s">
        <v>1122</v>
      </c>
      <c r="D291" s="317">
        <v>204.11</v>
      </c>
      <c r="E291" s="315" t="s">
        <v>1377</v>
      </c>
      <c r="F291" s="317">
        <v>204.11</v>
      </c>
      <c r="G291" s="315">
        <v>0.0</v>
      </c>
      <c r="H291" s="315">
        <v>20.0</v>
      </c>
    </row>
    <row r="292" ht="15.75" customHeight="1">
      <c r="B292" s="315" t="s">
        <v>311</v>
      </c>
      <c r="C292" s="316" t="s">
        <v>1123</v>
      </c>
      <c r="D292" s="317" t="s">
        <v>138</v>
      </c>
      <c r="E292" s="315" t="s">
        <v>1377</v>
      </c>
      <c r="F292" s="317" t="s">
        <v>138</v>
      </c>
      <c r="G292" s="315">
        <v>0.0</v>
      </c>
      <c r="H292" s="315">
        <v>20.0</v>
      </c>
    </row>
    <row r="293" ht="15.75" customHeight="1">
      <c r="B293" s="315" t="s">
        <v>312</v>
      </c>
      <c r="C293" s="316" t="s">
        <v>1124</v>
      </c>
      <c r="D293" s="317" t="s">
        <v>138</v>
      </c>
      <c r="E293" s="315" t="s">
        <v>1377</v>
      </c>
      <c r="F293" s="317" t="s">
        <v>138</v>
      </c>
      <c r="G293" s="315">
        <v>0.0</v>
      </c>
      <c r="H293" s="315">
        <v>20.0</v>
      </c>
    </row>
    <row r="294" ht="15.75" customHeight="1">
      <c r="B294" s="315" t="s">
        <v>313</v>
      </c>
      <c r="C294" s="316" t="s">
        <v>1125</v>
      </c>
      <c r="D294" s="317" t="s">
        <v>138</v>
      </c>
      <c r="E294" s="315" t="s">
        <v>1377</v>
      </c>
      <c r="F294" s="317" t="s">
        <v>138</v>
      </c>
      <c r="G294" s="315">
        <v>0.0</v>
      </c>
      <c r="H294" s="315">
        <v>20.0</v>
      </c>
    </row>
    <row r="295" ht="15.75" customHeight="1">
      <c r="B295" s="315" t="s">
        <v>88</v>
      </c>
      <c r="C295" s="316" t="s">
        <v>1126</v>
      </c>
      <c r="D295" s="317">
        <v>95.45</v>
      </c>
      <c r="E295" s="315" t="s">
        <v>1377</v>
      </c>
      <c r="F295" s="317">
        <v>95.45</v>
      </c>
      <c r="G295" s="315">
        <v>0.0</v>
      </c>
      <c r="H295" s="315">
        <v>20.0</v>
      </c>
    </row>
    <row r="296" ht="15.75" customHeight="1">
      <c r="B296" s="315" t="s">
        <v>314</v>
      </c>
      <c r="C296" s="316" t="s">
        <v>1127</v>
      </c>
      <c r="D296" s="317" t="s">
        <v>138</v>
      </c>
      <c r="E296" s="315" t="s">
        <v>1377</v>
      </c>
      <c r="F296" s="317" t="s">
        <v>138</v>
      </c>
      <c r="G296" s="315">
        <v>0.0</v>
      </c>
      <c r="H296" s="315">
        <v>20.0</v>
      </c>
    </row>
    <row r="297" ht="15.75" customHeight="1">
      <c r="B297" s="315" t="s">
        <v>315</v>
      </c>
      <c r="C297" s="316" t="s">
        <v>1128</v>
      </c>
      <c r="D297" s="317">
        <v>671.04</v>
      </c>
      <c r="E297" s="315" t="s">
        <v>1377</v>
      </c>
      <c r="F297" s="317">
        <v>671.04</v>
      </c>
      <c r="G297" s="315">
        <v>0.0</v>
      </c>
      <c r="H297" s="315">
        <v>20.0</v>
      </c>
    </row>
    <row r="298" ht="15.75" customHeight="1">
      <c r="B298" s="315" t="s">
        <v>89</v>
      </c>
      <c r="C298" s="316" t="s">
        <v>1129</v>
      </c>
      <c r="D298" s="317">
        <v>95.45</v>
      </c>
      <c r="E298" s="315" t="s">
        <v>1377</v>
      </c>
      <c r="F298" s="317">
        <v>95.45</v>
      </c>
      <c r="G298" s="315">
        <v>0.0</v>
      </c>
      <c r="H298" s="315">
        <v>20.0</v>
      </c>
    </row>
    <row r="299" ht="15.75" customHeight="1">
      <c r="B299" s="315" t="s">
        <v>316</v>
      </c>
      <c r="C299" s="316" t="s">
        <v>1130</v>
      </c>
      <c r="D299" s="317" t="s">
        <v>138</v>
      </c>
      <c r="E299" s="315" t="s">
        <v>1377</v>
      </c>
      <c r="F299" s="317" t="s">
        <v>138</v>
      </c>
      <c r="G299" s="315">
        <v>0.0</v>
      </c>
      <c r="H299" s="315">
        <v>20.0</v>
      </c>
    </row>
    <row r="300" ht="15.75" customHeight="1">
      <c r="B300" s="315" t="s">
        <v>317</v>
      </c>
      <c r="C300" s="316" t="s">
        <v>1131</v>
      </c>
      <c r="D300" s="317" t="s">
        <v>138</v>
      </c>
      <c r="E300" s="315" t="s">
        <v>1377</v>
      </c>
      <c r="F300" s="317" t="s">
        <v>138</v>
      </c>
      <c r="G300" s="315">
        <v>0.0</v>
      </c>
      <c r="H300" s="315">
        <v>20.0</v>
      </c>
    </row>
    <row r="301" ht="15.75" customHeight="1">
      <c r="B301" s="315" t="s">
        <v>142</v>
      </c>
      <c r="C301" s="316" t="s">
        <v>1238</v>
      </c>
      <c r="D301" s="317" t="s">
        <v>138</v>
      </c>
      <c r="E301" s="315" t="s">
        <v>1377</v>
      </c>
      <c r="F301" s="317" t="s">
        <v>138</v>
      </c>
      <c r="G301" s="315">
        <v>0.0</v>
      </c>
      <c r="H301" s="315">
        <v>999.0</v>
      </c>
    </row>
    <row r="302" ht="15.75" customHeight="1">
      <c r="B302" s="315" t="s">
        <v>93</v>
      </c>
      <c r="C302" s="316" t="s">
        <v>920</v>
      </c>
      <c r="D302" s="317">
        <v>1348.98</v>
      </c>
      <c r="E302" s="315" t="s">
        <v>1377</v>
      </c>
      <c r="F302" s="317">
        <v>1348.98</v>
      </c>
      <c r="G302" s="315">
        <v>0.0</v>
      </c>
      <c r="H302" s="315">
        <v>20.0</v>
      </c>
    </row>
    <row r="303" ht="15.75" customHeight="1">
      <c r="B303" s="315" t="s">
        <v>94</v>
      </c>
      <c r="C303" s="316" t="s">
        <v>921</v>
      </c>
      <c r="D303" s="317">
        <v>360.2</v>
      </c>
      <c r="E303" s="315" t="s">
        <v>1377</v>
      </c>
      <c r="F303" s="317">
        <v>360.2</v>
      </c>
      <c r="G303" s="315">
        <v>0.0</v>
      </c>
      <c r="H303" s="315">
        <v>20.0</v>
      </c>
    </row>
    <row r="304" ht="15.75" customHeight="1">
      <c r="B304" s="315" t="s">
        <v>95</v>
      </c>
      <c r="C304" s="316" t="s">
        <v>1529</v>
      </c>
      <c r="D304" s="317">
        <v>463.47</v>
      </c>
      <c r="E304" s="315" t="s">
        <v>1377</v>
      </c>
      <c r="F304" s="317">
        <v>463.47</v>
      </c>
      <c r="G304" s="315">
        <v>0.0</v>
      </c>
      <c r="H304" s="315">
        <v>20.0</v>
      </c>
    </row>
    <row r="305" ht="15.75" customHeight="1">
      <c r="B305" s="315" t="s">
        <v>318</v>
      </c>
      <c r="C305" s="316" t="s">
        <v>1530</v>
      </c>
      <c r="D305" s="317">
        <v>614.73</v>
      </c>
      <c r="E305" s="315" t="s">
        <v>1377</v>
      </c>
      <c r="F305" s="317">
        <v>614.73</v>
      </c>
      <c r="G305" s="315">
        <v>0.0</v>
      </c>
      <c r="H305" s="315">
        <v>20.0</v>
      </c>
    </row>
    <row r="306" ht="15.75" customHeight="1">
      <c r="B306" s="315" t="s">
        <v>321</v>
      </c>
      <c r="C306" s="316" t="s">
        <v>927</v>
      </c>
      <c r="D306" s="317">
        <v>600.33</v>
      </c>
      <c r="E306" s="315" t="s">
        <v>1377</v>
      </c>
      <c r="F306" s="317">
        <v>600.33</v>
      </c>
      <c r="G306" s="315">
        <v>0.0</v>
      </c>
      <c r="H306" s="315">
        <v>20.0</v>
      </c>
    </row>
    <row r="307" ht="15.75" customHeight="1">
      <c r="B307" s="315" t="s">
        <v>323</v>
      </c>
      <c r="C307" s="316" t="s">
        <v>929</v>
      </c>
      <c r="D307" s="317">
        <v>600.33</v>
      </c>
      <c r="E307" s="315" t="s">
        <v>1377</v>
      </c>
      <c r="F307" s="317">
        <v>600.33</v>
      </c>
      <c r="G307" s="315">
        <v>0.0</v>
      </c>
      <c r="H307" s="315">
        <v>20.0</v>
      </c>
    </row>
    <row r="308" ht="15.75" customHeight="1">
      <c r="B308" s="315" t="s">
        <v>324</v>
      </c>
      <c r="C308" s="316" t="s">
        <v>930</v>
      </c>
      <c r="D308" s="317">
        <v>600.33</v>
      </c>
      <c r="E308" s="315" t="s">
        <v>1377</v>
      </c>
      <c r="F308" s="317">
        <v>600.33</v>
      </c>
      <c r="G308" s="315">
        <v>0.0</v>
      </c>
      <c r="H308" s="315">
        <v>20.0</v>
      </c>
    </row>
    <row r="309" ht="15.75" customHeight="1">
      <c r="B309" s="315" t="s">
        <v>97</v>
      </c>
      <c r="C309" s="316" t="s">
        <v>931</v>
      </c>
      <c r="D309" s="317">
        <v>135.08</v>
      </c>
      <c r="E309" s="315" t="s">
        <v>1377</v>
      </c>
      <c r="F309" s="317">
        <v>135.08</v>
      </c>
      <c r="G309" s="315">
        <v>0.0</v>
      </c>
      <c r="H309" s="315">
        <v>20.0</v>
      </c>
    </row>
    <row r="310" ht="15.75" customHeight="1">
      <c r="B310" s="315" t="s">
        <v>182</v>
      </c>
      <c r="C310" s="316" t="s">
        <v>1531</v>
      </c>
      <c r="D310" s="317">
        <v>91.14</v>
      </c>
      <c r="E310" s="315">
        <v>1.0</v>
      </c>
      <c r="F310" s="317">
        <v>91.14</v>
      </c>
      <c r="G310" s="315">
        <v>0.0</v>
      </c>
      <c r="H310" s="315">
        <v>20.0</v>
      </c>
    </row>
    <row r="311" ht="15.75" customHeight="1">
      <c r="B311" s="315" t="s">
        <v>325</v>
      </c>
      <c r="C311" s="316" t="s">
        <v>932</v>
      </c>
      <c r="D311" s="317">
        <v>614.74</v>
      </c>
      <c r="E311" s="315">
        <v>1.0</v>
      </c>
      <c r="F311" s="317">
        <v>614.74</v>
      </c>
      <c r="G311" s="315">
        <v>0.0</v>
      </c>
      <c r="H311" s="315">
        <v>20.0</v>
      </c>
    </row>
    <row r="312" ht="15.75" customHeight="1">
      <c r="B312" s="315" t="s">
        <v>327</v>
      </c>
      <c r="C312" s="316" t="s">
        <v>934</v>
      </c>
      <c r="D312" s="317">
        <v>600.33</v>
      </c>
      <c r="E312" s="315">
        <v>1.0</v>
      </c>
      <c r="F312" s="317">
        <v>600.33</v>
      </c>
      <c r="G312" s="315">
        <v>0.0</v>
      </c>
      <c r="H312" s="315">
        <v>20.0</v>
      </c>
    </row>
    <row r="313" ht="15.75" customHeight="1">
      <c r="B313" s="315" t="s">
        <v>329</v>
      </c>
      <c r="C313" s="316" t="s">
        <v>936</v>
      </c>
      <c r="D313" s="317">
        <v>110.02</v>
      </c>
      <c r="E313" s="315">
        <v>1.0</v>
      </c>
      <c r="F313" s="317">
        <v>110.02</v>
      </c>
      <c r="G313" s="315">
        <v>0.0</v>
      </c>
      <c r="H313" s="315">
        <v>20.0</v>
      </c>
    </row>
    <row r="314" ht="15.75" customHeight="1">
      <c r="B314" s="315" t="s">
        <v>330</v>
      </c>
      <c r="C314" s="316" t="s">
        <v>937</v>
      </c>
      <c r="D314" s="317">
        <v>360.2</v>
      </c>
      <c r="E314" s="315" t="s">
        <v>1377</v>
      </c>
      <c r="F314" s="317">
        <v>360.2</v>
      </c>
      <c r="G314" s="315">
        <v>0.0</v>
      </c>
      <c r="H314" s="315">
        <v>20.0</v>
      </c>
    </row>
    <row r="315" ht="15.75" customHeight="1">
      <c r="B315" s="315" t="s">
        <v>183</v>
      </c>
      <c r="C315" s="316" t="s">
        <v>1532</v>
      </c>
      <c r="D315" s="317">
        <v>78.03</v>
      </c>
      <c r="E315" s="315" t="s">
        <v>1377</v>
      </c>
      <c r="F315" s="317">
        <v>78.03</v>
      </c>
      <c r="G315" s="315">
        <v>12.0</v>
      </c>
      <c r="H315" s="315">
        <v>20.0</v>
      </c>
    </row>
    <row r="316" ht="15.75" customHeight="1">
      <c r="B316" s="315" t="s">
        <v>331</v>
      </c>
      <c r="C316" s="316" t="s">
        <v>1533</v>
      </c>
      <c r="D316" s="317">
        <v>85.24</v>
      </c>
      <c r="E316" s="315" t="s">
        <v>1377</v>
      </c>
      <c r="F316" s="317">
        <v>85.24</v>
      </c>
      <c r="G316" s="315">
        <v>12.0</v>
      </c>
      <c r="H316" s="315">
        <v>20.0</v>
      </c>
    </row>
    <row r="317" ht="15.75" customHeight="1">
      <c r="B317" s="315" t="s">
        <v>332</v>
      </c>
      <c r="C317" s="316" t="s">
        <v>1534</v>
      </c>
      <c r="D317" s="317">
        <v>358.38</v>
      </c>
      <c r="E317" s="315" t="s">
        <v>1377</v>
      </c>
      <c r="F317" s="317">
        <v>358.38</v>
      </c>
      <c r="G317" s="315">
        <v>0.0</v>
      </c>
      <c r="H317" s="315">
        <v>20.0</v>
      </c>
    </row>
    <row r="318" ht="15.75" customHeight="1">
      <c r="B318" s="315" t="s">
        <v>335</v>
      </c>
      <c r="C318" s="316" t="s">
        <v>941</v>
      </c>
      <c r="D318" s="317">
        <v>600.33</v>
      </c>
      <c r="E318" s="315">
        <v>1.0</v>
      </c>
      <c r="F318" s="317">
        <v>600.33</v>
      </c>
      <c r="G318" s="315">
        <v>0.0</v>
      </c>
      <c r="H318" s="315">
        <v>20.0</v>
      </c>
    </row>
    <row r="319" ht="15.75" customHeight="1">
      <c r="B319" s="315" t="s">
        <v>98</v>
      </c>
      <c r="C319" s="316" t="s">
        <v>1535</v>
      </c>
      <c r="D319" s="317">
        <v>378.23</v>
      </c>
      <c r="E319" s="315" t="s">
        <v>1377</v>
      </c>
      <c r="F319" s="317">
        <v>378.23</v>
      </c>
      <c r="G319" s="315">
        <v>0.0</v>
      </c>
      <c r="H319" s="315">
        <v>20.0</v>
      </c>
    </row>
    <row r="320" ht="15.75" customHeight="1">
      <c r="B320" s="315" t="s">
        <v>339</v>
      </c>
      <c r="C320" s="316" t="s">
        <v>946</v>
      </c>
      <c r="D320" s="317">
        <v>123.45</v>
      </c>
      <c r="E320" s="315" t="s">
        <v>1377</v>
      </c>
      <c r="F320" s="317">
        <v>123.45</v>
      </c>
      <c r="G320" s="315">
        <v>21.0</v>
      </c>
      <c r="H320" s="315">
        <v>999.0</v>
      </c>
    </row>
    <row r="321" ht="15.75" customHeight="1">
      <c r="B321" s="315" t="s">
        <v>340</v>
      </c>
      <c r="C321" s="316" t="s">
        <v>947</v>
      </c>
      <c r="D321" s="317">
        <v>419.04</v>
      </c>
      <c r="E321" s="315" t="s">
        <v>1377</v>
      </c>
      <c r="F321" s="317">
        <v>419.04</v>
      </c>
      <c r="G321" s="315">
        <v>21.0</v>
      </c>
      <c r="H321" s="315">
        <v>999.0</v>
      </c>
    </row>
    <row r="322" ht="15.75" customHeight="1">
      <c r="B322" s="315" t="s">
        <v>341</v>
      </c>
      <c r="C322" s="316" t="s">
        <v>948</v>
      </c>
      <c r="D322" s="317">
        <v>489.89</v>
      </c>
      <c r="E322" s="315" t="s">
        <v>1377</v>
      </c>
      <c r="F322" s="317">
        <v>489.89</v>
      </c>
      <c r="G322" s="315">
        <v>21.0</v>
      </c>
      <c r="H322" s="315">
        <v>999.0</v>
      </c>
    </row>
    <row r="323" ht="15.75" customHeight="1">
      <c r="B323" s="315" t="s">
        <v>350</v>
      </c>
      <c r="C323" s="316" t="s">
        <v>1536</v>
      </c>
      <c r="D323" s="317">
        <v>1618.98</v>
      </c>
      <c r="E323" s="315">
        <v>1.0</v>
      </c>
      <c r="F323" s="317">
        <v>1618.98</v>
      </c>
      <c r="G323" s="315">
        <v>0.0</v>
      </c>
      <c r="H323" s="315">
        <v>20.0</v>
      </c>
    </row>
    <row r="324" ht="15.75" customHeight="1">
      <c r="B324" s="315" t="s">
        <v>351</v>
      </c>
      <c r="C324" s="316" t="s">
        <v>1537</v>
      </c>
      <c r="D324" s="317">
        <v>1618.98</v>
      </c>
      <c r="E324" s="315">
        <v>1.0</v>
      </c>
      <c r="F324" s="317">
        <v>1618.98</v>
      </c>
      <c r="G324" s="315">
        <v>0.0</v>
      </c>
      <c r="H324" s="315">
        <v>20.0</v>
      </c>
    </row>
    <row r="325" ht="15.75" customHeight="1">
      <c r="B325" s="315" t="s">
        <v>352</v>
      </c>
      <c r="C325" s="316" t="s">
        <v>959</v>
      </c>
      <c r="D325" s="317">
        <v>600.33</v>
      </c>
      <c r="E325" s="315">
        <v>1.0</v>
      </c>
      <c r="F325" s="317">
        <v>600.33</v>
      </c>
      <c r="G325" s="315">
        <v>0.0</v>
      </c>
      <c r="H325" s="315">
        <v>20.0</v>
      </c>
    </row>
    <row r="326" ht="15.75" customHeight="1">
      <c r="B326" s="315" t="s">
        <v>354</v>
      </c>
      <c r="C326" s="316" t="s">
        <v>1538</v>
      </c>
      <c r="D326" s="317">
        <v>88.33</v>
      </c>
      <c r="E326" s="315">
        <v>1.0</v>
      </c>
      <c r="F326" s="317">
        <v>88.33</v>
      </c>
      <c r="G326" s="315">
        <v>21.0</v>
      </c>
      <c r="H326" s="315">
        <v>999.0</v>
      </c>
    </row>
    <row r="327" ht="15.75" customHeight="1">
      <c r="B327" s="315" t="s">
        <v>143</v>
      </c>
      <c r="C327" s="316" t="s">
        <v>1539</v>
      </c>
      <c r="D327" s="317" t="s">
        <v>138</v>
      </c>
      <c r="E327" s="315" t="s">
        <v>1377</v>
      </c>
      <c r="F327" s="317" t="s">
        <v>138</v>
      </c>
      <c r="G327" s="315">
        <v>0.0</v>
      </c>
      <c r="H327" s="315">
        <v>999.0</v>
      </c>
    </row>
    <row r="328" ht="15.75" customHeight="1">
      <c r="B328" s="315" t="s">
        <v>356</v>
      </c>
      <c r="C328" s="316" t="s">
        <v>1540</v>
      </c>
      <c r="D328" s="317">
        <v>481.46</v>
      </c>
      <c r="E328" s="315" t="s">
        <v>1377</v>
      </c>
      <c r="F328" s="317">
        <v>481.46</v>
      </c>
      <c r="G328" s="315">
        <v>0.0</v>
      </c>
      <c r="H328" s="315">
        <v>20.0</v>
      </c>
    </row>
    <row r="329" ht="15.75" customHeight="1">
      <c r="B329" s="315" t="s">
        <v>100</v>
      </c>
      <c r="C329" s="316" t="s">
        <v>965</v>
      </c>
      <c r="D329" s="317">
        <v>495.26</v>
      </c>
      <c r="E329" s="315" t="s">
        <v>1377</v>
      </c>
      <c r="F329" s="317">
        <v>495.26</v>
      </c>
      <c r="G329" s="315">
        <v>0.0</v>
      </c>
      <c r="H329" s="315">
        <v>20.0</v>
      </c>
    </row>
    <row r="330" ht="15.75" customHeight="1">
      <c r="B330" s="315" t="s">
        <v>101</v>
      </c>
      <c r="C330" s="316" t="s">
        <v>966</v>
      </c>
      <c r="D330" s="317">
        <v>372.22</v>
      </c>
      <c r="E330" s="315" t="s">
        <v>1377</v>
      </c>
      <c r="F330" s="317">
        <v>372.22</v>
      </c>
      <c r="G330" s="315">
        <v>0.0</v>
      </c>
      <c r="H330" s="315">
        <v>20.0</v>
      </c>
    </row>
    <row r="331" ht="15.75" customHeight="1">
      <c r="B331" s="315" t="s">
        <v>104</v>
      </c>
      <c r="C331" s="316" t="s">
        <v>970</v>
      </c>
      <c r="D331" s="317">
        <v>492.28</v>
      </c>
      <c r="E331" s="315">
        <v>1.0</v>
      </c>
      <c r="F331" s="317">
        <v>492.28</v>
      </c>
      <c r="G331" s="315">
        <v>0.0</v>
      </c>
      <c r="H331" s="315">
        <v>20.0</v>
      </c>
    </row>
    <row r="332" ht="15.75" customHeight="1">
      <c r="B332" s="315" t="s">
        <v>362</v>
      </c>
      <c r="C332" s="316" t="s">
        <v>976</v>
      </c>
      <c r="D332" s="317">
        <v>483.3</v>
      </c>
      <c r="E332" s="315" t="s">
        <v>1377</v>
      </c>
      <c r="F332" s="317">
        <v>483.3</v>
      </c>
      <c r="G332" s="315">
        <v>0.0</v>
      </c>
      <c r="H332" s="315">
        <v>20.0</v>
      </c>
    </row>
    <row r="333" ht="15.75" customHeight="1">
      <c r="B333" s="315" t="s">
        <v>365</v>
      </c>
      <c r="C333" s="316" t="s">
        <v>980</v>
      </c>
      <c r="D333" s="317">
        <v>481.46</v>
      </c>
      <c r="E333" s="315" t="s">
        <v>1377</v>
      </c>
      <c r="F333" s="317">
        <v>481.46</v>
      </c>
      <c r="G333" s="315">
        <v>0.0</v>
      </c>
      <c r="H333" s="315">
        <v>20.0</v>
      </c>
    </row>
    <row r="334" ht="15.75" customHeight="1">
      <c r="B334" s="315" t="s">
        <v>715</v>
      </c>
      <c r="C334" s="316" t="s">
        <v>1541</v>
      </c>
      <c r="D334" s="317">
        <v>80.44</v>
      </c>
      <c r="E334" s="315" t="s">
        <v>1377</v>
      </c>
      <c r="F334" s="317">
        <v>80.44</v>
      </c>
      <c r="G334" s="315">
        <v>0.0</v>
      </c>
      <c r="H334" s="315">
        <v>20.0</v>
      </c>
    </row>
    <row r="335" ht="15.75" customHeight="1">
      <c r="B335" s="315" t="s">
        <v>366</v>
      </c>
      <c r="C335" s="316" t="s">
        <v>981</v>
      </c>
      <c r="D335" s="317">
        <v>204.11</v>
      </c>
      <c r="E335" s="315" t="s">
        <v>1377</v>
      </c>
      <c r="F335" s="317">
        <v>204.11</v>
      </c>
      <c r="G335" s="315">
        <v>0.0</v>
      </c>
      <c r="H335" s="315">
        <v>20.0</v>
      </c>
    </row>
    <row r="336" ht="15.75" customHeight="1">
      <c r="B336" s="315" t="s">
        <v>367</v>
      </c>
      <c r="C336" s="316" t="s">
        <v>982</v>
      </c>
      <c r="D336" s="317">
        <v>314.59</v>
      </c>
      <c r="E336" s="315" t="s">
        <v>1377</v>
      </c>
      <c r="F336" s="317">
        <v>314.59</v>
      </c>
      <c r="G336" s="315">
        <v>0.0</v>
      </c>
      <c r="H336" s="315">
        <v>20.0</v>
      </c>
    </row>
    <row r="337" ht="15.75" customHeight="1">
      <c r="B337" s="315" t="s">
        <v>369</v>
      </c>
      <c r="C337" s="316" t="s">
        <v>983</v>
      </c>
      <c r="D337" s="317">
        <v>186.09</v>
      </c>
      <c r="E337" s="315" t="s">
        <v>1377</v>
      </c>
      <c r="F337" s="317">
        <v>186.09</v>
      </c>
      <c r="G337" s="315">
        <v>0.0</v>
      </c>
      <c r="H337" s="315">
        <v>20.0</v>
      </c>
    </row>
    <row r="338" ht="15.75" customHeight="1">
      <c r="B338" s="315" t="s">
        <v>144</v>
      </c>
      <c r="C338" s="316" t="s">
        <v>1240</v>
      </c>
      <c r="D338" s="317" t="s">
        <v>138</v>
      </c>
      <c r="E338" s="315" t="s">
        <v>1377</v>
      </c>
      <c r="F338" s="317" t="s">
        <v>138</v>
      </c>
      <c r="G338" s="315">
        <v>0.0</v>
      </c>
      <c r="H338" s="315">
        <v>999.0</v>
      </c>
    </row>
    <row r="339" ht="15.75" customHeight="1">
      <c r="B339" s="315" t="s">
        <v>717</v>
      </c>
      <c r="C339" s="316" t="s">
        <v>1542</v>
      </c>
      <c r="D339" s="317">
        <v>49.66</v>
      </c>
      <c r="E339" s="315">
        <v>1.0</v>
      </c>
      <c r="F339" s="317">
        <v>49.66</v>
      </c>
      <c r="G339" s="315">
        <v>0.0</v>
      </c>
      <c r="H339" s="315">
        <v>20.0</v>
      </c>
    </row>
    <row r="340" ht="15.75" customHeight="1">
      <c r="B340" s="315" t="s">
        <v>719</v>
      </c>
      <c r="C340" s="316" t="s">
        <v>720</v>
      </c>
      <c r="D340" s="317">
        <v>109.07</v>
      </c>
      <c r="E340" s="315" t="s">
        <v>1377</v>
      </c>
      <c r="F340" s="317">
        <v>109.07</v>
      </c>
      <c r="G340" s="315">
        <v>0.0</v>
      </c>
      <c r="H340" s="315">
        <v>999.0</v>
      </c>
    </row>
    <row r="341" ht="15.75" customHeight="1">
      <c r="B341" s="315" t="s">
        <v>721</v>
      </c>
      <c r="C341" s="316" t="s">
        <v>722</v>
      </c>
      <c r="D341" s="317">
        <v>174.54</v>
      </c>
      <c r="E341" s="315" t="s">
        <v>1377</v>
      </c>
      <c r="F341" s="317">
        <v>174.54</v>
      </c>
      <c r="G341" s="315">
        <v>0.0</v>
      </c>
      <c r="H341" s="315">
        <v>999.0</v>
      </c>
    </row>
    <row r="342" ht="15.75" customHeight="1">
      <c r="B342" s="315" t="s">
        <v>723</v>
      </c>
      <c r="C342" s="316" t="s">
        <v>724</v>
      </c>
      <c r="D342" s="317">
        <v>200.66</v>
      </c>
      <c r="E342" s="315" t="s">
        <v>1377</v>
      </c>
      <c r="F342" s="317">
        <v>200.66</v>
      </c>
      <c r="G342" s="315">
        <v>0.0</v>
      </c>
      <c r="H342" s="315">
        <v>999.0</v>
      </c>
    </row>
    <row r="343" ht="15.75" customHeight="1">
      <c r="B343" s="315" t="s">
        <v>725</v>
      </c>
      <c r="C343" s="316" t="s">
        <v>726</v>
      </c>
      <c r="D343" s="317">
        <v>252.4</v>
      </c>
      <c r="E343" s="315" t="s">
        <v>1377</v>
      </c>
      <c r="F343" s="317">
        <v>252.4</v>
      </c>
      <c r="G343" s="315">
        <v>0.0</v>
      </c>
      <c r="H343" s="315">
        <v>999.0</v>
      </c>
    </row>
    <row r="344" ht="15.75" customHeight="1">
      <c r="B344" s="315" t="s">
        <v>727</v>
      </c>
      <c r="C344" s="316" t="s">
        <v>728</v>
      </c>
      <c r="D344" s="317">
        <v>296.18</v>
      </c>
      <c r="E344" s="315" t="s">
        <v>1377</v>
      </c>
      <c r="F344" s="317">
        <v>296.18</v>
      </c>
      <c r="G344" s="315">
        <v>0.0</v>
      </c>
      <c r="H344" s="315">
        <v>999.0</v>
      </c>
    </row>
    <row r="345" ht="15.75" customHeight="1">
      <c r="B345" s="315" t="s">
        <v>729</v>
      </c>
      <c r="C345" s="316" t="s">
        <v>730</v>
      </c>
      <c r="D345" s="317">
        <v>395.64</v>
      </c>
      <c r="E345" s="315" t="s">
        <v>1377</v>
      </c>
      <c r="F345" s="317">
        <v>395.64</v>
      </c>
      <c r="G345" s="315">
        <v>0.0</v>
      </c>
      <c r="H345" s="315">
        <v>999.0</v>
      </c>
    </row>
    <row r="346" ht="15.75" customHeight="1">
      <c r="B346" s="315" t="s">
        <v>731</v>
      </c>
      <c r="C346" s="316" t="s">
        <v>1543</v>
      </c>
      <c r="D346" s="317">
        <v>184.64</v>
      </c>
      <c r="E346" s="315" t="s">
        <v>1377</v>
      </c>
      <c r="F346" s="317">
        <v>184.64</v>
      </c>
      <c r="G346" s="315">
        <v>0.0</v>
      </c>
      <c r="H346" s="315">
        <v>999.0</v>
      </c>
    </row>
    <row r="347" ht="15.75" customHeight="1">
      <c r="B347" s="315" t="s">
        <v>733</v>
      </c>
      <c r="C347" s="316" t="s">
        <v>734</v>
      </c>
      <c r="D347" s="317">
        <v>379.83</v>
      </c>
      <c r="E347" s="315">
        <v>1.0</v>
      </c>
      <c r="F347" s="317">
        <v>379.83</v>
      </c>
      <c r="G347" s="315">
        <v>0.0</v>
      </c>
      <c r="H347" s="315">
        <v>999.0</v>
      </c>
    </row>
    <row r="348" ht="15.75" customHeight="1">
      <c r="B348" s="315" t="s">
        <v>370</v>
      </c>
      <c r="C348" s="316" t="s">
        <v>984</v>
      </c>
      <c r="D348" s="317">
        <v>378.84</v>
      </c>
      <c r="E348" s="315">
        <v>1.0</v>
      </c>
      <c r="F348" s="317">
        <v>378.84</v>
      </c>
      <c r="G348" s="315">
        <v>0.0</v>
      </c>
      <c r="H348" s="315">
        <v>999.0</v>
      </c>
    </row>
    <row r="349" ht="15.75" customHeight="1">
      <c r="B349" s="315" t="s">
        <v>735</v>
      </c>
      <c r="C349" s="316" t="s">
        <v>736</v>
      </c>
      <c r="D349" s="317">
        <v>475.35</v>
      </c>
      <c r="E349" s="315">
        <v>1.0</v>
      </c>
      <c r="F349" s="317">
        <v>475.35</v>
      </c>
      <c r="G349" s="315">
        <v>0.0</v>
      </c>
      <c r="H349" s="315">
        <v>999.0</v>
      </c>
    </row>
    <row r="350" ht="15.75" customHeight="1">
      <c r="B350" s="315" t="s">
        <v>185</v>
      </c>
      <c r="C350" s="316" t="s">
        <v>1137</v>
      </c>
      <c r="D350" s="317">
        <v>262.95</v>
      </c>
      <c r="E350" s="315" t="s">
        <v>1377</v>
      </c>
      <c r="F350" s="317">
        <v>262.95</v>
      </c>
      <c r="G350" s="315">
        <v>0.0</v>
      </c>
      <c r="H350" s="315">
        <v>20.0</v>
      </c>
    </row>
    <row r="351" ht="15.75" customHeight="1">
      <c r="B351" s="315" t="s">
        <v>371</v>
      </c>
      <c r="C351" s="316" t="s">
        <v>985</v>
      </c>
      <c r="D351" s="317">
        <v>428.69</v>
      </c>
      <c r="E351" s="315" t="s">
        <v>1377</v>
      </c>
      <c r="F351" s="317">
        <v>428.69</v>
      </c>
      <c r="G351" s="315">
        <v>0.0</v>
      </c>
      <c r="H351" s="315">
        <v>20.0</v>
      </c>
    </row>
    <row r="352" ht="15.75" customHeight="1">
      <c r="B352" s="315" t="s">
        <v>107</v>
      </c>
      <c r="C352" s="316" t="s">
        <v>1544</v>
      </c>
      <c r="D352" s="317">
        <v>230.51</v>
      </c>
      <c r="E352" s="315" t="s">
        <v>1377</v>
      </c>
      <c r="F352" s="317">
        <v>230.51</v>
      </c>
      <c r="G352" s="315">
        <v>0.0</v>
      </c>
      <c r="H352" s="315">
        <v>999.0</v>
      </c>
    </row>
    <row r="353" ht="15.75" customHeight="1">
      <c r="B353" s="315" t="s">
        <v>372</v>
      </c>
      <c r="C353" s="316" t="s">
        <v>1545</v>
      </c>
      <c r="D353" s="317">
        <v>268.41</v>
      </c>
      <c r="E353" s="315">
        <v>1.0</v>
      </c>
      <c r="F353" s="317">
        <v>268.41</v>
      </c>
      <c r="G353" s="315">
        <v>0.0</v>
      </c>
      <c r="H353" s="315">
        <v>20.0</v>
      </c>
    </row>
    <row r="354" ht="15.75" customHeight="1">
      <c r="B354" s="315" t="s">
        <v>373</v>
      </c>
      <c r="C354" s="316" t="s">
        <v>988</v>
      </c>
      <c r="D354" s="317">
        <v>258.73</v>
      </c>
      <c r="E354" s="315" t="s">
        <v>1377</v>
      </c>
      <c r="F354" s="317">
        <v>258.73</v>
      </c>
      <c r="G354" s="315">
        <v>0.0</v>
      </c>
      <c r="H354" s="315">
        <v>20.0</v>
      </c>
    </row>
    <row r="355" ht="15.75" customHeight="1">
      <c r="B355" s="315" t="s">
        <v>145</v>
      </c>
      <c r="C355" s="316" t="s">
        <v>1241</v>
      </c>
      <c r="D355" s="317" t="s">
        <v>138</v>
      </c>
      <c r="E355" s="315" t="s">
        <v>1377</v>
      </c>
      <c r="F355" s="317" t="s">
        <v>138</v>
      </c>
      <c r="G355" s="315">
        <v>0.0</v>
      </c>
      <c r="H355" s="315">
        <v>999.0</v>
      </c>
    </row>
    <row r="356" ht="15.75" customHeight="1">
      <c r="B356" s="315" t="s">
        <v>186</v>
      </c>
      <c r="C356" s="316" t="s">
        <v>1138</v>
      </c>
      <c r="D356" s="317">
        <v>186.67</v>
      </c>
      <c r="E356" s="315" t="s">
        <v>1377</v>
      </c>
      <c r="F356" s="317">
        <v>186.67</v>
      </c>
      <c r="G356" s="315">
        <v>0.0</v>
      </c>
      <c r="H356" s="315">
        <v>999.0</v>
      </c>
    </row>
    <row r="357" ht="15.75" customHeight="1">
      <c r="B357" s="315" t="s">
        <v>737</v>
      </c>
      <c r="C357" s="316" t="s">
        <v>738</v>
      </c>
      <c r="D357" s="317">
        <v>148.88</v>
      </c>
      <c r="E357" s="315" t="s">
        <v>1377</v>
      </c>
      <c r="F357" s="317">
        <v>148.88</v>
      </c>
      <c r="G357" s="315">
        <v>0.0</v>
      </c>
      <c r="H357" s="315">
        <v>999.0</v>
      </c>
    </row>
    <row r="358" ht="15.75" customHeight="1">
      <c r="B358" s="315" t="s">
        <v>146</v>
      </c>
      <c r="C358" s="316" t="s">
        <v>1242</v>
      </c>
      <c r="D358" s="317" t="s">
        <v>138</v>
      </c>
      <c r="E358" s="315" t="s">
        <v>1377</v>
      </c>
      <c r="F358" s="317" t="s">
        <v>138</v>
      </c>
      <c r="G358" s="315">
        <v>0.0</v>
      </c>
      <c r="H358" s="315">
        <v>999.0</v>
      </c>
    </row>
    <row r="359" ht="15.75" customHeight="1">
      <c r="B359" s="315" t="s">
        <v>374</v>
      </c>
      <c r="C359" s="316" t="s">
        <v>1546</v>
      </c>
      <c r="D359" s="317">
        <v>231.13</v>
      </c>
      <c r="E359" s="315" t="s">
        <v>1377</v>
      </c>
      <c r="F359" s="317">
        <v>231.13</v>
      </c>
      <c r="G359" s="315">
        <v>0.0</v>
      </c>
      <c r="H359" s="315">
        <v>20.0</v>
      </c>
    </row>
    <row r="360" ht="15.75" customHeight="1">
      <c r="B360" s="315" t="s">
        <v>109</v>
      </c>
      <c r="C360" s="316" t="s">
        <v>991</v>
      </c>
      <c r="D360" s="317">
        <v>146.47</v>
      </c>
      <c r="E360" s="315" t="s">
        <v>1377</v>
      </c>
      <c r="F360" s="317">
        <v>146.47</v>
      </c>
      <c r="G360" s="315">
        <v>0.0</v>
      </c>
      <c r="H360" s="315">
        <v>20.0</v>
      </c>
    </row>
    <row r="361" ht="15.75" customHeight="1">
      <c r="B361" s="315" t="s">
        <v>378</v>
      </c>
      <c r="C361" s="316" t="s">
        <v>1547</v>
      </c>
      <c r="D361" s="317">
        <v>244.4</v>
      </c>
      <c r="E361" s="315">
        <v>1.0</v>
      </c>
      <c r="F361" s="317">
        <v>244.4</v>
      </c>
      <c r="G361" s="315">
        <v>0.0</v>
      </c>
      <c r="H361" s="315">
        <v>20.0</v>
      </c>
    </row>
    <row r="362" ht="15.75" customHeight="1">
      <c r="B362" s="315" t="s">
        <v>379</v>
      </c>
      <c r="C362" s="316" t="s">
        <v>1548</v>
      </c>
      <c r="D362" s="317">
        <v>253.03</v>
      </c>
      <c r="E362" s="315">
        <v>1.0</v>
      </c>
      <c r="F362" s="317">
        <v>253.03</v>
      </c>
      <c r="G362" s="315">
        <v>0.0</v>
      </c>
      <c r="H362" s="315">
        <v>20.0</v>
      </c>
    </row>
    <row r="363" ht="15.75" customHeight="1">
      <c r="B363" s="315" t="s">
        <v>739</v>
      </c>
      <c r="C363" s="316" t="s">
        <v>1549</v>
      </c>
      <c r="D363" s="317">
        <v>138.69</v>
      </c>
      <c r="E363" s="315" t="s">
        <v>1377</v>
      </c>
      <c r="F363" s="317">
        <v>138.69</v>
      </c>
      <c r="G363" s="315">
        <v>0.0</v>
      </c>
      <c r="H363" s="315">
        <v>999.0</v>
      </c>
    </row>
    <row r="364" ht="15.75" customHeight="1">
      <c r="B364" s="315" t="s">
        <v>187</v>
      </c>
      <c r="C364" s="316" t="s">
        <v>1550</v>
      </c>
      <c r="D364" s="317">
        <v>138.69</v>
      </c>
      <c r="E364" s="315">
        <v>1.0</v>
      </c>
      <c r="F364" s="317">
        <v>138.69</v>
      </c>
      <c r="G364" s="315">
        <v>0.0</v>
      </c>
      <c r="H364" s="315">
        <v>999.0</v>
      </c>
    </row>
    <row r="365" ht="15.75" customHeight="1">
      <c r="B365" s="315" t="s">
        <v>111</v>
      </c>
      <c r="C365" s="316" t="s">
        <v>1551</v>
      </c>
      <c r="D365" s="317">
        <v>204.11</v>
      </c>
      <c r="E365" s="315" t="s">
        <v>1377</v>
      </c>
      <c r="F365" s="317">
        <v>204.11</v>
      </c>
      <c r="G365" s="315">
        <v>0.0</v>
      </c>
      <c r="H365" s="315">
        <v>999.0</v>
      </c>
    </row>
    <row r="366" ht="15.75" customHeight="1">
      <c r="B366" s="315" t="s">
        <v>188</v>
      </c>
      <c r="C366" s="316" t="s">
        <v>1552</v>
      </c>
      <c r="D366" s="317">
        <v>204.11</v>
      </c>
      <c r="E366" s="315" t="s">
        <v>1377</v>
      </c>
      <c r="F366" s="317">
        <v>204.11</v>
      </c>
      <c r="G366" s="315">
        <v>0.0</v>
      </c>
      <c r="H366" s="315">
        <v>999.0</v>
      </c>
    </row>
    <row r="367" ht="15.75" customHeight="1">
      <c r="B367" s="315" t="s">
        <v>383</v>
      </c>
      <c r="C367" s="316" t="s">
        <v>997</v>
      </c>
      <c r="D367" s="317">
        <v>476.67</v>
      </c>
      <c r="E367" s="315" t="s">
        <v>1377</v>
      </c>
      <c r="F367" s="317">
        <v>476.67</v>
      </c>
      <c r="G367" s="315">
        <v>0.0</v>
      </c>
      <c r="H367" s="315">
        <v>999.0</v>
      </c>
    </row>
    <row r="368" ht="15.75" customHeight="1">
      <c r="B368" s="315" t="s">
        <v>384</v>
      </c>
      <c r="C368" s="316" t="s">
        <v>998</v>
      </c>
      <c r="D368" s="317">
        <v>967.14</v>
      </c>
      <c r="E368" s="315" t="s">
        <v>1377</v>
      </c>
      <c r="F368" s="317">
        <v>967.14</v>
      </c>
      <c r="G368" s="315">
        <v>0.0</v>
      </c>
      <c r="H368" s="315">
        <v>20.0</v>
      </c>
    </row>
    <row r="369" ht="15.75" customHeight="1">
      <c r="B369" s="315" t="s">
        <v>112</v>
      </c>
      <c r="C369" s="316" t="s">
        <v>999</v>
      </c>
      <c r="D369" s="317">
        <v>190.9</v>
      </c>
      <c r="E369" s="315" t="s">
        <v>1377</v>
      </c>
      <c r="F369" s="317">
        <v>190.9</v>
      </c>
      <c r="G369" s="315">
        <v>0.0</v>
      </c>
      <c r="H369" s="315">
        <v>999.0</v>
      </c>
    </row>
    <row r="370" ht="15.75" customHeight="1">
      <c r="B370" s="315" t="s">
        <v>385</v>
      </c>
      <c r="C370" s="316" t="s">
        <v>1000</v>
      </c>
      <c r="D370" s="317">
        <v>282.76</v>
      </c>
      <c r="E370" s="315" t="s">
        <v>1377</v>
      </c>
      <c r="F370" s="317">
        <v>282.76</v>
      </c>
      <c r="G370" s="315">
        <v>0.0</v>
      </c>
      <c r="H370" s="315">
        <v>999.0</v>
      </c>
    </row>
    <row r="371" ht="15.75" customHeight="1">
      <c r="B371" s="315" t="s">
        <v>386</v>
      </c>
      <c r="C371" s="316" t="s">
        <v>1553</v>
      </c>
      <c r="D371" s="317">
        <v>708.56</v>
      </c>
      <c r="E371" s="315" t="s">
        <v>1377</v>
      </c>
      <c r="F371" s="317">
        <v>708.56</v>
      </c>
      <c r="G371" s="315">
        <v>0.0</v>
      </c>
      <c r="H371" s="315">
        <v>999.0</v>
      </c>
    </row>
    <row r="372" ht="15.75" customHeight="1">
      <c r="B372" s="315" t="s">
        <v>387</v>
      </c>
      <c r="C372" s="316" t="s">
        <v>1554</v>
      </c>
      <c r="D372" s="317">
        <v>318.19</v>
      </c>
      <c r="E372" s="315" t="s">
        <v>1377</v>
      </c>
      <c r="F372" s="317">
        <v>318.19</v>
      </c>
      <c r="G372" s="315">
        <v>0.0</v>
      </c>
      <c r="H372" s="315">
        <v>999.0</v>
      </c>
    </row>
    <row r="373" ht="15.75" customHeight="1">
      <c r="B373" s="315" t="s">
        <v>388</v>
      </c>
      <c r="C373" s="316" t="s">
        <v>1003</v>
      </c>
      <c r="D373" s="317">
        <v>477.28</v>
      </c>
      <c r="E373" s="315" t="s">
        <v>1377</v>
      </c>
      <c r="F373" s="317">
        <v>477.28</v>
      </c>
      <c r="G373" s="315">
        <v>0.0</v>
      </c>
      <c r="H373" s="315">
        <v>999.0</v>
      </c>
    </row>
    <row r="374" ht="15.75" customHeight="1">
      <c r="B374" s="315" t="s">
        <v>389</v>
      </c>
      <c r="C374" s="316" t="s">
        <v>1555</v>
      </c>
      <c r="D374" s="317">
        <v>585.35</v>
      </c>
      <c r="E374" s="315" t="s">
        <v>1377</v>
      </c>
      <c r="F374" s="317">
        <v>585.35</v>
      </c>
      <c r="G374" s="315">
        <v>0.0</v>
      </c>
      <c r="H374" s="315">
        <v>999.0</v>
      </c>
    </row>
    <row r="375" ht="15.75" customHeight="1">
      <c r="B375" s="315" t="s">
        <v>113</v>
      </c>
      <c r="C375" s="316" t="s">
        <v>1005</v>
      </c>
      <c r="D375" s="317">
        <v>264.16</v>
      </c>
      <c r="E375" s="315" t="s">
        <v>1377</v>
      </c>
      <c r="F375" s="317">
        <v>264.16</v>
      </c>
      <c r="G375" s="315">
        <v>0.0</v>
      </c>
      <c r="H375" s="315">
        <v>999.0</v>
      </c>
    </row>
    <row r="376" ht="15.75" customHeight="1">
      <c r="B376" s="315" t="s">
        <v>390</v>
      </c>
      <c r="C376" s="316" t="s">
        <v>1006</v>
      </c>
      <c r="D376" s="317">
        <v>510.1</v>
      </c>
      <c r="E376" s="315" t="s">
        <v>1377</v>
      </c>
      <c r="F376" s="317">
        <v>510.1</v>
      </c>
      <c r="G376" s="315">
        <v>0.0</v>
      </c>
      <c r="H376" s="315">
        <v>999.0</v>
      </c>
    </row>
    <row r="377" ht="15.75" customHeight="1">
      <c r="B377" s="315" t="s">
        <v>741</v>
      </c>
      <c r="C377" s="316" t="s">
        <v>1556</v>
      </c>
      <c r="D377" s="317">
        <v>233.55</v>
      </c>
      <c r="E377" s="315" t="s">
        <v>1377</v>
      </c>
      <c r="F377" s="317">
        <v>233.55</v>
      </c>
      <c r="G377" s="315">
        <v>0.0</v>
      </c>
      <c r="H377" s="315">
        <v>999.0</v>
      </c>
    </row>
    <row r="378" ht="15.75" customHeight="1">
      <c r="B378" s="315" t="s">
        <v>391</v>
      </c>
      <c r="C378" s="316" t="s">
        <v>1557</v>
      </c>
      <c r="D378" s="317">
        <v>306.14</v>
      </c>
      <c r="E378" s="315" t="s">
        <v>1377</v>
      </c>
      <c r="F378" s="317">
        <v>306.14</v>
      </c>
      <c r="G378" s="315">
        <v>0.0</v>
      </c>
      <c r="H378" s="315">
        <v>999.0</v>
      </c>
    </row>
    <row r="379" ht="15.75" customHeight="1">
      <c r="B379" s="315" t="s">
        <v>392</v>
      </c>
      <c r="C379" s="316" t="s">
        <v>1558</v>
      </c>
      <c r="D379" s="317">
        <v>243.47</v>
      </c>
      <c r="E379" s="315" t="s">
        <v>1377</v>
      </c>
      <c r="F379" s="317">
        <v>243.47</v>
      </c>
      <c r="G379" s="315">
        <v>0.0</v>
      </c>
      <c r="H379" s="315">
        <v>999.0</v>
      </c>
    </row>
    <row r="380" ht="15.75" customHeight="1">
      <c r="B380" s="315" t="s">
        <v>393</v>
      </c>
      <c r="C380" s="316" t="s">
        <v>1559</v>
      </c>
      <c r="D380" s="317">
        <v>344.6</v>
      </c>
      <c r="E380" s="315" t="s">
        <v>1377</v>
      </c>
      <c r="F380" s="317">
        <v>344.6</v>
      </c>
      <c r="G380" s="315">
        <v>0.0</v>
      </c>
      <c r="H380" s="315">
        <v>999.0</v>
      </c>
    </row>
    <row r="381" ht="15.75" customHeight="1">
      <c r="B381" s="315" t="s">
        <v>394</v>
      </c>
      <c r="C381" s="316" t="s">
        <v>1560</v>
      </c>
      <c r="D381" s="317">
        <v>184.91</v>
      </c>
      <c r="E381" s="315" t="s">
        <v>1377</v>
      </c>
      <c r="F381" s="317">
        <v>184.91</v>
      </c>
      <c r="G381" s="315">
        <v>0.0</v>
      </c>
      <c r="H381" s="315">
        <v>20.0</v>
      </c>
    </row>
    <row r="382" ht="15.75" customHeight="1">
      <c r="B382" s="315" t="s">
        <v>189</v>
      </c>
      <c r="C382" s="316" t="s">
        <v>1146</v>
      </c>
      <c r="D382" s="317">
        <v>300.17</v>
      </c>
      <c r="E382" s="315" t="s">
        <v>1377</v>
      </c>
      <c r="F382" s="317">
        <v>300.17</v>
      </c>
      <c r="G382" s="315">
        <v>0.0</v>
      </c>
      <c r="H382" s="315">
        <v>999.0</v>
      </c>
    </row>
    <row r="383" ht="15.75" customHeight="1">
      <c r="B383" s="315" t="s">
        <v>190</v>
      </c>
      <c r="C383" s="316" t="s">
        <v>1147</v>
      </c>
      <c r="D383" s="317">
        <v>354.79</v>
      </c>
      <c r="E383" s="315" t="s">
        <v>1377</v>
      </c>
      <c r="F383" s="317">
        <v>354.79</v>
      </c>
      <c r="G383" s="315">
        <v>0.0</v>
      </c>
      <c r="H383" s="315">
        <v>999.0</v>
      </c>
    </row>
    <row r="384" ht="15.75" customHeight="1">
      <c r="B384" s="315" t="s">
        <v>191</v>
      </c>
      <c r="C384" s="316" t="s">
        <v>1148</v>
      </c>
      <c r="D384" s="317">
        <v>345.79</v>
      </c>
      <c r="E384" s="315" t="s">
        <v>1377</v>
      </c>
      <c r="F384" s="317">
        <v>345.79</v>
      </c>
      <c r="G384" s="315">
        <v>0.0</v>
      </c>
      <c r="H384" s="315">
        <v>999.0</v>
      </c>
    </row>
    <row r="385" ht="15.75" customHeight="1">
      <c r="B385" s="315" t="s">
        <v>395</v>
      </c>
      <c r="C385" s="316" t="s">
        <v>1011</v>
      </c>
      <c r="D385" s="317">
        <v>319.38</v>
      </c>
      <c r="E385" s="315" t="s">
        <v>1377</v>
      </c>
      <c r="F385" s="317">
        <v>319.38</v>
      </c>
      <c r="G385" s="315">
        <v>0.0</v>
      </c>
      <c r="H385" s="315">
        <v>999.0</v>
      </c>
    </row>
    <row r="386" ht="15.75" customHeight="1">
      <c r="B386" s="315" t="s">
        <v>396</v>
      </c>
      <c r="C386" s="316" t="s">
        <v>1012</v>
      </c>
      <c r="D386" s="317">
        <v>4022.29</v>
      </c>
      <c r="E386" s="315" t="s">
        <v>1377</v>
      </c>
      <c r="F386" s="317">
        <v>4022.29</v>
      </c>
      <c r="G386" s="315">
        <v>0.0</v>
      </c>
      <c r="H386" s="315">
        <v>999.0</v>
      </c>
    </row>
    <row r="387" ht="15.75" customHeight="1">
      <c r="B387" s="315" t="s">
        <v>397</v>
      </c>
      <c r="C387" s="316" t="s">
        <v>1013</v>
      </c>
      <c r="D387" s="317">
        <v>607.46</v>
      </c>
      <c r="E387" s="315" t="s">
        <v>1377</v>
      </c>
      <c r="F387" s="317">
        <v>607.46</v>
      </c>
      <c r="G387" s="315">
        <v>0.0</v>
      </c>
      <c r="H387" s="315">
        <v>999.0</v>
      </c>
    </row>
    <row r="388" ht="15.75" customHeight="1">
      <c r="B388" s="315" t="s">
        <v>114</v>
      </c>
      <c r="C388" s="316" t="s">
        <v>1014</v>
      </c>
      <c r="D388" s="317">
        <v>109.26</v>
      </c>
      <c r="E388" s="315" t="s">
        <v>1377</v>
      </c>
      <c r="F388" s="317">
        <v>109.26</v>
      </c>
      <c r="G388" s="315">
        <v>0.0</v>
      </c>
      <c r="H388" s="315">
        <v>999.0</v>
      </c>
    </row>
    <row r="389" ht="15.75" customHeight="1">
      <c r="B389" s="315" t="s">
        <v>398</v>
      </c>
      <c r="C389" s="316" t="s">
        <v>1561</v>
      </c>
      <c r="D389" s="317">
        <v>316.33</v>
      </c>
      <c r="E389" s="315" t="s">
        <v>1377</v>
      </c>
      <c r="F389" s="317">
        <v>316.33</v>
      </c>
      <c r="G389" s="315">
        <v>0.0</v>
      </c>
      <c r="H389" s="315">
        <v>999.0</v>
      </c>
    </row>
    <row r="390" ht="15.75" customHeight="1">
      <c r="B390" s="315" t="s">
        <v>399</v>
      </c>
      <c r="C390" s="316" t="s">
        <v>1562</v>
      </c>
      <c r="D390" s="317">
        <v>186.67</v>
      </c>
      <c r="E390" s="315" t="s">
        <v>1377</v>
      </c>
      <c r="F390" s="317">
        <v>186.67</v>
      </c>
      <c r="G390" s="315">
        <v>0.0</v>
      </c>
      <c r="H390" s="315">
        <v>999.0</v>
      </c>
    </row>
    <row r="391" ht="15.75" customHeight="1">
      <c r="B391" s="315" t="s">
        <v>400</v>
      </c>
      <c r="C391" s="316" t="s">
        <v>1563</v>
      </c>
      <c r="D391" s="317">
        <v>264.77</v>
      </c>
      <c r="E391" s="315">
        <v>1.0</v>
      </c>
      <c r="F391" s="317">
        <v>264.77</v>
      </c>
      <c r="G391" s="315">
        <v>0.0</v>
      </c>
      <c r="H391" s="315">
        <v>999.0</v>
      </c>
    </row>
    <row r="392" ht="15.75" customHeight="1">
      <c r="B392" s="315" t="s">
        <v>401</v>
      </c>
      <c r="C392" s="316" t="s">
        <v>1018</v>
      </c>
      <c r="D392" s="317">
        <v>168.69</v>
      </c>
      <c r="E392" s="315" t="s">
        <v>1377</v>
      </c>
      <c r="F392" s="317">
        <v>168.69</v>
      </c>
      <c r="G392" s="315">
        <v>0.0</v>
      </c>
      <c r="H392" s="315">
        <v>999.0</v>
      </c>
    </row>
    <row r="393" ht="15.75" customHeight="1">
      <c r="B393" s="315" t="s">
        <v>402</v>
      </c>
      <c r="C393" s="316" t="s">
        <v>1019</v>
      </c>
      <c r="D393" s="317">
        <v>348.17</v>
      </c>
      <c r="E393" s="315" t="s">
        <v>1377</v>
      </c>
      <c r="F393" s="317">
        <v>348.17</v>
      </c>
      <c r="G393" s="315">
        <v>0.0</v>
      </c>
      <c r="H393" s="315">
        <v>999.0</v>
      </c>
    </row>
    <row r="394" ht="15.75" customHeight="1">
      <c r="B394" s="315" t="s">
        <v>403</v>
      </c>
      <c r="C394" s="316" t="s">
        <v>1020</v>
      </c>
      <c r="D394" s="317">
        <v>247.96</v>
      </c>
      <c r="E394" s="315" t="s">
        <v>1377</v>
      </c>
      <c r="F394" s="317">
        <v>247.96</v>
      </c>
      <c r="G394" s="315">
        <v>0.0</v>
      </c>
      <c r="H394" s="315">
        <v>999.0</v>
      </c>
    </row>
    <row r="395" ht="15.75" customHeight="1">
      <c r="B395" s="315" t="s">
        <v>404</v>
      </c>
      <c r="C395" s="316" t="s">
        <v>1564</v>
      </c>
      <c r="D395" s="317">
        <v>543.89</v>
      </c>
      <c r="E395" s="315" t="s">
        <v>1377</v>
      </c>
      <c r="F395" s="317">
        <v>543.89</v>
      </c>
      <c r="G395" s="315">
        <v>0.0</v>
      </c>
      <c r="H395" s="315">
        <v>999.0</v>
      </c>
    </row>
    <row r="396" ht="15.75" customHeight="1">
      <c r="B396" s="315" t="s">
        <v>405</v>
      </c>
      <c r="C396" s="316" t="s">
        <v>1149</v>
      </c>
      <c r="D396" s="317">
        <v>2044.75</v>
      </c>
      <c r="E396" s="315" t="s">
        <v>1377</v>
      </c>
      <c r="F396" s="317">
        <v>2044.75</v>
      </c>
      <c r="G396" s="315">
        <v>0.0</v>
      </c>
      <c r="H396" s="315">
        <v>999.0</v>
      </c>
    </row>
    <row r="397" ht="15.75" customHeight="1">
      <c r="B397" s="315" t="s">
        <v>406</v>
      </c>
      <c r="C397" s="316" t="s">
        <v>1150</v>
      </c>
      <c r="D397" s="317">
        <v>1618.53</v>
      </c>
      <c r="E397" s="315" t="s">
        <v>1377</v>
      </c>
      <c r="F397" s="317">
        <v>1618.53</v>
      </c>
      <c r="G397" s="315">
        <v>0.0</v>
      </c>
      <c r="H397" s="315">
        <v>999.0</v>
      </c>
    </row>
    <row r="398" ht="15.75" customHeight="1">
      <c r="B398" s="315" t="s">
        <v>407</v>
      </c>
      <c r="C398" s="316" t="s">
        <v>1151</v>
      </c>
      <c r="D398" s="317">
        <v>2046.56</v>
      </c>
      <c r="E398" s="315" t="s">
        <v>1377</v>
      </c>
      <c r="F398" s="317">
        <v>2046.56</v>
      </c>
      <c r="G398" s="315">
        <v>0.0</v>
      </c>
      <c r="H398" s="315">
        <v>999.0</v>
      </c>
    </row>
    <row r="399" ht="15.75" customHeight="1">
      <c r="B399" s="315" t="s">
        <v>192</v>
      </c>
      <c r="C399" s="316" t="s">
        <v>1152</v>
      </c>
      <c r="D399" s="317">
        <v>1580.1</v>
      </c>
      <c r="E399" s="315" t="s">
        <v>1377</v>
      </c>
      <c r="F399" s="317">
        <v>1580.1</v>
      </c>
      <c r="G399" s="315">
        <v>0.0</v>
      </c>
      <c r="H399" s="315">
        <v>999.0</v>
      </c>
    </row>
    <row r="400" ht="15.75" customHeight="1">
      <c r="B400" s="315" t="s">
        <v>408</v>
      </c>
      <c r="C400" s="316" t="s">
        <v>1162</v>
      </c>
      <c r="D400" s="317">
        <v>1840.05</v>
      </c>
      <c r="E400" s="315" t="s">
        <v>1377</v>
      </c>
      <c r="F400" s="317">
        <v>1840.05</v>
      </c>
      <c r="G400" s="315">
        <v>0.0</v>
      </c>
      <c r="H400" s="315">
        <v>999.0</v>
      </c>
    </row>
    <row r="401" ht="15.75" customHeight="1">
      <c r="B401" s="315" t="s">
        <v>409</v>
      </c>
      <c r="C401" s="316" t="s">
        <v>1565</v>
      </c>
      <c r="D401" s="317">
        <v>1514.06</v>
      </c>
      <c r="E401" s="315" t="s">
        <v>1377</v>
      </c>
      <c r="F401" s="317">
        <v>1514.06</v>
      </c>
      <c r="G401" s="315">
        <v>0.0</v>
      </c>
      <c r="H401" s="315">
        <v>999.0</v>
      </c>
    </row>
    <row r="402" ht="15.75" customHeight="1">
      <c r="B402" s="315" t="s">
        <v>410</v>
      </c>
      <c r="C402" s="316" t="s">
        <v>1155</v>
      </c>
      <c r="D402" s="317">
        <v>647.76</v>
      </c>
      <c r="E402" s="315" t="s">
        <v>1377</v>
      </c>
      <c r="F402" s="317">
        <v>647.76</v>
      </c>
      <c r="G402" s="315">
        <v>0.0</v>
      </c>
      <c r="H402" s="315">
        <v>999.0</v>
      </c>
    </row>
    <row r="403" ht="15.75" customHeight="1">
      <c r="B403" s="315" t="s">
        <v>411</v>
      </c>
      <c r="C403" s="316" t="s">
        <v>1156</v>
      </c>
      <c r="D403" s="317">
        <v>858.93</v>
      </c>
      <c r="E403" s="315" t="s">
        <v>1377</v>
      </c>
      <c r="F403" s="317">
        <v>858.93</v>
      </c>
      <c r="G403" s="315">
        <v>0.0</v>
      </c>
      <c r="H403" s="315">
        <v>999.0</v>
      </c>
    </row>
    <row r="404" ht="15.75" customHeight="1">
      <c r="B404" s="315" t="s">
        <v>412</v>
      </c>
      <c r="C404" s="316" t="s">
        <v>1157</v>
      </c>
      <c r="D404" s="317">
        <v>3066.56</v>
      </c>
      <c r="E404" s="315" t="s">
        <v>1377</v>
      </c>
      <c r="F404" s="317">
        <v>3066.56</v>
      </c>
      <c r="G404" s="315">
        <v>0.0</v>
      </c>
      <c r="H404" s="315">
        <v>999.0</v>
      </c>
    </row>
    <row r="405" ht="15.75" customHeight="1">
      <c r="B405" s="315" t="s">
        <v>413</v>
      </c>
      <c r="C405" s="316" t="s">
        <v>1158</v>
      </c>
      <c r="D405" s="317">
        <v>2131.82</v>
      </c>
      <c r="E405" s="315" t="s">
        <v>1377</v>
      </c>
      <c r="F405" s="317">
        <v>2131.82</v>
      </c>
      <c r="G405" s="315">
        <v>0.0</v>
      </c>
      <c r="H405" s="315">
        <v>999.0</v>
      </c>
    </row>
    <row r="406" ht="15.75" customHeight="1">
      <c r="B406" s="315" t="s">
        <v>414</v>
      </c>
      <c r="C406" s="316" t="s">
        <v>1159</v>
      </c>
      <c r="D406" s="317">
        <v>1593.32</v>
      </c>
      <c r="E406" s="315" t="s">
        <v>1377</v>
      </c>
      <c r="F406" s="317">
        <v>1593.32</v>
      </c>
      <c r="G406" s="315">
        <v>0.0</v>
      </c>
      <c r="H406" s="315">
        <v>999.0</v>
      </c>
    </row>
    <row r="407" ht="15.75" customHeight="1">
      <c r="B407" s="315" t="s">
        <v>415</v>
      </c>
      <c r="C407" s="316" t="s">
        <v>1160</v>
      </c>
      <c r="D407" s="317">
        <v>2258.48</v>
      </c>
      <c r="E407" s="315" t="s">
        <v>1377</v>
      </c>
      <c r="F407" s="317">
        <v>2258.48</v>
      </c>
      <c r="G407" s="315">
        <v>0.0</v>
      </c>
      <c r="H407" s="315">
        <v>999.0</v>
      </c>
    </row>
    <row r="408" ht="15.75" customHeight="1">
      <c r="B408" s="315" t="s">
        <v>193</v>
      </c>
      <c r="C408" s="316" t="s">
        <v>1161</v>
      </c>
      <c r="D408" s="317">
        <v>1701.36</v>
      </c>
      <c r="E408" s="315" t="s">
        <v>1377</v>
      </c>
      <c r="F408" s="317">
        <v>1701.36</v>
      </c>
      <c r="G408" s="315">
        <v>0.0</v>
      </c>
      <c r="H408" s="315">
        <v>999.0</v>
      </c>
    </row>
    <row r="409" ht="15.75" customHeight="1">
      <c r="B409" s="315" t="s">
        <v>416</v>
      </c>
      <c r="C409" s="316" t="s">
        <v>1162</v>
      </c>
      <c r="D409" s="317">
        <v>1943.92</v>
      </c>
      <c r="E409" s="315" t="s">
        <v>1377</v>
      </c>
      <c r="F409" s="317">
        <v>1943.92</v>
      </c>
      <c r="G409" s="315">
        <v>0.0</v>
      </c>
      <c r="H409" s="315">
        <v>999.0</v>
      </c>
    </row>
    <row r="410" ht="15.75" customHeight="1">
      <c r="B410" s="315" t="s">
        <v>417</v>
      </c>
      <c r="C410" s="316" t="s">
        <v>1163</v>
      </c>
      <c r="D410" s="317">
        <v>2253.11</v>
      </c>
      <c r="E410" s="315" t="s">
        <v>1377</v>
      </c>
      <c r="F410" s="317">
        <v>2253.11</v>
      </c>
      <c r="G410" s="315">
        <v>0.0</v>
      </c>
      <c r="H410" s="315">
        <v>999.0</v>
      </c>
    </row>
    <row r="411" ht="15.75" customHeight="1">
      <c r="B411" s="315" t="s">
        <v>418</v>
      </c>
      <c r="C411" s="316" t="s">
        <v>1164</v>
      </c>
      <c r="D411" s="317">
        <v>1270.31</v>
      </c>
      <c r="E411" s="315" t="s">
        <v>1377</v>
      </c>
      <c r="F411" s="317">
        <v>1270.31</v>
      </c>
      <c r="G411" s="315">
        <v>0.0</v>
      </c>
      <c r="H411" s="315">
        <v>999.0</v>
      </c>
    </row>
    <row r="412" ht="15.75" customHeight="1">
      <c r="B412" s="315" t="s">
        <v>419</v>
      </c>
      <c r="C412" s="316" t="s">
        <v>1165</v>
      </c>
      <c r="D412" s="317">
        <v>1216.86</v>
      </c>
      <c r="E412" s="315" t="s">
        <v>1377</v>
      </c>
      <c r="F412" s="317">
        <v>1216.86</v>
      </c>
      <c r="G412" s="315">
        <v>0.0</v>
      </c>
      <c r="H412" s="315">
        <v>999.0</v>
      </c>
    </row>
    <row r="413" ht="15.75" customHeight="1">
      <c r="B413" s="315" t="s">
        <v>420</v>
      </c>
      <c r="C413" s="316" t="s">
        <v>1157</v>
      </c>
      <c r="D413" s="317">
        <v>3798.38</v>
      </c>
      <c r="E413" s="315" t="s">
        <v>1377</v>
      </c>
      <c r="F413" s="317">
        <v>3798.38</v>
      </c>
      <c r="G413" s="315">
        <v>0.0</v>
      </c>
      <c r="H413" s="315">
        <v>999.0</v>
      </c>
    </row>
    <row r="414" ht="15.75" customHeight="1">
      <c r="B414" s="315" t="s">
        <v>116</v>
      </c>
      <c r="C414" s="316" t="s">
        <v>1566</v>
      </c>
      <c r="D414" s="317">
        <v>141.67</v>
      </c>
      <c r="E414" s="315" t="s">
        <v>1377</v>
      </c>
      <c r="F414" s="317">
        <v>141.67</v>
      </c>
      <c r="G414" s="315">
        <v>0.0</v>
      </c>
      <c r="H414" s="315">
        <v>999.0</v>
      </c>
    </row>
    <row r="415" ht="15.75" customHeight="1">
      <c r="B415" s="315" t="s">
        <v>430</v>
      </c>
      <c r="C415" s="316" t="s">
        <v>1567</v>
      </c>
      <c r="D415" s="317">
        <v>265.91</v>
      </c>
      <c r="E415" s="315" t="s">
        <v>1377</v>
      </c>
      <c r="F415" s="317">
        <v>265.91</v>
      </c>
      <c r="G415" s="315">
        <v>0.0</v>
      </c>
      <c r="H415" s="315">
        <v>999.0</v>
      </c>
    </row>
    <row r="416" ht="15.75" customHeight="1">
      <c r="B416" s="315" t="s">
        <v>431</v>
      </c>
      <c r="C416" s="316" t="s">
        <v>1030</v>
      </c>
      <c r="D416" s="317">
        <v>426.39</v>
      </c>
      <c r="E416" s="315" t="s">
        <v>1377</v>
      </c>
      <c r="F416" s="317">
        <v>426.39</v>
      </c>
      <c r="G416" s="315">
        <v>0.0</v>
      </c>
      <c r="H416" s="315">
        <v>999.0</v>
      </c>
    </row>
    <row r="417" ht="15.75" customHeight="1">
      <c r="B417" s="315" t="s">
        <v>432</v>
      </c>
      <c r="C417" s="316" t="s">
        <v>1031</v>
      </c>
      <c r="D417" s="317">
        <v>1144.26</v>
      </c>
      <c r="E417" s="315" t="s">
        <v>1377</v>
      </c>
      <c r="F417" s="317">
        <v>1144.26</v>
      </c>
      <c r="G417" s="315">
        <v>0.0</v>
      </c>
      <c r="H417" s="315">
        <v>999.0</v>
      </c>
    </row>
    <row r="418" ht="15.75" customHeight="1">
      <c r="B418" s="315" t="s">
        <v>433</v>
      </c>
      <c r="C418" s="316" t="s">
        <v>1170</v>
      </c>
      <c r="D418" s="317">
        <v>1733.18</v>
      </c>
      <c r="E418" s="315" t="s">
        <v>1377</v>
      </c>
      <c r="F418" s="317">
        <v>1733.18</v>
      </c>
      <c r="G418" s="315">
        <v>0.0</v>
      </c>
      <c r="H418" s="315">
        <v>20.0</v>
      </c>
    </row>
    <row r="419" ht="15.75" customHeight="1">
      <c r="B419" s="315" t="s">
        <v>434</v>
      </c>
      <c r="C419" s="316" t="s">
        <v>1568</v>
      </c>
      <c r="D419" s="317">
        <v>4456.34</v>
      </c>
      <c r="E419" s="315" t="s">
        <v>1377</v>
      </c>
      <c r="F419" s="317">
        <v>4456.34</v>
      </c>
      <c r="G419" s="315">
        <v>0.0</v>
      </c>
      <c r="H419" s="315">
        <v>20.0</v>
      </c>
    </row>
    <row r="420" ht="15.75" customHeight="1">
      <c r="B420" s="315" t="s">
        <v>435</v>
      </c>
      <c r="C420" s="316" t="s">
        <v>1172</v>
      </c>
      <c r="D420" s="317">
        <v>4101.57</v>
      </c>
      <c r="E420" s="315" t="s">
        <v>1377</v>
      </c>
      <c r="F420" s="317">
        <v>4101.57</v>
      </c>
      <c r="G420" s="315">
        <v>0.0</v>
      </c>
      <c r="H420" s="315">
        <v>20.0</v>
      </c>
    </row>
    <row r="421" ht="15.75" customHeight="1">
      <c r="B421" s="315" t="s">
        <v>436</v>
      </c>
      <c r="C421" s="316" t="s">
        <v>1173</v>
      </c>
      <c r="D421" s="317" t="s">
        <v>138</v>
      </c>
      <c r="E421" s="315" t="s">
        <v>1377</v>
      </c>
      <c r="F421" s="317" t="s">
        <v>138</v>
      </c>
      <c r="G421" s="315">
        <v>0.0</v>
      </c>
      <c r="H421" s="315">
        <v>20.0</v>
      </c>
    </row>
    <row r="422" ht="15.75" customHeight="1">
      <c r="B422" s="315" t="s">
        <v>437</v>
      </c>
      <c r="C422" s="316" t="s">
        <v>1174</v>
      </c>
      <c r="D422" s="317">
        <v>5195.29</v>
      </c>
      <c r="E422" s="315" t="s">
        <v>1377</v>
      </c>
      <c r="F422" s="317">
        <v>5195.29</v>
      </c>
      <c r="G422" s="315">
        <v>0.0</v>
      </c>
      <c r="H422" s="315">
        <v>20.0</v>
      </c>
    </row>
    <row r="423" ht="15.75" customHeight="1">
      <c r="B423" s="315" t="s">
        <v>438</v>
      </c>
      <c r="C423" s="316" t="s">
        <v>1175</v>
      </c>
      <c r="D423" s="317">
        <v>3967.68</v>
      </c>
      <c r="E423" s="315" t="s">
        <v>1377</v>
      </c>
      <c r="F423" s="317">
        <v>3967.68</v>
      </c>
      <c r="G423" s="315">
        <v>0.0</v>
      </c>
      <c r="H423" s="315">
        <v>20.0</v>
      </c>
    </row>
    <row r="424" ht="15.75" customHeight="1">
      <c r="B424" s="315" t="s">
        <v>439</v>
      </c>
      <c r="C424" s="316" t="s">
        <v>1176</v>
      </c>
      <c r="D424" s="317">
        <v>4129.15</v>
      </c>
      <c r="E424" s="315" t="s">
        <v>1377</v>
      </c>
      <c r="F424" s="317">
        <v>4129.15</v>
      </c>
      <c r="G424" s="315">
        <v>0.0</v>
      </c>
      <c r="H424" s="315">
        <v>999.0</v>
      </c>
    </row>
    <row r="425" ht="15.75" customHeight="1">
      <c r="B425" s="315" t="s">
        <v>440</v>
      </c>
      <c r="C425" s="316" t="s">
        <v>1177</v>
      </c>
      <c r="D425" s="317">
        <v>4706.11</v>
      </c>
      <c r="E425" s="315" t="s">
        <v>1377</v>
      </c>
      <c r="F425" s="317">
        <v>4706.11</v>
      </c>
      <c r="G425" s="315">
        <v>0.0</v>
      </c>
      <c r="H425" s="315">
        <v>20.0</v>
      </c>
    </row>
    <row r="426" ht="15.75" customHeight="1">
      <c r="B426" s="315" t="s">
        <v>441</v>
      </c>
      <c r="C426" s="316" t="s">
        <v>1178</v>
      </c>
      <c r="D426" s="317">
        <v>5298.63</v>
      </c>
      <c r="E426" s="315" t="s">
        <v>1377</v>
      </c>
      <c r="F426" s="317">
        <v>5298.63</v>
      </c>
      <c r="G426" s="315">
        <v>0.0</v>
      </c>
      <c r="H426" s="315">
        <v>20.0</v>
      </c>
    </row>
    <row r="427" ht="15.75" customHeight="1">
      <c r="B427" s="315" t="s">
        <v>442</v>
      </c>
      <c r="C427" s="316" t="s">
        <v>1179</v>
      </c>
      <c r="D427" s="317">
        <v>1509.46</v>
      </c>
      <c r="E427" s="315" t="s">
        <v>1377</v>
      </c>
      <c r="F427" s="317">
        <v>1509.46</v>
      </c>
      <c r="G427" s="315">
        <v>0.0</v>
      </c>
      <c r="H427" s="315">
        <v>999.0</v>
      </c>
    </row>
    <row r="428" ht="15.75" customHeight="1">
      <c r="B428" s="315" t="s">
        <v>443</v>
      </c>
      <c r="C428" s="316" t="s">
        <v>1180</v>
      </c>
      <c r="D428" s="317">
        <v>1331.56</v>
      </c>
      <c r="E428" s="315" t="s">
        <v>1377</v>
      </c>
      <c r="F428" s="317">
        <v>1331.56</v>
      </c>
      <c r="G428" s="315">
        <v>12.0</v>
      </c>
      <c r="H428" s="315">
        <v>20.0</v>
      </c>
    </row>
    <row r="429" ht="15.75" customHeight="1">
      <c r="B429" s="315" t="s">
        <v>444</v>
      </c>
      <c r="C429" s="316" t="s">
        <v>1569</v>
      </c>
      <c r="D429" s="317">
        <v>2555.43</v>
      </c>
      <c r="E429" s="315" t="s">
        <v>1377</v>
      </c>
      <c r="F429" s="317">
        <v>2555.43</v>
      </c>
      <c r="G429" s="315">
        <v>0.0</v>
      </c>
      <c r="H429" s="315">
        <v>999.0</v>
      </c>
    </row>
    <row r="430" ht="15.75" customHeight="1">
      <c r="B430" s="315" t="s">
        <v>445</v>
      </c>
      <c r="C430" s="316" t="s">
        <v>1032</v>
      </c>
      <c r="D430" s="317">
        <v>393.98</v>
      </c>
      <c r="E430" s="315" t="s">
        <v>1377</v>
      </c>
      <c r="F430" s="317">
        <v>393.98</v>
      </c>
      <c r="G430" s="315">
        <v>21.0</v>
      </c>
      <c r="H430" s="315">
        <v>999.0</v>
      </c>
    </row>
    <row r="431" ht="15.75" customHeight="1">
      <c r="B431" s="315" t="s">
        <v>446</v>
      </c>
      <c r="C431" s="316" t="s">
        <v>1033</v>
      </c>
      <c r="D431" s="317">
        <v>472.77</v>
      </c>
      <c r="E431" s="315" t="s">
        <v>1377</v>
      </c>
      <c r="F431" s="317">
        <v>472.77</v>
      </c>
      <c r="G431" s="315">
        <v>21.0</v>
      </c>
      <c r="H431" s="315">
        <v>999.0</v>
      </c>
    </row>
    <row r="432" ht="15.75" customHeight="1">
      <c r="B432" s="315" t="s">
        <v>117</v>
      </c>
      <c r="C432" s="316" t="s">
        <v>1570</v>
      </c>
      <c r="D432" s="317">
        <v>213.12</v>
      </c>
      <c r="E432" s="315" t="s">
        <v>1377</v>
      </c>
      <c r="F432" s="317">
        <v>213.12</v>
      </c>
      <c r="G432" s="315">
        <v>0.0</v>
      </c>
      <c r="H432" s="315">
        <v>20.0</v>
      </c>
    </row>
    <row r="433" ht="15.75" customHeight="1">
      <c r="B433" s="315" t="s">
        <v>118</v>
      </c>
      <c r="C433" s="316" t="s">
        <v>1571</v>
      </c>
      <c r="D433" s="317">
        <v>213.12</v>
      </c>
      <c r="E433" s="315" t="s">
        <v>1377</v>
      </c>
      <c r="F433" s="317">
        <v>213.12</v>
      </c>
      <c r="G433" s="315">
        <v>0.0</v>
      </c>
      <c r="H433" s="315">
        <v>20.0</v>
      </c>
    </row>
    <row r="434" ht="15.75" customHeight="1">
      <c r="B434" s="315" t="s">
        <v>448</v>
      </c>
      <c r="C434" s="316" t="s">
        <v>1183</v>
      </c>
      <c r="D434" s="317">
        <v>240.13</v>
      </c>
      <c r="E434" s="315" t="s">
        <v>1377</v>
      </c>
      <c r="F434" s="317">
        <v>240.13</v>
      </c>
      <c r="G434" s="315">
        <v>0.0</v>
      </c>
      <c r="H434" s="315">
        <v>20.0</v>
      </c>
    </row>
    <row r="435" ht="15.75" customHeight="1">
      <c r="B435" s="315" t="s">
        <v>119</v>
      </c>
      <c r="C435" s="316" t="s">
        <v>1184</v>
      </c>
      <c r="D435" s="317">
        <v>240.13</v>
      </c>
      <c r="E435" s="315" t="s">
        <v>1377</v>
      </c>
      <c r="F435" s="317">
        <v>240.13</v>
      </c>
      <c r="G435" s="315">
        <v>0.0</v>
      </c>
      <c r="H435" s="315">
        <v>999.0</v>
      </c>
    </row>
    <row r="436" ht="15.75" customHeight="1">
      <c r="B436" s="315" t="s">
        <v>449</v>
      </c>
      <c r="C436" s="316" t="s">
        <v>1572</v>
      </c>
      <c r="D436" s="317">
        <v>112.26</v>
      </c>
      <c r="E436" s="315" t="s">
        <v>1377</v>
      </c>
      <c r="F436" s="317">
        <v>112.26</v>
      </c>
      <c r="G436" s="315">
        <v>0.0</v>
      </c>
      <c r="H436" s="315">
        <v>999.0</v>
      </c>
    </row>
    <row r="437" ht="15.75" customHeight="1">
      <c r="B437" s="315" t="s">
        <v>450</v>
      </c>
      <c r="C437" s="316" t="s">
        <v>1186</v>
      </c>
      <c r="D437" s="317">
        <v>349.41</v>
      </c>
      <c r="E437" s="315" t="s">
        <v>1377</v>
      </c>
      <c r="F437" s="317">
        <v>349.41</v>
      </c>
      <c r="G437" s="315">
        <v>0.0</v>
      </c>
      <c r="H437" s="315">
        <v>999.0</v>
      </c>
    </row>
    <row r="438" ht="15.75" customHeight="1">
      <c r="B438" s="315" t="s">
        <v>451</v>
      </c>
      <c r="C438" s="316" t="s">
        <v>1573</v>
      </c>
      <c r="D438" s="317">
        <v>210.1</v>
      </c>
      <c r="E438" s="315">
        <v>1.0</v>
      </c>
      <c r="F438" s="317">
        <v>210.1</v>
      </c>
      <c r="G438" s="315">
        <v>0.0</v>
      </c>
      <c r="H438" s="315">
        <v>999.0</v>
      </c>
    </row>
    <row r="439" ht="15.75" customHeight="1">
      <c r="B439" s="315" t="s">
        <v>452</v>
      </c>
      <c r="C439" s="316" t="s">
        <v>1187</v>
      </c>
      <c r="D439" s="317">
        <v>393.13</v>
      </c>
      <c r="E439" s="315" t="s">
        <v>1377</v>
      </c>
      <c r="F439" s="317">
        <v>393.13</v>
      </c>
      <c r="G439" s="315">
        <v>0.0</v>
      </c>
      <c r="H439" s="315">
        <v>999.0</v>
      </c>
    </row>
    <row r="440" ht="15.75" customHeight="1">
      <c r="B440" s="315" t="s">
        <v>158</v>
      </c>
      <c r="C440" s="316" t="s">
        <v>1574</v>
      </c>
      <c r="D440" s="317" t="s">
        <v>138</v>
      </c>
      <c r="E440" s="315" t="s">
        <v>1377</v>
      </c>
      <c r="F440" s="317" t="s">
        <v>138</v>
      </c>
      <c r="G440" s="315">
        <v>0.0</v>
      </c>
      <c r="H440" s="315">
        <v>999.0</v>
      </c>
    </row>
    <row r="441" ht="15.75" customHeight="1">
      <c r="B441" s="315" t="s">
        <v>453</v>
      </c>
      <c r="C441" s="316" t="s">
        <v>1188</v>
      </c>
      <c r="D441" s="317">
        <v>806.86</v>
      </c>
      <c r="E441" s="315" t="s">
        <v>1377</v>
      </c>
      <c r="F441" s="317">
        <v>806.86</v>
      </c>
      <c r="G441" s="315">
        <v>0.0</v>
      </c>
      <c r="H441" s="315">
        <v>999.0</v>
      </c>
    </row>
    <row r="442" ht="15.75" customHeight="1">
      <c r="B442" s="315" t="s">
        <v>454</v>
      </c>
      <c r="C442" s="316" t="s">
        <v>1189</v>
      </c>
      <c r="D442" s="317">
        <v>586.56</v>
      </c>
      <c r="E442" s="315" t="s">
        <v>1377</v>
      </c>
      <c r="F442" s="317">
        <v>586.56</v>
      </c>
      <c r="G442" s="315">
        <v>0.0</v>
      </c>
      <c r="H442" s="315">
        <v>999.0</v>
      </c>
    </row>
    <row r="443" ht="15.75" customHeight="1">
      <c r="B443" s="315" t="s">
        <v>455</v>
      </c>
      <c r="C443" s="316" t="s">
        <v>1037</v>
      </c>
      <c r="D443" s="317">
        <v>607.55</v>
      </c>
      <c r="E443" s="315" t="s">
        <v>1377</v>
      </c>
      <c r="F443" s="317">
        <v>607.55</v>
      </c>
      <c r="G443" s="315">
        <v>0.0</v>
      </c>
      <c r="H443" s="315">
        <v>999.0</v>
      </c>
    </row>
    <row r="444" ht="15.75" customHeight="1">
      <c r="B444" s="315" t="s">
        <v>159</v>
      </c>
      <c r="C444" s="316" t="s">
        <v>1255</v>
      </c>
      <c r="D444" s="317" t="s">
        <v>138</v>
      </c>
      <c r="E444" s="315" t="s">
        <v>1377</v>
      </c>
      <c r="F444" s="317" t="s">
        <v>138</v>
      </c>
      <c r="G444" s="315">
        <v>0.0</v>
      </c>
      <c r="H444" s="315">
        <v>999.0</v>
      </c>
    </row>
    <row r="445" ht="15.75" customHeight="1">
      <c r="B445" s="315" t="s">
        <v>456</v>
      </c>
      <c r="C445" s="316" t="s">
        <v>1190</v>
      </c>
      <c r="D445" s="317" t="s">
        <v>138</v>
      </c>
      <c r="E445" s="315" t="s">
        <v>1377</v>
      </c>
      <c r="F445" s="317" t="s">
        <v>138</v>
      </c>
      <c r="G445" s="315">
        <v>0.0</v>
      </c>
      <c r="H445" s="315">
        <v>20.0</v>
      </c>
    </row>
    <row r="446" ht="15.75" customHeight="1">
      <c r="B446" s="315" t="s">
        <v>457</v>
      </c>
      <c r="C446" s="316" t="s">
        <v>1191</v>
      </c>
      <c r="D446" s="317" t="s">
        <v>138</v>
      </c>
      <c r="E446" s="315" t="s">
        <v>1377</v>
      </c>
      <c r="F446" s="317" t="s">
        <v>138</v>
      </c>
      <c r="G446" s="315">
        <v>0.0</v>
      </c>
      <c r="H446" s="315">
        <v>20.0</v>
      </c>
    </row>
    <row r="447" ht="15.75" customHeight="1">
      <c r="B447" s="315" t="s">
        <v>194</v>
      </c>
      <c r="C447" s="316" t="s">
        <v>1192</v>
      </c>
      <c r="D447" s="317">
        <v>136.29</v>
      </c>
      <c r="E447" s="315">
        <v>1.0</v>
      </c>
      <c r="F447" s="317">
        <v>136.29</v>
      </c>
      <c r="G447" s="315">
        <v>0.0</v>
      </c>
      <c r="H447" s="315">
        <v>999.0</v>
      </c>
    </row>
    <row r="448" ht="15.75" customHeight="1">
      <c r="B448" s="315" t="s">
        <v>160</v>
      </c>
      <c r="C448" s="316" t="s">
        <v>1256</v>
      </c>
      <c r="D448" s="317" t="s">
        <v>138</v>
      </c>
      <c r="E448" s="315"/>
      <c r="F448" s="317" t="s">
        <v>138</v>
      </c>
      <c r="G448" s="315">
        <v>0.0</v>
      </c>
      <c r="H448" s="315">
        <v>999.0</v>
      </c>
    </row>
    <row r="449" ht="15.75" customHeight="1">
      <c r="B449" s="315" t="s">
        <v>458</v>
      </c>
      <c r="C449" s="316" t="s">
        <v>1193</v>
      </c>
      <c r="D449" s="317">
        <v>2828.65</v>
      </c>
      <c r="E449" s="315">
        <v>1.0</v>
      </c>
      <c r="F449" s="317">
        <v>2828.65</v>
      </c>
      <c r="G449" s="315">
        <v>0.0</v>
      </c>
      <c r="H449" s="315">
        <v>20.0</v>
      </c>
    </row>
    <row r="450" ht="15.75" customHeight="1">
      <c r="B450" s="315" t="s">
        <v>120</v>
      </c>
      <c r="C450" s="316" t="s">
        <v>1194</v>
      </c>
      <c r="D450" s="317">
        <v>3732.79</v>
      </c>
      <c r="E450" s="315">
        <v>1.0</v>
      </c>
      <c r="F450" s="317">
        <v>3732.79</v>
      </c>
      <c r="G450" s="315">
        <v>0.0</v>
      </c>
      <c r="H450" s="315">
        <v>20.0</v>
      </c>
    </row>
    <row r="451" ht="15.75" customHeight="1">
      <c r="B451" s="315" t="s">
        <v>121</v>
      </c>
      <c r="C451" s="316" t="s">
        <v>1197</v>
      </c>
      <c r="D451" s="317">
        <v>2716.29</v>
      </c>
      <c r="E451" s="315" t="s">
        <v>1377</v>
      </c>
      <c r="F451" s="317">
        <v>2716.29</v>
      </c>
      <c r="G451" s="315">
        <v>0.0</v>
      </c>
      <c r="H451" s="315">
        <v>20.0</v>
      </c>
    </row>
    <row r="452" ht="15.75" customHeight="1">
      <c r="B452" s="315" t="s">
        <v>122</v>
      </c>
      <c r="C452" s="316" t="s">
        <v>1198</v>
      </c>
      <c r="D452" s="317">
        <v>2716.29</v>
      </c>
      <c r="E452" s="315" t="s">
        <v>1377</v>
      </c>
      <c r="F452" s="317">
        <v>2716.29</v>
      </c>
      <c r="G452" s="315">
        <v>0.0</v>
      </c>
      <c r="H452" s="315">
        <v>20.0</v>
      </c>
    </row>
    <row r="453" ht="15.75" customHeight="1">
      <c r="B453" s="315" t="s">
        <v>123</v>
      </c>
      <c r="C453" s="316" t="s">
        <v>1199</v>
      </c>
      <c r="D453" s="317">
        <v>2716.29</v>
      </c>
      <c r="E453" s="315" t="s">
        <v>1377</v>
      </c>
      <c r="F453" s="317">
        <v>2716.29</v>
      </c>
      <c r="G453" s="315">
        <v>0.0</v>
      </c>
      <c r="H453" s="315">
        <v>20.0</v>
      </c>
    </row>
    <row r="454" ht="15.75" customHeight="1">
      <c r="B454" s="315" t="s">
        <v>461</v>
      </c>
      <c r="C454" s="316" t="s">
        <v>1200</v>
      </c>
      <c r="D454" s="317">
        <v>420.22</v>
      </c>
      <c r="E454" s="315" t="s">
        <v>1377</v>
      </c>
      <c r="F454" s="317">
        <v>420.22</v>
      </c>
      <c r="G454" s="315">
        <v>0.0</v>
      </c>
      <c r="H454" s="315">
        <v>20.0</v>
      </c>
    </row>
    <row r="455" ht="15.75" customHeight="1">
      <c r="B455" s="315" t="s">
        <v>462</v>
      </c>
      <c r="C455" s="316" t="s">
        <v>1201</v>
      </c>
      <c r="D455" s="317">
        <v>480.27</v>
      </c>
      <c r="E455" s="315" t="s">
        <v>1377</v>
      </c>
      <c r="F455" s="317">
        <v>480.27</v>
      </c>
      <c r="G455" s="315">
        <v>0.0</v>
      </c>
      <c r="H455" s="315">
        <v>20.0</v>
      </c>
    </row>
    <row r="456" ht="15.75" customHeight="1">
      <c r="B456" s="315" t="s">
        <v>1202</v>
      </c>
      <c r="C456" s="316" t="s">
        <v>1203</v>
      </c>
      <c r="D456" s="317">
        <v>150.09</v>
      </c>
      <c r="E456" s="315" t="s">
        <v>1377</v>
      </c>
      <c r="F456" s="317">
        <v>150.09</v>
      </c>
      <c r="G456" s="315">
        <v>0.0</v>
      </c>
      <c r="H456" s="315">
        <v>20.0</v>
      </c>
    </row>
    <row r="457" ht="15.75" customHeight="1">
      <c r="B457" s="315" t="s">
        <v>124</v>
      </c>
      <c r="C457" s="316" t="s">
        <v>1575</v>
      </c>
      <c r="D457" s="317">
        <v>135.96</v>
      </c>
      <c r="E457" s="315">
        <v>1.0</v>
      </c>
      <c r="F457" s="317">
        <v>135.96</v>
      </c>
      <c r="G457" s="315">
        <v>0.0</v>
      </c>
      <c r="H457" s="315">
        <v>20.0</v>
      </c>
    </row>
    <row r="458" ht="15.75" customHeight="1">
      <c r="B458" s="315" t="s">
        <v>463</v>
      </c>
      <c r="C458" s="316" t="s">
        <v>1576</v>
      </c>
      <c r="D458" s="317">
        <v>249.39</v>
      </c>
      <c r="E458" s="315">
        <v>1.0</v>
      </c>
      <c r="F458" s="317">
        <v>249.39</v>
      </c>
      <c r="G458" s="315">
        <v>0.0</v>
      </c>
      <c r="H458" s="315">
        <v>20.0</v>
      </c>
    </row>
    <row r="459" ht="15.75" customHeight="1">
      <c r="B459" s="315" t="s">
        <v>464</v>
      </c>
      <c r="C459" s="316" t="s">
        <v>1577</v>
      </c>
      <c r="D459" s="317">
        <v>81.36</v>
      </c>
      <c r="E459" s="315">
        <v>1.0</v>
      </c>
      <c r="F459" s="317">
        <v>81.36</v>
      </c>
      <c r="G459" s="315">
        <v>0.0</v>
      </c>
      <c r="H459" s="315">
        <v>20.0</v>
      </c>
    </row>
    <row r="460" ht="15.75" customHeight="1">
      <c r="B460" s="315" t="s">
        <v>465</v>
      </c>
      <c r="C460" s="316" t="s">
        <v>1578</v>
      </c>
      <c r="D460" s="317">
        <v>184.7</v>
      </c>
      <c r="E460" s="315">
        <v>1.0</v>
      </c>
      <c r="F460" s="317">
        <v>184.7</v>
      </c>
      <c r="G460" s="315">
        <v>0.0</v>
      </c>
      <c r="H460" s="315">
        <v>20.0</v>
      </c>
    </row>
    <row r="461" ht="15.75" customHeight="1">
      <c r="B461" s="315" t="s">
        <v>466</v>
      </c>
      <c r="C461" s="316" t="s">
        <v>1579</v>
      </c>
      <c r="D461" s="317">
        <v>184.7</v>
      </c>
      <c r="E461" s="315">
        <v>1.0</v>
      </c>
      <c r="F461" s="317">
        <v>184.7</v>
      </c>
      <c r="G461" s="315">
        <v>0.0</v>
      </c>
      <c r="H461" s="315">
        <v>20.0</v>
      </c>
    </row>
    <row r="462" ht="15.75" customHeight="1">
      <c r="B462" s="315" t="s">
        <v>125</v>
      </c>
      <c r="C462" s="316" t="s">
        <v>1580</v>
      </c>
      <c r="D462" s="317">
        <v>114.65</v>
      </c>
      <c r="E462" s="315">
        <v>1.0</v>
      </c>
      <c r="F462" s="317">
        <v>114.65</v>
      </c>
      <c r="G462" s="315">
        <v>0.0</v>
      </c>
      <c r="H462" s="315">
        <v>20.0</v>
      </c>
    </row>
    <row r="463" ht="15.75" customHeight="1">
      <c r="B463" s="315" t="s">
        <v>467</v>
      </c>
      <c r="C463" s="316" t="s">
        <v>1581</v>
      </c>
      <c r="D463" s="317">
        <v>114.65</v>
      </c>
      <c r="E463" s="315">
        <v>1.0</v>
      </c>
      <c r="F463" s="317">
        <v>114.65</v>
      </c>
      <c r="G463" s="315">
        <v>0.0</v>
      </c>
      <c r="H463" s="315">
        <v>20.0</v>
      </c>
    </row>
    <row r="464" ht="15.75" customHeight="1">
      <c r="B464" s="315" t="s">
        <v>468</v>
      </c>
      <c r="C464" s="316" t="s">
        <v>1582</v>
      </c>
      <c r="D464" s="317">
        <v>79.24</v>
      </c>
      <c r="E464" s="315">
        <v>1.0</v>
      </c>
      <c r="F464" s="317">
        <v>79.24</v>
      </c>
      <c r="G464" s="315">
        <v>0.0</v>
      </c>
      <c r="H464" s="315">
        <v>20.0</v>
      </c>
    </row>
    <row r="465" ht="15.75" customHeight="1">
      <c r="B465" s="315" t="s">
        <v>469</v>
      </c>
      <c r="C465" s="316" t="s">
        <v>1583</v>
      </c>
      <c r="D465" s="317">
        <v>79.24</v>
      </c>
      <c r="E465" s="315">
        <v>1.0</v>
      </c>
      <c r="F465" s="317">
        <v>79.24</v>
      </c>
      <c r="G465" s="315">
        <v>0.0</v>
      </c>
      <c r="H465" s="315">
        <v>20.0</v>
      </c>
    </row>
    <row r="466" ht="15.75" customHeight="1">
      <c r="B466" s="315" t="s">
        <v>126</v>
      </c>
      <c r="C466" s="316" t="s">
        <v>1584</v>
      </c>
      <c r="D466" s="317">
        <v>158.49</v>
      </c>
      <c r="E466" s="315">
        <v>1.0</v>
      </c>
      <c r="F466" s="317">
        <v>158.49</v>
      </c>
      <c r="G466" s="315">
        <v>0.0</v>
      </c>
      <c r="H466" s="315">
        <v>20.0</v>
      </c>
    </row>
    <row r="467" ht="15.75" customHeight="1">
      <c r="B467" s="315" t="s">
        <v>470</v>
      </c>
      <c r="C467" s="316" t="s">
        <v>1585</v>
      </c>
      <c r="D467" s="317">
        <v>158.49</v>
      </c>
      <c r="E467" s="315">
        <v>1.0</v>
      </c>
      <c r="F467" s="317">
        <v>158.49</v>
      </c>
      <c r="G467" s="315">
        <v>0.0</v>
      </c>
      <c r="H467" s="315">
        <v>20.0</v>
      </c>
    </row>
    <row r="468" ht="15.75" customHeight="1">
      <c r="B468" s="315" t="s">
        <v>471</v>
      </c>
      <c r="C468" s="316" t="s">
        <v>1586</v>
      </c>
      <c r="D468" s="317" t="s">
        <v>138</v>
      </c>
      <c r="E468" s="315">
        <v>1.0</v>
      </c>
      <c r="F468" s="317" t="s">
        <v>138</v>
      </c>
      <c r="G468" s="315">
        <v>0.0</v>
      </c>
      <c r="H468" s="315">
        <v>20.0</v>
      </c>
    </row>
    <row r="469" ht="15.75" customHeight="1">
      <c r="B469" s="315" t="s">
        <v>747</v>
      </c>
      <c r="C469" s="316" t="s">
        <v>748</v>
      </c>
      <c r="D469" s="317">
        <v>57.04</v>
      </c>
      <c r="E469" s="315" t="s">
        <v>1377</v>
      </c>
      <c r="F469" s="317">
        <v>57.04</v>
      </c>
      <c r="G469" s="315">
        <v>0.0</v>
      </c>
      <c r="H469" s="315">
        <v>999.0</v>
      </c>
    </row>
    <row r="470" ht="15.75" customHeight="1">
      <c r="B470" s="315" t="s">
        <v>195</v>
      </c>
      <c r="C470" s="316" t="s">
        <v>1587</v>
      </c>
      <c r="D470" s="317">
        <v>43.83</v>
      </c>
      <c r="E470" s="315">
        <v>1.0</v>
      </c>
      <c r="F470" s="317">
        <v>43.83</v>
      </c>
      <c r="G470" s="315">
        <v>0.0</v>
      </c>
      <c r="H470" s="315">
        <v>999.0</v>
      </c>
    </row>
    <row r="471" ht="15.75" customHeight="1">
      <c r="B471" s="315" t="s">
        <v>1215</v>
      </c>
      <c r="C471" s="316" t="s">
        <v>1588</v>
      </c>
      <c r="D471" s="317">
        <v>114.76</v>
      </c>
      <c r="E471" s="315">
        <v>1.0</v>
      </c>
      <c r="F471" s="317">
        <v>114.76</v>
      </c>
      <c r="G471" s="315">
        <v>0.0</v>
      </c>
      <c r="H471" s="315">
        <v>999.0</v>
      </c>
    </row>
    <row r="472" ht="15.75" customHeight="1">
      <c r="B472" s="315" t="s">
        <v>1217</v>
      </c>
      <c r="C472" s="316" t="s">
        <v>1589</v>
      </c>
      <c r="D472" s="317">
        <v>100.09</v>
      </c>
      <c r="E472" s="315">
        <v>1.0</v>
      </c>
      <c r="F472" s="317">
        <v>100.09</v>
      </c>
      <c r="G472" s="315">
        <v>0.0</v>
      </c>
      <c r="H472" s="315">
        <v>999.0</v>
      </c>
    </row>
    <row r="473" ht="15.75" customHeight="1">
      <c r="B473" s="315" t="s">
        <v>749</v>
      </c>
      <c r="C473" s="316" t="s">
        <v>750</v>
      </c>
      <c r="D473" s="317">
        <v>33.62</v>
      </c>
      <c r="E473" s="315" t="s">
        <v>1377</v>
      </c>
      <c r="F473" s="317">
        <v>33.62</v>
      </c>
      <c r="G473" s="315">
        <v>0.0</v>
      </c>
      <c r="H473" s="315">
        <v>20.0</v>
      </c>
    </row>
    <row r="474" ht="15.75" customHeight="1">
      <c r="B474" s="315" t="s">
        <v>1219</v>
      </c>
      <c r="C474" s="316" t="s">
        <v>1590</v>
      </c>
      <c r="D474" s="317">
        <v>114.76</v>
      </c>
      <c r="E474" s="315">
        <v>1.0</v>
      </c>
      <c r="F474" s="317">
        <v>114.76</v>
      </c>
      <c r="G474" s="315">
        <v>0.0</v>
      </c>
      <c r="H474" s="315">
        <v>999.0</v>
      </c>
    </row>
    <row r="475" ht="15.75" customHeight="1">
      <c r="B475" s="315" t="s">
        <v>1221</v>
      </c>
      <c r="C475" s="316" t="s">
        <v>1591</v>
      </c>
      <c r="D475" s="317">
        <v>100.09</v>
      </c>
      <c r="E475" s="315">
        <v>1.0</v>
      </c>
      <c r="F475" s="317">
        <v>100.09</v>
      </c>
      <c r="G475" s="315">
        <v>0.0</v>
      </c>
      <c r="H475" s="315">
        <v>999.0</v>
      </c>
    </row>
    <row r="476" ht="15.75" customHeight="1">
      <c r="B476" s="315" t="s">
        <v>751</v>
      </c>
      <c r="C476" s="316" t="s">
        <v>1592</v>
      </c>
      <c r="D476" s="317">
        <v>150.09</v>
      </c>
      <c r="E476" s="315" t="s">
        <v>1377</v>
      </c>
      <c r="F476" s="317">
        <v>150.09</v>
      </c>
      <c r="G476" s="315">
        <v>0.0</v>
      </c>
      <c r="H476" s="315">
        <v>20.0</v>
      </c>
    </row>
    <row r="477" ht="15.75" customHeight="1">
      <c r="B477" s="315" t="s">
        <v>753</v>
      </c>
      <c r="C477" s="316" t="s">
        <v>1593</v>
      </c>
      <c r="D477" s="317">
        <v>43.82</v>
      </c>
      <c r="E477" s="315" t="s">
        <v>1377</v>
      </c>
      <c r="F477" s="317">
        <v>43.82</v>
      </c>
      <c r="G477" s="315">
        <v>0.0</v>
      </c>
      <c r="H477" s="315">
        <v>999.0</v>
      </c>
    </row>
    <row r="478" ht="15.75" customHeight="1">
      <c r="B478" s="315" t="s">
        <v>196</v>
      </c>
      <c r="C478" s="316" t="s">
        <v>1594</v>
      </c>
      <c r="D478" s="317">
        <v>45.37</v>
      </c>
      <c r="E478" s="315">
        <v>1.0</v>
      </c>
      <c r="F478" s="317">
        <v>45.37</v>
      </c>
      <c r="G478" s="315">
        <v>0.0</v>
      </c>
      <c r="H478" s="315">
        <v>999.0</v>
      </c>
    </row>
    <row r="479" ht="15.75" customHeight="1">
      <c r="B479" s="315" t="s">
        <v>755</v>
      </c>
      <c r="C479" s="316" t="s">
        <v>1595</v>
      </c>
      <c r="D479" s="317">
        <v>105.05</v>
      </c>
      <c r="E479" s="315" t="s">
        <v>1377</v>
      </c>
      <c r="F479" s="317">
        <v>105.05</v>
      </c>
      <c r="G479" s="315">
        <v>0.0</v>
      </c>
      <c r="H479" s="315">
        <v>999.0</v>
      </c>
    </row>
    <row r="480" ht="15.75" customHeight="1">
      <c r="B480" s="315" t="s">
        <v>757</v>
      </c>
      <c r="C480" s="316" t="s">
        <v>1596</v>
      </c>
      <c r="D480" s="317">
        <v>120.07</v>
      </c>
      <c r="E480" s="315" t="s">
        <v>1377</v>
      </c>
      <c r="F480" s="317">
        <v>120.07</v>
      </c>
      <c r="G480" s="315">
        <v>0.0</v>
      </c>
      <c r="H480" s="315">
        <v>999.0</v>
      </c>
    </row>
    <row r="481" ht="15.75" customHeight="1">
      <c r="B481" s="315" t="s">
        <v>472</v>
      </c>
      <c r="C481" s="316" t="s">
        <v>1040</v>
      </c>
      <c r="D481" s="317">
        <v>33.76</v>
      </c>
      <c r="E481" s="315">
        <v>1.0</v>
      </c>
      <c r="F481" s="317">
        <v>33.76</v>
      </c>
      <c r="G481" s="315">
        <v>0.0</v>
      </c>
      <c r="H481" s="315">
        <v>999.0</v>
      </c>
    </row>
    <row r="482" ht="15.75" customHeight="1">
      <c r="B482" s="315" t="s">
        <v>127</v>
      </c>
      <c r="C482" s="316" t="s">
        <v>1224</v>
      </c>
      <c r="D482" s="317">
        <v>37.22</v>
      </c>
      <c r="E482" s="315" t="s">
        <v>1377</v>
      </c>
      <c r="F482" s="317">
        <v>37.22</v>
      </c>
      <c r="G482" s="315">
        <v>0.0</v>
      </c>
      <c r="H482" s="315">
        <v>20.0</v>
      </c>
    </row>
    <row r="483" ht="15.75" customHeight="1">
      <c r="B483" s="315" t="s">
        <v>473</v>
      </c>
      <c r="C483" s="316" t="s">
        <v>1042</v>
      </c>
      <c r="D483" s="317">
        <v>330.18</v>
      </c>
      <c r="E483" s="315" t="s">
        <v>1377</v>
      </c>
      <c r="F483" s="317">
        <v>330.18</v>
      </c>
      <c r="G483" s="315">
        <v>0.0</v>
      </c>
      <c r="H483" s="315">
        <v>20.0</v>
      </c>
    </row>
    <row r="484" ht="15.75" customHeight="1">
      <c r="B484" s="315" t="s">
        <v>129</v>
      </c>
      <c r="C484" s="316" t="s">
        <v>1597</v>
      </c>
      <c r="D484" s="317">
        <v>44.42</v>
      </c>
      <c r="E484" s="315">
        <v>1.0</v>
      </c>
      <c r="F484" s="317">
        <v>44.42</v>
      </c>
      <c r="G484" s="315">
        <v>0.0</v>
      </c>
      <c r="H484" s="315">
        <v>20.0</v>
      </c>
    </row>
    <row r="485" ht="15.75" customHeight="1">
      <c r="B485" s="315" t="s">
        <v>765</v>
      </c>
      <c r="C485" s="316" t="s">
        <v>766</v>
      </c>
      <c r="D485" s="317">
        <v>282.65</v>
      </c>
      <c r="E485" s="315">
        <v>1.0</v>
      </c>
      <c r="F485" s="317">
        <v>282.65</v>
      </c>
      <c r="G485" s="315">
        <v>0.0</v>
      </c>
      <c r="H485" s="315">
        <v>20.0</v>
      </c>
    </row>
    <row r="486" ht="15.75" customHeight="1">
      <c r="B486" s="315" t="s">
        <v>767</v>
      </c>
      <c r="C486" s="316" t="s">
        <v>768</v>
      </c>
      <c r="D486" s="317">
        <v>282.62</v>
      </c>
      <c r="E486" s="315">
        <v>1.0</v>
      </c>
      <c r="F486" s="317">
        <v>282.62</v>
      </c>
      <c r="G486" s="315">
        <v>0.0</v>
      </c>
      <c r="H486" s="315">
        <v>20.0</v>
      </c>
    </row>
    <row r="487" ht="15.75" customHeight="1">
      <c r="B487" s="315" t="s">
        <v>130</v>
      </c>
      <c r="C487" s="316" t="s">
        <v>1045</v>
      </c>
      <c r="D487" s="317">
        <v>198.04</v>
      </c>
      <c r="E487" s="315">
        <v>1.0</v>
      </c>
      <c r="F487" s="317">
        <v>198.04</v>
      </c>
      <c r="G487" s="315">
        <v>0.0</v>
      </c>
      <c r="H487" s="315">
        <v>20.0</v>
      </c>
    </row>
    <row r="488" ht="15.75" customHeight="1">
      <c r="B488" s="315" t="s">
        <v>131</v>
      </c>
      <c r="C488" s="316" t="s">
        <v>1598</v>
      </c>
      <c r="D488" s="317">
        <v>83.46</v>
      </c>
      <c r="E488" s="315" t="s">
        <v>1377</v>
      </c>
      <c r="F488" s="317">
        <v>83.46</v>
      </c>
      <c r="G488" s="315">
        <v>0.0</v>
      </c>
      <c r="H488" s="315">
        <v>20.0</v>
      </c>
    </row>
    <row r="489" ht="15.75" customHeight="1">
      <c r="B489" s="315" t="s">
        <v>132</v>
      </c>
      <c r="C489" s="316" t="s">
        <v>1599</v>
      </c>
      <c r="D489" s="317">
        <v>237.21</v>
      </c>
      <c r="E489" s="315" t="s">
        <v>1377</v>
      </c>
      <c r="F489" s="317">
        <v>237.21</v>
      </c>
      <c r="G489" s="315">
        <v>0.0</v>
      </c>
      <c r="H489" s="315">
        <v>20.0</v>
      </c>
    </row>
    <row r="490" ht="15.75" customHeight="1">
      <c r="B490" s="315" t="s">
        <v>197</v>
      </c>
      <c r="C490" s="316" t="s">
        <v>1600</v>
      </c>
      <c r="D490" s="317">
        <v>13.21</v>
      </c>
      <c r="E490" s="315" t="s">
        <v>1377</v>
      </c>
      <c r="F490" s="317">
        <v>13.21</v>
      </c>
      <c r="G490" s="315">
        <v>0.0</v>
      </c>
      <c r="H490" s="315">
        <v>20.0</v>
      </c>
    </row>
    <row r="491" ht="15.75" customHeight="1">
      <c r="B491" s="315" t="s">
        <v>1601</v>
      </c>
      <c r="C491" s="316" t="s">
        <v>1602</v>
      </c>
      <c r="D491" s="317">
        <v>18.07</v>
      </c>
      <c r="E491" s="315">
        <v>1.0</v>
      </c>
      <c r="F491" s="317">
        <v>18.07</v>
      </c>
      <c r="G491" s="315">
        <v>0.0</v>
      </c>
      <c r="H491" s="315">
        <v>999.0</v>
      </c>
    </row>
    <row r="492" ht="15.75" customHeight="1">
      <c r="B492" s="315" t="s">
        <v>133</v>
      </c>
      <c r="C492" s="316" t="s">
        <v>1603</v>
      </c>
      <c r="D492" s="317">
        <v>0.0</v>
      </c>
      <c r="E492" s="315">
        <v>1.0</v>
      </c>
      <c r="F492" s="317">
        <v>0.0</v>
      </c>
      <c r="G492" s="315">
        <v>0.0</v>
      </c>
      <c r="H492" s="315">
        <v>999.0</v>
      </c>
    </row>
    <row r="493" ht="15.75" customHeight="1">
      <c r="B493" s="315" t="s">
        <v>161</v>
      </c>
      <c r="C493" s="316" t="s">
        <v>1604</v>
      </c>
      <c r="D493" s="317" t="s">
        <v>138</v>
      </c>
      <c r="E493" s="315">
        <v>1.0</v>
      </c>
      <c r="F493" s="317" t="s">
        <v>138</v>
      </c>
      <c r="G493" s="315">
        <v>0.0</v>
      </c>
      <c r="H493" s="315">
        <v>999.0</v>
      </c>
    </row>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B$1:$H$1"/>
  <printOptions/>
  <pageMargins bottom="0.75" footer="0.0" header="0.0" left="0.7" right="0.7" top="0.75"/>
  <pageSetup orientation="landscape"/>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F0"/>
    <pageSetUpPr/>
  </sheetPr>
  <sheetViews>
    <sheetView workbookViewId="0">
      <pane xSplit="2.0" ySplit="8.0" topLeftCell="C9" activePane="bottomRight" state="frozen"/>
      <selection activeCell="C1" sqref="C1" pane="topRight"/>
      <selection activeCell="A9" sqref="A9" pane="bottomLeft"/>
      <selection activeCell="C9" sqref="C9" pane="bottomRight"/>
    </sheetView>
  </sheetViews>
  <sheetFormatPr customHeight="1" defaultColWidth="14.43" defaultRowHeight="15.0"/>
  <cols>
    <col customWidth="1" min="1" max="1" width="5.14"/>
    <col customWidth="1" min="2" max="2" width="9.14"/>
    <col customWidth="1" min="3" max="3" width="9.29"/>
    <col customWidth="1" min="4" max="4" width="46.14"/>
    <col customWidth="1" min="5" max="5" width="14.57"/>
    <col customWidth="1" min="6" max="6" width="13.0"/>
    <col customWidth="1" min="7" max="7" width="12.86"/>
    <col customWidth="1" min="8" max="8" width="12.43"/>
    <col customWidth="1" hidden="1" min="9" max="9" width="12.43"/>
    <col customWidth="1" min="10" max="10" width="16.0"/>
    <col customWidth="1" min="11" max="11" width="9.14"/>
    <col customWidth="1" min="12" max="12" width="7.57"/>
    <col customWidth="1" min="13" max="14" width="9.14"/>
    <col customWidth="1" min="15" max="15" width="14.43"/>
    <col customWidth="1" min="16" max="16" width="11.86"/>
    <col customWidth="1" min="17" max="17" width="2.57"/>
    <col customWidth="1" min="18" max="18" width="15.29"/>
    <col customWidth="1" min="19" max="19" width="12.86"/>
    <col customWidth="1" min="20" max="20" width="9.14"/>
    <col customWidth="1" min="21" max="21" width="13.71"/>
    <col customWidth="1" min="22" max="22" width="10.43"/>
    <col customWidth="1" min="23" max="23" width="12.57"/>
  </cols>
  <sheetData>
    <row r="2">
      <c r="B2" s="318" t="s">
        <v>525</v>
      </c>
      <c r="C2" s="114"/>
      <c r="D2" s="302"/>
      <c r="E2" s="117"/>
      <c r="F2" s="117"/>
      <c r="G2" s="114"/>
      <c r="H2" s="117"/>
      <c r="I2" s="117"/>
      <c r="J2" s="117"/>
      <c r="K2" s="117"/>
      <c r="L2" s="117"/>
      <c r="M2" s="114"/>
      <c r="N2" s="114"/>
      <c r="O2" s="114"/>
      <c r="P2" s="114"/>
      <c r="Q2" s="114"/>
      <c r="R2" s="117"/>
      <c r="S2" s="114"/>
      <c r="T2" s="114"/>
      <c r="U2" s="114"/>
      <c r="V2" s="114"/>
      <c r="W2" s="114"/>
    </row>
    <row r="3">
      <c r="B3" s="319" t="s">
        <v>1605</v>
      </c>
      <c r="C3" s="114"/>
      <c r="D3" s="302"/>
      <c r="E3" s="117"/>
      <c r="F3" s="117"/>
      <c r="G3" s="114"/>
      <c r="H3" s="117"/>
      <c r="I3" s="117"/>
      <c r="J3" s="117"/>
      <c r="K3" s="117"/>
      <c r="L3" s="117"/>
      <c r="M3" s="114"/>
      <c r="N3" s="114"/>
      <c r="O3" s="114"/>
      <c r="P3" s="114"/>
      <c r="Q3" s="114"/>
      <c r="R3" s="117"/>
      <c r="S3" s="114"/>
      <c r="T3" s="114"/>
      <c r="U3" s="114"/>
      <c r="V3" s="114"/>
      <c r="W3" s="114"/>
    </row>
    <row r="4">
      <c r="B4" s="319" t="s">
        <v>1606</v>
      </c>
      <c r="C4" s="114"/>
      <c r="D4" s="302"/>
      <c r="E4" s="117"/>
      <c r="F4" s="117"/>
      <c r="G4" s="114"/>
      <c r="H4" s="117"/>
      <c r="I4" s="117"/>
      <c r="J4" s="117"/>
      <c r="K4" s="117"/>
      <c r="L4" s="117"/>
      <c r="M4" s="114"/>
      <c r="N4" s="114"/>
      <c r="O4" s="114"/>
      <c r="P4" s="114"/>
      <c r="Q4" s="114"/>
      <c r="R4" s="117"/>
      <c r="S4" s="114"/>
      <c r="T4" s="114"/>
      <c r="U4" s="114"/>
      <c r="V4" s="114"/>
      <c r="W4" s="114"/>
    </row>
    <row r="5">
      <c r="B5" s="318" t="s">
        <v>1607</v>
      </c>
      <c r="C5" s="114"/>
      <c r="D5" s="302"/>
      <c r="E5" s="117"/>
      <c r="F5" s="117"/>
      <c r="G5" s="114"/>
      <c r="H5" s="117"/>
      <c r="I5" s="117"/>
      <c r="J5" s="117"/>
      <c r="K5" s="117"/>
      <c r="L5" s="117"/>
      <c r="M5" s="114"/>
      <c r="N5" s="114"/>
      <c r="O5" s="114"/>
      <c r="P5" s="114"/>
      <c r="Q5" s="114"/>
      <c r="R5" s="117"/>
      <c r="S5" s="114"/>
      <c r="T5" s="114"/>
      <c r="U5" s="114"/>
      <c r="V5" s="114"/>
      <c r="W5" s="114"/>
    </row>
    <row r="6">
      <c r="B6" s="114"/>
      <c r="C6" s="114"/>
      <c r="D6" s="302"/>
      <c r="E6" s="117"/>
      <c r="F6" s="117"/>
      <c r="G6" s="114"/>
      <c r="H6" s="117"/>
      <c r="I6" s="117"/>
      <c r="J6" s="117"/>
      <c r="K6" s="320"/>
      <c r="L6" s="320"/>
      <c r="M6" s="321"/>
      <c r="N6" s="321"/>
      <c r="O6" s="321"/>
      <c r="P6" s="114"/>
      <c r="Q6" s="114"/>
      <c r="R6" s="117"/>
      <c r="S6" s="114"/>
      <c r="T6" s="114"/>
      <c r="U6" s="114"/>
      <c r="V6" s="114"/>
      <c r="W6" s="114"/>
    </row>
    <row r="7">
      <c r="B7" s="114"/>
      <c r="C7" s="114"/>
      <c r="D7" s="302"/>
      <c r="E7" s="322" t="s">
        <v>1608</v>
      </c>
      <c r="F7" s="9"/>
      <c r="G7" s="10"/>
      <c r="H7" s="117"/>
      <c r="I7" s="117"/>
      <c r="J7" s="117"/>
      <c r="K7" s="323" t="s">
        <v>531</v>
      </c>
      <c r="L7" s="9"/>
      <c r="M7" s="9"/>
      <c r="N7" s="9"/>
      <c r="O7" s="9"/>
      <c r="P7" s="10"/>
      <c r="Q7" s="114"/>
      <c r="R7" s="117"/>
      <c r="S7" s="114"/>
      <c r="T7" s="114"/>
      <c r="U7" s="114"/>
      <c r="V7" s="114"/>
      <c r="W7" s="114"/>
    </row>
    <row r="8">
      <c r="B8" s="324" t="s">
        <v>535</v>
      </c>
      <c r="C8" s="324" t="s">
        <v>0</v>
      </c>
      <c r="D8" s="324" t="s">
        <v>536</v>
      </c>
      <c r="E8" s="325" t="s">
        <v>1609</v>
      </c>
      <c r="F8" s="325" t="s">
        <v>1610</v>
      </c>
      <c r="G8" s="326" t="s">
        <v>1611</v>
      </c>
      <c r="H8" s="327" t="s">
        <v>773</v>
      </c>
      <c r="I8" s="327" t="s">
        <v>539</v>
      </c>
      <c r="J8" s="327" t="s">
        <v>541</v>
      </c>
      <c r="K8" s="325" t="s">
        <v>544</v>
      </c>
      <c r="L8" s="325" t="s">
        <v>545</v>
      </c>
      <c r="M8" s="325" t="s">
        <v>546</v>
      </c>
      <c r="N8" s="325" t="s">
        <v>547</v>
      </c>
      <c r="O8" s="325" t="s">
        <v>548</v>
      </c>
      <c r="P8" s="325" t="s">
        <v>549</v>
      </c>
      <c r="Q8" s="114"/>
      <c r="R8" s="327" t="s">
        <v>1612</v>
      </c>
      <c r="S8" s="327" t="s">
        <v>542</v>
      </c>
      <c r="T8" s="327" t="s">
        <v>1613</v>
      </c>
      <c r="U8" s="325" t="s">
        <v>532</v>
      </c>
      <c r="V8" s="325" t="s">
        <v>774</v>
      </c>
      <c r="W8" s="328" t="s">
        <v>1614</v>
      </c>
    </row>
    <row r="9">
      <c r="B9" s="329" t="s">
        <v>550</v>
      </c>
      <c r="C9" s="330" t="s">
        <v>162</v>
      </c>
      <c r="D9" s="330" t="s">
        <v>1064</v>
      </c>
      <c r="E9" s="331">
        <v>1712.03</v>
      </c>
      <c r="F9" s="331">
        <v>178.15</v>
      </c>
      <c r="G9" s="330">
        <v>68.0</v>
      </c>
      <c r="H9" s="331">
        <v>33.26</v>
      </c>
      <c r="I9" s="330">
        <v>13.79</v>
      </c>
      <c r="J9" s="332" t="str">
        <f t="array" ref="J9">_xludf.XLOOKUP(C9,'ADA Projected Rate'!A:A,'ADA Projected Rate'!H:H,"N/A")</f>
        <v>#NAME?</v>
      </c>
      <c r="K9" s="332" t="str">
        <f t="shared" ref="K9:K43" si="1">_xludf.XLOOKUP(C9,#REF!,#REF!,"N/A")</f>
        <v>#NAME?</v>
      </c>
      <c r="L9" s="332" t="str">
        <f t="shared" ref="L9:L43" si="2">_xludf.XLOOKUP(C9,#REF!,#REF!,"N/A")</f>
        <v>#NAME?</v>
      </c>
      <c r="M9" s="332" t="str">
        <f t="shared" ref="M9:M43" si="3">_xludf.XLOOKUP(C9,#REF!,#REF!,"N/A")</f>
        <v>#NAME?</v>
      </c>
      <c r="N9" s="332" t="str">
        <f t="shared" ref="N9:N43" si="4">_xludf.XLOOKUP(C9,#REF!,#REF!,"N/A")</f>
        <v>#NAME?</v>
      </c>
      <c r="O9" s="332" t="str">
        <f t="shared" ref="O9:O43" si="5">_xludf.XLOOKUP(C9,#REF!,#REF!,"N/A")</f>
        <v>#NAME?</v>
      </c>
      <c r="P9" s="332" t="str">
        <f t="shared" ref="P9:P43" si="6">IF(COUNT(K9:O9)&gt;1,AVERAGE(K9:O9),"N/A")</f>
        <v>N/A</v>
      </c>
      <c r="Q9" s="114"/>
      <c r="R9" s="331">
        <f t="shared" ref="R9:R43" si="7">H9*G9-F9</f>
        <v>2083.53</v>
      </c>
      <c r="S9" s="332" t="str">
        <f t="shared" ref="S9:S43" si="8">IFERROR(J9*G9-F9,"N/A")</f>
        <v>N/A</v>
      </c>
      <c r="T9" s="333" t="str">
        <f t="shared" ref="T9:T43" si="9">IFERROR(R9/S9,"N/A")</f>
        <v>N/A</v>
      </c>
      <c r="U9" s="332" t="str">
        <f t="shared" ref="U9:U43" si="10">IFERROR(P9*G9-F9, "N/A")</f>
        <v>N/A</v>
      </c>
      <c r="V9" s="333" t="str">
        <f t="shared" ref="V9:V43" si="11">IFERROR(R9/U9, "N/A")</f>
        <v>N/A</v>
      </c>
      <c r="W9" s="329">
        <f t="shared" ref="W9:W43" si="12">IF(COUNT(J9,P9)&gt;0,0,1)</f>
        <v>1</v>
      </c>
    </row>
    <row r="10">
      <c r="B10" s="329" t="s">
        <v>550</v>
      </c>
      <c r="C10" s="330" t="s">
        <v>164</v>
      </c>
      <c r="D10" s="330" t="s">
        <v>1065</v>
      </c>
      <c r="E10" s="331">
        <v>100.0</v>
      </c>
      <c r="F10" s="331">
        <v>100.0</v>
      </c>
      <c r="G10" s="330">
        <v>2.0</v>
      </c>
      <c r="H10" s="331">
        <v>106.95</v>
      </c>
      <c r="I10" s="330">
        <v>62.43</v>
      </c>
      <c r="J10" s="332" t="str">
        <f t="array" ref="J10">_xludf.XLOOKUP(C10,'ADA Projected Rate'!A:A,'ADA Projected Rate'!H:H,"N/A")</f>
        <v>#NAME?</v>
      </c>
      <c r="K10" s="332" t="str">
        <f t="shared" si="1"/>
        <v>#NAME?</v>
      </c>
      <c r="L10" s="332" t="str">
        <f t="shared" si="2"/>
        <v>#NAME?</v>
      </c>
      <c r="M10" s="332" t="str">
        <f t="shared" si="3"/>
        <v>#NAME?</v>
      </c>
      <c r="N10" s="332" t="str">
        <f t="shared" si="4"/>
        <v>#NAME?</v>
      </c>
      <c r="O10" s="332" t="str">
        <f t="shared" si="5"/>
        <v>#NAME?</v>
      </c>
      <c r="P10" s="332" t="str">
        <f t="shared" si="6"/>
        <v>N/A</v>
      </c>
      <c r="Q10" s="114"/>
      <c r="R10" s="331">
        <f t="shared" si="7"/>
        <v>113.9</v>
      </c>
      <c r="S10" s="332" t="str">
        <f t="shared" si="8"/>
        <v>N/A</v>
      </c>
      <c r="T10" s="333" t="str">
        <f t="shared" si="9"/>
        <v>N/A</v>
      </c>
      <c r="U10" s="332" t="str">
        <f t="shared" si="10"/>
        <v>N/A</v>
      </c>
      <c r="V10" s="333" t="str">
        <f t="shared" si="11"/>
        <v>N/A</v>
      </c>
      <c r="W10" s="329">
        <f t="shared" si="12"/>
        <v>1</v>
      </c>
    </row>
    <row r="11">
      <c r="B11" s="329" t="s">
        <v>550</v>
      </c>
      <c r="C11" s="330" t="s">
        <v>165</v>
      </c>
      <c r="D11" s="330" t="s">
        <v>1066</v>
      </c>
      <c r="E11" s="331">
        <v>341.16</v>
      </c>
      <c r="F11" s="331">
        <v>0.0</v>
      </c>
      <c r="G11" s="330">
        <v>1.0</v>
      </c>
      <c r="H11" s="331">
        <v>347.98</v>
      </c>
      <c r="I11" s="330">
        <v>147.45</v>
      </c>
      <c r="J11" s="332" t="str">
        <f t="array" ref="J11">_xludf.XLOOKUP(C11,'ADA Projected Rate'!A:A,'ADA Projected Rate'!H:H,"N/A")</f>
        <v>#NAME?</v>
      </c>
      <c r="K11" s="332" t="str">
        <f t="shared" si="1"/>
        <v>#NAME?</v>
      </c>
      <c r="L11" s="332" t="str">
        <f t="shared" si="2"/>
        <v>#NAME?</v>
      </c>
      <c r="M11" s="332" t="str">
        <f t="shared" si="3"/>
        <v>#NAME?</v>
      </c>
      <c r="N11" s="332" t="str">
        <f t="shared" si="4"/>
        <v>#NAME?</v>
      </c>
      <c r="O11" s="332" t="str">
        <f t="shared" si="5"/>
        <v>#NAME?</v>
      </c>
      <c r="P11" s="332" t="str">
        <f t="shared" si="6"/>
        <v>N/A</v>
      </c>
      <c r="Q11" s="114"/>
      <c r="R11" s="331">
        <f t="shared" si="7"/>
        <v>347.98</v>
      </c>
      <c r="S11" s="332" t="str">
        <f t="shared" si="8"/>
        <v>N/A</v>
      </c>
      <c r="T11" s="333" t="str">
        <f t="shared" si="9"/>
        <v>N/A</v>
      </c>
      <c r="U11" s="332" t="str">
        <f t="shared" si="10"/>
        <v>N/A</v>
      </c>
      <c r="V11" s="333" t="str">
        <f t="shared" si="11"/>
        <v>N/A</v>
      </c>
      <c r="W11" s="329">
        <f t="shared" si="12"/>
        <v>1</v>
      </c>
    </row>
    <row r="12">
      <c r="B12" s="329" t="s">
        <v>550</v>
      </c>
      <c r="C12" s="330" t="s">
        <v>166</v>
      </c>
      <c r="D12" s="330" t="s">
        <v>1068</v>
      </c>
      <c r="E12" s="331">
        <v>3111.96</v>
      </c>
      <c r="F12" s="331">
        <v>415.28</v>
      </c>
      <c r="G12" s="330">
        <v>21.0</v>
      </c>
      <c r="H12" s="331">
        <v>214.92</v>
      </c>
      <c r="I12" s="330">
        <v>143.28</v>
      </c>
      <c r="J12" s="332" t="str">
        <f t="array" ref="J12">_xludf.XLOOKUP(C12,'ADA Projected Rate'!A:A,'ADA Projected Rate'!H:H,"N/A")</f>
        <v>#NAME?</v>
      </c>
      <c r="K12" s="332" t="str">
        <f t="shared" si="1"/>
        <v>#NAME?</v>
      </c>
      <c r="L12" s="332" t="str">
        <f t="shared" si="2"/>
        <v>#NAME?</v>
      </c>
      <c r="M12" s="332" t="str">
        <f t="shared" si="3"/>
        <v>#NAME?</v>
      </c>
      <c r="N12" s="332" t="str">
        <f t="shared" si="4"/>
        <v>#NAME?</v>
      </c>
      <c r="O12" s="332" t="str">
        <f t="shared" si="5"/>
        <v>#NAME?</v>
      </c>
      <c r="P12" s="332" t="str">
        <f t="shared" si="6"/>
        <v>N/A</v>
      </c>
      <c r="Q12" s="114"/>
      <c r="R12" s="331">
        <f t="shared" si="7"/>
        <v>4098.04</v>
      </c>
      <c r="S12" s="332" t="str">
        <f t="shared" si="8"/>
        <v>N/A</v>
      </c>
      <c r="T12" s="333" t="str">
        <f t="shared" si="9"/>
        <v>N/A</v>
      </c>
      <c r="U12" s="332" t="str">
        <f t="shared" si="10"/>
        <v>N/A</v>
      </c>
      <c r="V12" s="333" t="str">
        <f t="shared" si="11"/>
        <v>N/A</v>
      </c>
      <c r="W12" s="329">
        <f t="shared" si="12"/>
        <v>1</v>
      </c>
    </row>
    <row r="13">
      <c r="B13" s="329" t="s">
        <v>550</v>
      </c>
      <c r="C13" s="330" t="s">
        <v>167</v>
      </c>
      <c r="D13" s="330" t="s">
        <v>1069</v>
      </c>
      <c r="E13" s="331">
        <v>349.36</v>
      </c>
      <c r="F13" s="331">
        <v>0.0</v>
      </c>
      <c r="G13" s="330">
        <v>1.0</v>
      </c>
      <c r="H13" s="331">
        <v>356.35</v>
      </c>
      <c r="I13" s="330">
        <v>237.57</v>
      </c>
      <c r="J13" s="332" t="str">
        <f t="array" ref="J13">_xludf.XLOOKUP(C13,'ADA Projected Rate'!A:A,'ADA Projected Rate'!H:H,"N/A")</f>
        <v>#NAME?</v>
      </c>
      <c r="K13" s="332" t="str">
        <f t="shared" si="1"/>
        <v>#NAME?</v>
      </c>
      <c r="L13" s="332" t="str">
        <f t="shared" si="2"/>
        <v>#NAME?</v>
      </c>
      <c r="M13" s="332" t="str">
        <f t="shared" si="3"/>
        <v>#NAME?</v>
      </c>
      <c r="N13" s="332" t="str">
        <f t="shared" si="4"/>
        <v>#NAME?</v>
      </c>
      <c r="O13" s="332" t="str">
        <f t="shared" si="5"/>
        <v>#NAME?</v>
      </c>
      <c r="P13" s="332" t="str">
        <f t="shared" si="6"/>
        <v>N/A</v>
      </c>
      <c r="Q13" s="114"/>
      <c r="R13" s="331">
        <f t="shared" si="7"/>
        <v>356.35</v>
      </c>
      <c r="S13" s="332" t="str">
        <f t="shared" si="8"/>
        <v>N/A</v>
      </c>
      <c r="T13" s="333" t="str">
        <f t="shared" si="9"/>
        <v>N/A</v>
      </c>
      <c r="U13" s="332" t="str">
        <f t="shared" si="10"/>
        <v>N/A</v>
      </c>
      <c r="V13" s="333" t="str">
        <f t="shared" si="11"/>
        <v>N/A</v>
      </c>
      <c r="W13" s="329">
        <f t="shared" si="12"/>
        <v>1</v>
      </c>
    </row>
    <row r="14">
      <c r="B14" s="329" t="s">
        <v>550</v>
      </c>
      <c r="C14" s="330" t="s">
        <v>168</v>
      </c>
      <c r="D14" s="330" t="s">
        <v>1070</v>
      </c>
      <c r="E14" s="331">
        <v>831.7</v>
      </c>
      <c r="F14" s="331">
        <v>0.0</v>
      </c>
      <c r="G14" s="330">
        <v>10.0</v>
      </c>
      <c r="H14" s="331">
        <v>90.16</v>
      </c>
      <c r="I14" s="330">
        <v>45.04</v>
      </c>
      <c r="J14" s="332" t="str">
        <f t="array" ref="J14">_xludf.XLOOKUP(C14,'ADA Projected Rate'!A:A,'ADA Projected Rate'!H:H,"N/A")</f>
        <v>#NAME?</v>
      </c>
      <c r="K14" s="332" t="str">
        <f t="shared" si="1"/>
        <v>#NAME?</v>
      </c>
      <c r="L14" s="332" t="str">
        <f t="shared" si="2"/>
        <v>#NAME?</v>
      </c>
      <c r="M14" s="332" t="str">
        <f t="shared" si="3"/>
        <v>#NAME?</v>
      </c>
      <c r="N14" s="332" t="str">
        <f t="shared" si="4"/>
        <v>#NAME?</v>
      </c>
      <c r="O14" s="332" t="str">
        <f t="shared" si="5"/>
        <v>#NAME?</v>
      </c>
      <c r="P14" s="332" t="str">
        <f t="shared" si="6"/>
        <v>N/A</v>
      </c>
      <c r="Q14" s="114"/>
      <c r="R14" s="331">
        <f t="shared" si="7"/>
        <v>901.6</v>
      </c>
      <c r="S14" s="332" t="str">
        <f t="shared" si="8"/>
        <v>N/A</v>
      </c>
      <c r="T14" s="333" t="str">
        <f t="shared" si="9"/>
        <v>N/A</v>
      </c>
      <c r="U14" s="332" t="str">
        <f t="shared" si="10"/>
        <v>N/A</v>
      </c>
      <c r="V14" s="333" t="str">
        <f t="shared" si="11"/>
        <v>N/A</v>
      </c>
      <c r="W14" s="329">
        <f t="shared" si="12"/>
        <v>1</v>
      </c>
    </row>
    <row r="15">
      <c r="B15" s="329" t="s">
        <v>550</v>
      </c>
      <c r="C15" s="330" t="s">
        <v>169</v>
      </c>
      <c r="D15" s="330" t="s">
        <v>1071</v>
      </c>
      <c r="E15" s="331">
        <v>3862.3</v>
      </c>
      <c r="F15" s="331">
        <v>396.68</v>
      </c>
      <c r="G15" s="330">
        <v>108.0</v>
      </c>
      <c r="H15" s="331">
        <v>45.04</v>
      </c>
      <c r="I15" s="330">
        <v>28.2</v>
      </c>
      <c r="J15" s="332" t="str">
        <f t="array" ref="J15">_xludf.XLOOKUP(C15,'ADA Projected Rate'!A:A,'ADA Projected Rate'!H:H,"N/A")</f>
        <v>#NAME?</v>
      </c>
      <c r="K15" s="332" t="str">
        <f t="shared" si="1"/>
        <v>#NAME?</v>
      </c>
      <c r="L15" s="332" t="str">
        <f t="shared" si="2"/>
        <v>#NAME?</v>
      </c>
      <c r="M15" s="332" t="str">
        <f t="shared" si="3"/>
        <v>#NAME?</v>
      </c>
      <c r="N15" s="332" t="str">
        <f t="shared" si="4"/>
        <v>#NAME?</v>
      </c>
      <c r="O15" s="332" t="str">
        <f t="shared" si="5"/>
        <v>#NAME?</v>
      </c>
      <c r="P15" s="332" t="str">
        <f t="shared" si="6"/>
        <v>N/A</v>
      </c>
      <c r="Q15" s="114"/>
      <c r="R15" s="331">
        <f t="shared" si="7"/>
        <v>4467.64</v>
      </c>
      <c r="S15" s="332" t="str">
        <f t="shared" si="8"/>
        <v>N/A</v>
      </c>
      <c r="T15" s="333" t="str">
        <f t="shared" si="9"/>
        <v>N/A</v>
      </c>
      <c r="U15" s="332" t="str">
        <f t="shared" si="10"/>
        <v>N/A</v>
      </c>
      <c r="V15" s="333" t="str">
        <f t="shared" si="11"/>
        <v>N/A</v>
      </c>
      <c r="W15" s="329">
        <f t="shared" si="12"/>
        <v>1</v>
      </c>
    </row>
    <row r="16">
      <c r="B16" s="329" t="s">
        <v>550</v>
      </c>
      <c r="C16" s="330" t="s">
        <v>170</v>
      </c>
      <c r="D16" s="330" t="s">
        <v>1074</v>
      </c>
      <c r="E16" s="331">
        <v>142.0</v>
      </c>
      <c r="F16" s="331">
        <v>0.0</v>
      </c>
      <c r="G16" s="330">
        <v>2.0</v>
      </c>
      <c r="H16" s="331">
        <v>93.57</v>
      </c>
      <c r="I16" s="330">
        <v>37.01</v>
      </c>
      <c r="J16" s="332" t="str">
        <f t="array" ref="J16">_xludf.XLOOKUP(C16,'ADA Projected Rate'!A:A,'ADA Projected Rate'!H:H,"N/A")</f>
        <v>#NAME?</v>
      </c>
      <c r="K16" s="332" t="str">
        <f t="shared" si="1"/>
        <v>#NAME?</v>
      </c>
      <c r="L16" s="332" t="str">
        <f t="shared" si="2"/>
        <v>#NAME?</v>
      </c>
      <c r="M16" s="332" t="str">
        <f t="shared" si="3"/>
        <v>#NAME?</v>
      </c>
      <c r="N16" s="332" t="str">
        <f t="shared" si="4"/>
        <v>#NAME?</v>
      </c>
      <c r="O16" s="332" t="str">
        <f t="shared" si="5"/>
        <v>#NAME?</v>
      </c>
      <c r="P16" s="332" t="str">
        <f t="shared" si="6"/>
        <v>N/A</v>
      </c>
      <c r="Q16" s="114"/>
      <c r="R16" s="331">
        <f t="shared" si="7"/>
        <v>187.14</v>
      </c>
      <c r="S16" s="332" t="str">
        <f t="shared" si="8"/>
        <v>N/A</v>
      </c>
      <c r="T16" s="333" t="str">
        <f t="shared" si="9"/>
        <v>N/A</v>
      </c>
      <c r="U16" s="332" t="str">
        <f t="shared" si="10"/>
        <v>N/A</v>
      </c>
      <c r="V16" s="333" t="str">
        <f t="shared" si="11"/>
        <v>N/A</v>
      </c>
      <c r="W16" s="329">
        <f t="shared" si="12"/>
        <v>1</v>
      </c>
    </row>
    <row r="17">
      <c r="B17" s="329" t="s">
        <v>550</v>
      </c>
      <c r="C17" s="330" t="s">
        <v>171</v>
      </c>
      <c r="D17" s="330" t="s">
        <v>1080</v>
      </c>
      <c r="E17" s="331">
        <v>482.62</v>
      </c>
      <c r="F17" s="331">
        <v>0.0</v>
      </c>
      <c r="G17" s="330">
        <v>1.0</v>
      </c>
      <c r="H17" s="331">
        <v>1105.05</v>
      </c>
      <c r="I17" s="330">
        <v>492.27</v>
      </c>
      <c r="J17" s="332" t="str">
        <f t="array" ref="J17">_xludf.XLOOKUP(C17,'ADA Projected Rate'!A:A,'ADA Projected Rate'!H:H,"N/A")</f>
        <v>#NAME?</v>
      </c>
      <c r="K17" s="332" t="str">
        <f t="shared" si="1"/>
        <v>#NAME?</v>
      </c>
      <c r="L17" s="332" t="str">
        <f t="shared" si="2"/>
        <v>#NAME?</v>
      </c>
      <c r="M17" s="332" t="str">
        <f t="shared" si="3"/>
        <v>#NAME?</v>
      </c>
      <c r="N17" s="332" t="str">
        <f t="shared" si="4"/>
        <v>#NAME?</v>
      </c>
      <c r="O17" s="332" t="str">
        <f t="shared" si="5"/>
        <v>#NAME?</v>
      </c>
      <c r="P17" s="332" t="str">
        <f t="shared" si="6"/>
        <v>N/A</v>
      </c>
      <c r="Q17" s="114"/>
      <c r="R17" s="331">
        <f t="shared" si="7"/>
        <v>1105.05</v>
      </c>
      <c r="S17" s="332" t="str">
        <f t="shared" si="8"/>
        <v>N/A</v>
      </c>
      <c r="T17" s="333" t="str">
        <f t="shared" si="9"/>
        <v>N/A</v>
      </c>
      <c r="U17" s="332" t="str">
        <f t="shared" si="10"/>
        <v>N/A</v>
      </c>
      <c r="V17" s="333" t="str">
        <f t="shared" si="11"/>
        <v>N/A</v>
      </c>
      <c r="W17" s="329">
        <f t="shared" si="12"/>
        <v>1</v>
      </c>
    </row>
    <row r="18">
      <c r="B18" s="329" t="s">
        <v>550</v>
      </c>
      <c r="C18" s="330" t="s">
        <v>172</v>
      </c>
      <c r="D18" s="330" t="s">
        <v>1082</v>
      </c>
      <c r="E18" s="331">
        <v>2070.0</v>
      </c>
      <c r="F18" s="331">
        <v>0.0</v>
      </c>
      <c r="G18" s="330">
        <v>25.0</v>
      </c>
      <c r="H18" s="331">
        <v>84.46</v>
      </c>
      <c r="I18" s="330">
        <v>56.3</v>
      </c>
      <c r="J18" s="332" t="str">
        <f t="array" ref="J18">_xludf.XLOOKUP(C18,'ADA Projected Rate'!A:A,'ADA Projected Rate'!H:H,"N/A")</f>
        <v>#NAME?</v>
      </c>
      <c r="K18" s="332" t="str">
        <f t="shared" si="1"/>
        <v>#NAME?</v>
      </c>
      <c r="L18" s="332" t="str">
        <f t="shared" si="2"/>
        <v>#NAME?</v>
      </c>
      <c r="M18" s="332" t="str">
        <f t="shared" si="3"/>
        <v>#NAME?</v>
      </c>
      <c r="N18" s="332" t="str">
        <f t="shared" si="4"/>
        <v>#NAME?</v>
      </c>
      <c r="O18" s="332" t="str">
        <f t="shared" si="5"/>
        <v>#NAME?</v>
      </c>
      <c r="P18" s="332" t="str">
        <f t="shared" si="6"/>
        <v>N/A</v>
      </c>
      <c r="Q18" s="114"/>
      <c r="R18" s="331">
        <f t="shared" si="7"/>
        <v>2111.5</v>
      </c>
      <c r="S18" s="332" t="str">
        <f t="shared" si="8"/>
        <v>N/A</v>
      </c>
      <c r="T18" s="333" t="str">
        <f t="shared" si="9"/>
        <v>N/A</v>
      </c>
      <c r="U18" s="332" t="str">
        <f t="shared" si="10"/>
        <v>N/A</v>
      </c>
      <c r="V18" s="333" t="str">
        <f t="shared" si="11"/>
        <v>N/A</v>
      </c>
      <c r="W18" s="329">
        <f t="shared" si="12"/>
        <v>1</v>
      </c>
    </row>
    <row r="19">
      <c r="B19" s="329" t="s">
        <v>550</v>
      </c>
      <c r="C19" s="330" t="s">
        <v>173</v>
      </c>
      <c r="D19" s="330" t="s">
        <v>1084</v>
      </c>
      <c r="E19" s="331">
        <v>408.05</v>
      </c>
      <c r="F19" s="331">
        <v>0.0</v>
      </c>
      <c r="G19" s="330">
        <v>5.0</v>
      </c>
      <c r="H19" s="331">
        <v>83.24</v>
      </c>
      <c r="I19" s="330">
        <v>44.41</v>
      </c>
      <c r="J19" s="332" t="str">
        <f t="array" ref="J19">_xludf.XLOOKUP(C19,'ADA Projected Rate'!A:A,'ADA Projected Rate'!H:H,"N/A")</f>
        <v>#NAME?</v>
      </c>
      <c r="K19" s="332" t="str">
        <f t="shared" si="1"/>
        <v>#NAME?</v>
      </c>
      <c r="L19" s="332" t="str">
        <f t="shared" si="2"/>
        <v>#NAME?</v>
      </c>
      <c r="M19" s="332" t="str">
        <f t="shared" si="3"/>
        <v>#NAME?</v>
      </c>
      <c r="N19" s="332" t="str">
        <f t="shared" si="4"/>
        <v>#NAME?</v>
      </c>
      <c r="O19" s="332" t="str">
        <f t="shared" si="5"/>
        <v>#NAME?</v>
      </c>
      <c r="P19" s="332" t="str">
        <f t="shared" si="6"/>
        <v>N/A</v>
      </c>
      <c r="Q19" s="114"/>
      <c r="R19" s="331">
        <f t="shared" si="7"/>
        <v>416.2</v>
      </c>
      <c r="S19" s="332" t="str">
        <f t="shared" si="8"/>
        <v>N/A</v>
      </c>
      <c r="T19" s="333" t="str">
        <f t="shared" si="9"/>
        <v>N/A</v>
      </c>
      <c r="U19" s="332" t="str">
        <f t="shared" si="10"/>
        <v>N/A</v>
      </c>
      <c r="V19" s="333" t="str">
        <f t="shared" si="11"/>
        <v>N/A</v>
      </c>
      <c r="W19" s="329">
        <f t="shared" si="12"/>
        <v>1</v>
      </c>
    </row>
    <row r="20">
      <c r="B20" s="329" t="s">
        <v>550</v>
      </c>
      <c r="C20" s="330" t="s">
        <v>174</v>
      </c>
      <c r="D20" s="330" t="s">
        <v>1085</v>
      </c>
      <c r="E20" s="331">
        <v>213.69</v>
      </c>
      <c r="F20" s="331">
        <v>0.0</v>
      </c>
      <c r="G20" s="330">
        <v>4.0</v>
      </c>
      <c r="H20" s="331">
        <v>83.24</v>
      </c>
      <c r="I20" s="330">
        <v>44.41</v>
      </c>
      <c r="J20" s="332" t="str">
        <f t="array" ref="J20">_xludf.XLOOKUP(C20,'ADA Projected Rate'!A:A,'ADA Projected Rate'!H:H,"N/A")</f>
        <v>#NAME?</v>
      </c>
      <c r="K20" s="332" t="str">
        <f t="shared" si="1"/>
        <v>#NAME?</v>
      </c>
      <c r="L20" s="332" t="str">
        <f t="shared" si="2"/>
        <v>#NAME?</v>
      </c>
      <c r="M20" s="332" t="str">
        <f t="shared" si="3"/>
        <v>#NAME?</v>
      </c>
      <c r="N20" s="332" t="str">
        <f t="shared" si="4"/>
        <v>#NAME?</v>
      </c>
      <c r="O20" s="332" t="str">
        <f t="shared" si="5"/>
        <v>#NAME?</v>
      </c>
      <c r="P20" s="332" t="str">
        <f t="shared" si="6"/>
        <v>N/A</v>
      </c>
      <c r="Q20" s="114"/>
      <c r="R20" s="331">
        <f t="shared" si="7"/>
        <v>332.96</v>
      </c>
      <c r="S20" s="332" t="str">
        <f t="shared" si="8"/>
        <v>N/A</v>
      </c>
      <c r="T20" s="333" t="str">
        <f t="shared" si="9"/>
        <v>N/A</v>
      </c>
      <c r="U20" s="332" t="str">
        <f t="shared" si="10"/>
        <v>N/A</v>
      </c>
      <c r="V20" s="333" t="str">
        <f t="shared" si="11"/>
        <v>N/A</v>
      </c>
      <c r="W20" s="329">
        <f t="shared" si="12"/>
        <v>1</v>
      </c>
    </row>
    <row r="21" ht="15.75" customHeight="1">
      <c r="B21" s="329" t="s">
        <v>550</v>
      </c>
      <c r="C21" s="330" t="s">
        <v>175</v>
      </c>
      <c r="D21" s="330" t="s">
        <v>1086</v>
      </c>
      <c r="E21" s="331">
        <v>173.15</v>
      </c>
      <c r="F21" s="331">
        <v>0.0</v>
      </c>
      <c r="G21" s="330">
        <v>3.0</v>
      </c>
      <c r="H21" s="331">
        <v>83.24</v>
      </c>
      <c r="I21" s="330">
        <v>44.41</v>
      </c>
      <c r="J21" s="332" t="str">
        <f t="array" ref="J21">_xludf.XLOOKUP(C21,'ADA Projected Rate'!A:A,'ADA Projected Rate'!H:H,"N/A")</f>
        <v>#NAME?</v>
      </c>
      <c r="K21" s="332" t="str">
        <f t="shared" si="1"/>
        <v>#NAME?</v>
      </c>
      <c r="L21" s="332" t="str">
        <f t="shared" si="2"/>
        <v>#NAME?</v>
      </c>
      <c r="M21" s="332" t="str">
        <f t="shared" si="3"/>
        <v>#NAME?</v>
      </c>
      <c r="N21" s="332" t="str">
        <f t="shared" si="4"/>
        <v>#NAME?</v>
      </c>
      <c r="O21" s="332" t="str">
        <f t="shared" si="5"/>
        <v>#NAME?</v>
      </c>
      <c r="P21" s="332" t="str">
        <f t="shared" si="6"/>
        <v>N/A</v>
      </c>
      <c r="Q21" s="114"/>
      <c r="R21" s="331">
        <f t="shared" si="7"/>
        <v>249.72</v>
      </c>
      <c r="S21" s="332" t="str">
        <f t="shared" si="8"/>
        <v>N/A</v>
      </c>
      <c r="T21" s="333" t="str">
        <f t="shared" si="9"/>
        <v>N/A</v>
      </c>
      <c r="U21" s="332" t="str">
        <f t="shared" si="10"/>
        <v>N/A</v>
      </c>
      <c r="V21" s="333" t="str">
        <f t="shared" si="11"/>
        <v>N/A</v>
      </c>
      <c r="W21" s="329">
        <f t="shared" si="12"/>
        <v>1</v>
      </c>
    </row>
    <row r="22" ht="15.75" customHeight="1">
      <c r="B22" s="329" t="s">
        <v>550</v>
      </c>
      <c r="C22" s="330" t="s">
        <v>176</v>
      </c>
      <c r="D22" s="330" t="s">
        <v>1087</v>
      </c>
      <c r="E22" s="331">
        <v>284.84</v>
      </c>
      <c r="F22" s="331">
        <v>0.0</v>
      </c>
      <c r="G22" s="330">
        <v>4.0</v>
      </c>
      <c r="H22" s="331">
        <v>83.24</v>
      </c>
      <c r="I22" s="330">
        <v>44.41</v>
      </c>
      <c r="J22" s="332" t="str">
        <f t="array" ref="J22">_xludf.XLOOKUP(C22,'ADA Projected Rate'!A:A,'ADA Projected Rate'!H:H,"N/A")</f>
        <v>#NAME?</v>
      </c>
      <c r="K22" s="332" t="str">
        <f t="shared" si="1"/>
        <v>#NAME?</v>
      </c>
      <c r="L22" s="332" t="str">
        <f t="shared" si="2"/>
        <v>#NAME?</v>
      </c>
      <c r="M22" s="332" t="str">
        <f t="shared" si="3"/>
        <v>#NAME?</v>
      </c>
      <c r="N22" s="332" t="str">
        <f t="shared" si="4"/>
        <v>#NAME?</v>
      </c>
      <c r="O22" s="332" t="str">
        <f t="shared" si="5"/>
        <v>#NAME?</v>
      </c>
      <c r="P22" s="332" t="str">
        <f t="shared" si="6"/>
        <v>N/A</v>
      </c>
      <c r="Q22" s="114"/>
      <c r="R22" s="331">
        <f t="shared" si="7"/>
        <v>332.96</v>
      </c>
      <c r="S22" s="332" t="str">
        <f t="shared" si="8"/>
        <v>N/A</v>
      </c>
      <c r="T22" s="333" t="str">
        <f t="shared" si="9"/>
        <v>N/A</v>
      </c>
      <c r="U22" s="332" t="str">
        <f t="shared" si="10"/>
        <v>N/A</v>
      </c>
      <c r="V22" s="333" t="str">
        <f t="shared" si="11"/>
        <v>N/A</v>
      </c>
      <c r="W22" s="329">
        <f t="shared" si="12"/>
        <v>1</v>
      </c>
    </row>
    <row r="23" ht="15.75" customHeight="1">
      <c r="B23" s="329" t="s">
        <v>550</v>
      </c>
      <c r="C23" s="330" t="s">
        <v>177</v>
      </c>
      <c r="D23" s="330" t="s">
        <v>1088</v>
      </c>
      <c r="E23" s="331">
        <v>116.93</v>
      </c>
      <c r="F23" s="331">
        <v>0.0</v>
      </c>
      <c r="G23" s="330">
        <v>1.0</v>
      </c>
      <c r="H23" s="331">
        <v>229.22</v>
      </c>
      <c r="I23" s="330">
        <v>119.27</v>
      </c>
      <c r="J23" s="332" t="str">
        <f t="array" ref="J23">_xludf.XLOOKUP(C23,'ADA Projected Rate'!A:A,'ADA Projected Rate'!H:H,"N/A")</f>
        <v>#NAME?</v>
      </c>
      <c r="K23" s="332" t="str">
        <f t="shared" si="1"/>
        <v>#NAME?</v>
      </c>
      <c r="L23" s="332" t="str">
        <f t="shared" si="2"/>
        <v>#NAME?</v>
      </c>
      <c r="M23" s="332" t="str">
        <f t="shared" si="3"/>
        <v>#NAME?</v>
      </c>
      <c r="N23" s="332" t="str">
        <f t="shared" si="4"/>
        <v>#NAME?</v>
      </c>
      <c r="O23" s="332" t="str">
        <f t="shared" si="5"/>
        <v>#NAME?</v>
      </c>
      <c r="P23" s="332" t="str">
        <f t="shared" si="6"/>
        <v>N/A</v>
      </c>
      <c r="Q23" s="114"/>
      <c r="R23" s="331">
        <f t="shared" si="7"/>
        <v>229.22</v>
      </c>
      <c r="S23" s="332" t="str">
        <f t="shared" si="8"/>
        <v>N/A</v>
      </c>
      <c r="T23" s="333" t="str">
        <f t="shared" si="9"/>
        <v>N/A</v>
      </c>
      <c r="U23" s="332" t="str">
        <f t="shared" si="10"/>
        <v>N/A</v>
      </c>
      <c r="V23" s="333" t="str">
        <f t="shared" si="11"/>
        <v>N/A</v>
      </c>
      <c r="W23" s="329">
        <f t="shared" si="12"/>
        <v>1</v>
      </c>
    </row>
    <row r="24" ht="15.75" customHeight="1">
      <c r="B24" s="329" t="s">
        <v>550</v>
      </c>
      <c r="C24" s="330" t="s">
        <v>178</v>
      </c>
      <c r="D24" s="330" t="s">
        <v>1090</v>
      </c>
      <c r="E24" s="331">
        <v>174.21</v>
      </c>
      <c r="F24" s="331">
        <v>174.21</v>
      </c>
      <c r="G24" s="330">
        <v>2.0</v>
      </c>
      <c r="H24" s="331">
        <v>260.79</v>
      </c>
      <c r="I24" s="330">
        <v>177.69</v>
      </c>
      <c r="J24" s="332" t="str">
        <f t="array" ref="J24">_xludf.XLOOKUP(C24,'ADA Projected Rate'!A:A,'ADA Projected Rate'!H:H,"N/A")</f>
        <v>#NAME?</v>
      </c>
      <c r="K24" s="332" t="str">
        <f t="shared" si="1"/>
        <v>#NAME?</v>
      </c>
      <c r="L24" s="332" t="str">
        <f t="shared" si="2"/>
        <v>#NAME?</v>
      </c>
      <c r="M24" s="332" t="str">
        <f t="shared" si="3"/>
        <v>#NAME?</v>
      </c>
      <c r="N24" s="332" t="str">
        <f t="shared" si="4"/>
        <v>#NAME?</v>
      </c>
      <c r="O24" s="332" t="str">
        <f t="shared" si="5"/>
        <v>#NAME?</v>
      </c>
      <c r="P24" s="332" t="str">
        <f t="shared" si="6"/>
        <v>N/A</v>
      </c>
      <c r="Q24" s="114"/>
      <c r="R24" s="331">
        <f t="shared" si="7"/>
        <v>347.37</v>
      </c>
      <c r="S24" s="332" t="str">
        <f t="shared" si="8"/>
        <v>N/A</v>
      </c>
      <c r="T24" s="333" t="str">
        <f t="shared" si="9"/>
        <v>N/A</v>
      </c>
      <c r="U24" s="332" t="str">
        <f t="shared" si="10"/>
        <v>N/A</v>
      </c>
      <c r="V24" s="333" t="str">
        <f t="shared" si="11"/>
        <v>N/A</v>
      </c>
      <c r="W24" s="329">
        <f t="shared" si="12"/>
        <v>1</v>
      </c>
    </row>
    <row r="25" ht="15.75" customHeight="1">
      <c r="B25" s="329" t="s">
        <v>550</v>
      </c>
      <c r="C25" s="330" t="s">
        <v>179</v>
      </c>
      <c r="D25" s="330" t="s">
        <v>1091</v>
      </c>
      <c r="E25" s="331">
        <v>175.97</v>
      </c>
      <c r="F25" s="331">
        <v>0.0</v>
      </c>
      <c r="G25" s="330">
        <v>1.0</v>
      </c>
      <c r="H25" s="331">
        <v>263.43</v>
      </c>
      <c r="I25" s="330">
        <v>179.49</v>
      </c>
      <c r="J25" s="332" t="str">
        <f t="array" ref="J25">_xludf.XLOOKUP(C25,'ADA Projected Rate'!A:A,'ADA Projected Rate'!H:H,"N/A")</f>
        <v>#NAME?</v>
      </c>
      <c r="K25" s="332" t="str">
        <f t="shared" si="1"/>
        <v>#NAME?</v>
      </c>
      <c r="L25" s="332" t="str">
        <f t="shared" si="2"/>
        <v>#NAME?</v>
      </c>
      <c r="M25" s="332" t="str">
        <f t="shared" si="3"/>
        <v>#NAME?</v>
      </c>
      <c r="N25" s="332" t="str">
        <f t="shared" si="4"/>
        <v>#NAME?</v>
      </c>
      <c r="O25" s="332" t="str">
        <f t="shared" si="5"/>
        <v>#NAME?</v>
      </c>
      <c r="P25" s="332" t="str">
        <f t="shared" si="6"/>
        <v>N/A</v>
      </c>
      <c r="Q25" s="114"/>
      <c r="R25" s="331">
        <f t="shared" si="7"/>
        <v>263.43</v>
      </c>
      <c r="S25" s="332" t="str">
        <f t="shared" si="8"/>
        <v>N/A</v>
      </c>
      <c r="T25" s="333" t="str">
        <f t="shared" si="9"/>
        <v>N/A</v>
      </c>
      <c r="U25" s="332" t="str">
        <f t="shared" si="10"/>
        <v>N/A</v>
      </c>
      <c r="V25" s="333" t="str">
        <f t="shared" si="11"/>
        <v>N/A</v>
      </c>
      <c r="W25" s="329">
        <f t="shared" si="12"/>
        <v>1</v>
      </c>
    </row>
    <row r="26" ht="15.75" customHeight="1">
      <c r="B26" s="329" t="s">
        <v>550</v>
      </c>
      <c r="C26" s="330" t="s">
        <v>180</v>
      </c>
      <c r="D26" s="330" t="s">
        <v>1092</v>
      </c>
      <c r="E26" s="331">
        <v>320.0</v>
      </c>
      <c r="F26" s="331">
        <v>0.0</v>
      </c>
      <c r="G26" s="330">
        <v>1.0</v>
      </c>
      <c r="H26" s="331">
        <v>443.79</v>
      </c>
      <c r="I26" s="330">
        <v>226.33</v>
      </c>
      <c r="J26" s="332" t="str">
        <f t="array" ref="J26">_xludf.XLOOKUP(C26,'ADA Projected Rate'!A:A,'ADA Projected Rate'!H:H,"N/A")</f>
        <v>#NAME?</v>
      </c>
      <c r="K26" s="332" t="str">
        <f t="shared" si="1"/>
        <v>#NAME?</v>
      </c>
      <c r="L26" s="332" t="str">
        <f t="shared" si="2"/>
        <v>#NAME?</v>
      </c>
      <c r="M26" s="332" t="str">
        <f t="shared" si="3"/>
        <v>#NAME?</v>
      </c>
      <c r="N26" s="332" t="str">
        <f t="shared" si="4"/>
        <v>#NAME?</v>
      </c>
      <c r="O26" s="332" t="str">
        <f t="shared" si="5"/>
        <v>#NAME?</v>
      </c>
      <c r="P26" s="332" t="str">
        <f t="shared" si="6"/>
        <v>N/A</v>
      </c>
      <c r="Q26" s="114"/>
      <c r="R26" s="331">
        <f t="shared" si="7"/>
        <v>443.79</v>
      </c>
      <c r="S26" s="332" t="str">
        <f t="shared" si="8"/>
        <v>N/A</v>
      </c>
      <c r="T26" s="333" t="str">
        <f t="shared" si="9"/>
        <v>N/A</v>
      </c>
      <c r="U26" s="332" t="str">
        <f t="shared" si="10"/>
        <v>N/A</v>
      </c>
      <c r="V26" s="333" t="str">
        <f t="shared" si="11"/>
        <v>N/A</v>
      </c>
      <c r="W26" s="329">
        <f t="shared" si="12"/>
        <v>1</v>
      </c>
    </row>
    <row r="27" ht="15.75" customHeight="1">
      <c r="B27" s="329" t="s">
        <v>550</v>
      </c>
      <c r="C27" s="330" t="s">
        <v>181</v>
      </c>
      <c r="D27" s="330" t="s">
        <v>1132</v>
      </c>
      <c r="E27" s="331">
        <v>1026.9</v>
      </c>
      <c r="F27" s="331">
        <v>0.0</v>
      </c>
      <c r="G27" s="330">
        <v>1.0</v>
      </c>
      <c r="H27" s="331">
        <v>1047.44</v>
      </c>
      <c r="I27" s="330"/>
      <c r="J27" s="332" t="str">
        <f t="array" ref="J27">_xludf.XLOOKUP(C27,'ADA Projected Rate'!A:A,'ADA Projected Rate'!H:H,"N/A")</f>
        <v>#NAME?</v>
      </c>
      <c r="K27" s="332" t="str">
        <f t="shared" si="1"/>
        <v>#NAME?</v>
      </c>
      <c r="L27" s="332" t="str">
        <f t="shared" si="2"/>
        <v>#NAME?</v>
      </c>
      <c r="M27" s="332" t="str">
        <f t="shared" si="3"/>
        <v>#NAME?</v>
      </c>
      <c r="N27" s="332" t="str">
        <f t="shared" si="4"/>
        <v>#NAME?</v>
      </c>
      <c r="O27" s="332" t="str">
        <f t="shared" si="5"/>
        <v>#NAME?</v>
      </c>
      <c r="P27" s="332" t="str">
        <f t="shared" si="6"/>
        <v>N/A</v>
      </c>
      <c r="Q27" s="114"/>
      <c r="R27" s="331">
        <f t="shared" si="7"/>
        <v>1047.44</v>
      </c>
      <c r="S27" s="332" t="str">
        <f t="shared" si="8"/>
        <v>N/A</v>
      </c>
      <c r="T27" s="333" t="str">
        <f t="shared" si="9"/>
        <v>N/A</v>
      </c>
      <c r="U27" s="332" t="str">
        <f t="shared" si="10"/>
        <v>N/A</v>
      </c>
      <c r="V27" s="333" t="str">
        <f t="shared" si="11"/>
        <v>N/A</v>
      </c>
      <c r="W27" s="329">
        <f t="shared" si="12"/>
        <v>1</v>
      </c>
    </row>
    <row r="28" ht="15.75" customHeight="1">
      <c r="B28" s="329" t="s">
        <v>550</v>
      </c>
      <c r="C28" s="330" t="s">
        <v>182</v>
      </c>
      <c r="D28" s="330" t="s">
        <v>668</v>
      </c>
      <c r="E28" s="331">
        <v>169.39</v>
      </c>
      <c r="F28" s="331">
        <v>0.0</v>
      </c>
      <c r="G28" s="330">
        <v>1.0</v>
      </c>
      <c r="H28" s="331">
        <v>172.78</v>
      </c>
      <c r="I28" s="330">
        <v>91.14</v>
      </c>
      <c r="J28" s="332" t="str">
        <f t="array" ref="J28">_xludf.XLOOKUP(C28,'ADA Projected Rate'!A:A,'ADA Projected Rate'!H:H,"N/A")</f>
        <v>#NAME?</v>
      </c>
      <c r="K28" s="332" t="str">
        <f t="shared" si="1"/>
        <v>#NAME?</v>
      </c>
      <c r="L28" s="332" t="str">
        <f t="shared" si="2"/>
        <v>#NAME?</v>
      </c>
      <c r="M28" s="332" t="str">
        <f t="shared" si="3"/>
        <v>#NAME?</v>
      </c>
      <c r="N28" s="332" t="str">
        <f t="shared" si="4"/>
        <v>#NAME?</v>
      </c>
      <c r="O28" s="332" t="str">
        <f t="shared" si="5"/>
        <v>#NAME?</v>
      </c>
      <c r="P28" s="332" t="str">
        <f t="shared" si="6"/>
        <v>N/A</v>
      </c>
      <c r="Q28" s="114"/>
      <c r="R28" s="331">
        <f t="shared" si="7"/>
        <v>172.78</v>
      </c>
      <c r="S28" s="332" t="str">
        <f t="shared" si="8"/>
        <v>N/A</v>
      </c>
      <c r="T28" s="333" t="str">
        <f t="shared" si="9"/>
        <v>N/A</v>
      </c>
      <c r="U28" s="332" t="str">
        <f t="shared" si="10"/>
        <v>N/A</v>
      </c>
      <c r="V28" s="333" t="str">
        <f t="shared" si="11"/>
        <v>N/A</v>
      </c>
      <c r="W28" s="329">
        <f t="shared" si="12"/>
        <v>1</v>
      </c>
    </row>
    <row r="29" ht="15.75" customHeight="1">
      <c r="B29" s="329" t="s">
        <v>550</v>
      </c>
      <c r="C29" s="330" t="s">
        <v>183</v>
      </c>
      <c r="D29" s="330" t="s">
        <v>1133</v>
      </c>
      <c r="E29" s="331">
        <v>99.29</v>
      </c>
      <c r="F29" s="331">
        <v>0.0</v>
      </c>
      <c r="G29" s="330">
        <v>1.0</v>
      </c>
      <c r="H29" s="331">
        <v>101.28</v>
      </c>
      <c r="I29" s="330">
        <v>78.03</v>
      </c>
      <c r="J29" s="332" t="str">
        <f t="array" ref="J29">_xludf.XLOOKUP(C29,'ADA Projected Rate'!A:A,'ADA Projected Rate'!H:H,"N/A")</f>
        <v>#NAME?</v>
      </c>
      <c r="K29" s="332" t="str">
        <f t="shared" si="1"/>
        <v>#NAME?</v>
      </c>
      <c r="L29" s="332" t="str">
        <f t="shared" si="2"/>
        <v>#NAME?</v>
      </c>
      <c r="M29" s="332" t="str">
        <f t="shared" si="3"/>
        <v>#NAME?</v>
      </c>
      <c r="N29" s="332" t="str">
        <f t="shared" si="4"/>
        <v>#NAME?</v>
      </c>
      <c r="O29" s="332" t="str">
        <f t="shared" si="5"/>
        <v>#NAME?</v>
      </c>
      <c r="P29" s="332" t="str">
        <f t="shared" si="6"/>
        <v>N/A</v>
      </c>
      <c r="Q29" s="114"/>
      <c r="R29" s="331">
        <f t="shared" si="7"/>
        <v>101.28</v>
      </c>
      <c r="S29" s="332" t="str">
        <f t="shared" si="8"/>
        <v>N/A</v>
      </c>
      <c r="T29" s="333" t="str">
        <f t="shared" si="9"/>
        <v>N/A</v>
      </c>
      <c r="U29" s="332" t="str">
        <f t="shared" si="10"/>
        <v>N/A</v>
      </c>
      <c r="V29" s="333" t="str">
        <f t="shared" si="11"/>
        <v>N/A</v>
      </c>
      <c r="W29" s="329">
        <f t="shared" si="12"/>
        <v>1</v>
      </c>
    </row>
    <row r="30" ht="15.75" customHeight="1">
      <c r="B30" s="329" t="s">
        <v>550</v>
      </c>
      <c r="C30" s="330" t="s">
        <v>184</v>
      </c>
      <c r="D30" s="330" t="s">
        <v>1135</v>
      </c>
      <c r="E30" s="331">
        <v>4998.08</v>
      </c>
      <c r="F30" s="331">
        <v>0.0</v>
      </c>
      <c r="G30" s="330">
        <v>8.0</v>
      </c>
      <c r="H30" s="331">
        <v>637.26</v>
      </c>
      <c r="I30" s="330"/>
      <c r="J30" s="332" t="str">
        <f t="array" ref="J30">_xludf.XLOOKUP(C30,'ADA Projected Rate'!A:A,'ADA Projected Rate'!H:H,"N/A")</f>
        <v>#NAME?</v>
      </c>
      <c r="K30" s="332" t="str">
        <f t="shared" si="1"/>
        <v>#NAME?</v>
      </c>
      <c r="L30" s="332" t="str">
        <f t="shared" si="2"/>
        <v>#NAME?</v>
      </c>
      <c r="M30" s="332" t="str">
        <f t="shared" si="3"/>
        <v>#NAME?</v>
      </c>
      <c r="N30" s="332" t="str">
        <f t="shared" si="4"/>
        <v>#NAME?</v>
      </c>
      <c r="O30" s="332" t="str">
        <f t="shared" si="5"/>
        <v>#NAME?</v>
      </c>
      <c r="P30" s="332" t="str">
        <f t="shared" si="6"/>
        <v>N/A</v>
      </c>
      <c r="Q30" s="114"/>
      <c r="R30" s="331">
        <f t="shared" si="7"/>
        <v>5098.08</v>
      </c>
      <c r="S30" s="332" t="str">
        <f t="shared" si="8"/>
        <v>N/A</v>
      </c>
      <c r="T30" s="333" t="str">
        <f t="shared" si="9"/>
        <v>N/A</v>
      </c>
      <c r="U30" s="332" t="str">
        <f t="shared" si="10"/>
        <v>N/A</v>
      </c>
      <c r="V30" s="333" t="str">
        <f t="shared" si="11"/>
        <v>N/A</v>
      </c>
      <c r="W30" s="329">
        <f t="shared" si="12"/>
        <v>1</v>
      </c>
    </row>
    <row r="31" ht="15.75" customHeight="1">
      <c r="B31" s="329" t="s">
        <v>550</v>
      </c>
      <c r="C31" s="330" t="s">
        <v>185</v>
      </c>
      <c r="D31" s="330" t="s">
        <v>1137</v>
      </c>
      <c r="E31" s="331">
        <v>315.0</v>
      </c>
      <c r="F31" s="331">
        <v>0.0</v>
      </c>
      <c r="G31" s="330">
        <v>1.0</v>
      </c>
      <c r="H31" s="331">
        <v>413.74</v>
      </c>
      <c r="I31" s="330">
        <v>262.95</v>
      </c>
      <c r="J31" s="332" t="str">
        <f t="array" ref="J31">_xludf.XLOOKUP(C31,'ADA Projected Rate'!A:A,'ADA Projected Rate'!H:H,"N/A")</f>
        <v>#NAME?</v>
      </c>
      <c r="K31" s="332" t="str">
        <f t="shared" si="1"/>
        <v>#NAME?</v>
      </c>
      <c r="L31" s="332" t="str">
        <f t="shared" si="2"/>
        <v>#NAME?</v>
      </c>
      <c r="M31" s="332" t="str">
        <f t="shared" si="3"/>
        <v>#NAME?</v>
      </c>
      <c r="N31" s="332" t="str">
        <f t="shared" si="4"/>
        <v>#NAME?</v>
      </c>
      <c r="O31" s="332" t="str">
        <f t="shared" si="5"/>
        <v>#NAME?</v>
      </c>
      <c r="P31" s="332" t="str">
        <f t="shared" si="6"/>
        <v>N/A</v>
      </c>
      <c r="Q31" s="114"/>
      <c r="R31" s="331">
        <f t="shared" si="7"/>
        <v>413.74</v>
      </c>
      <c r="S31" s="332" t="str">
        <f t="shared" si="8"/>
        <v>N/A</v>
      </c>
      <c r="T31" s="333" t="str">
        <f t="shared" si="9"/>
        <v>N/A</v>
      </c>
      <c r="U31" s="332" t="str">
        <f t="shared" si="10"/>
        <v>N/A</v>
      </c>
      <c r="V31" s="333" t="str">
        <f t="shared" si="11"/>
        <v>N/A</v>
      </c>
      <c r="W31" s="329">
        <f t="shared" si="12"/>
        <v>1</v>
      </c>
    </row>
    <row r="32" ht="15.75" customHeight="1">
      <c r="B32" s="329" t="s">
        <v>550</v>
      </c>
      <c r="C32" s="330" t="s">
        <v>186</v>
      </c>
      <c r="D32" s="330" t="s">
        <v>1138</v>
      </c>
      <c r="E32" s="331">
        <v>562.17</v>
      </c>
      <c r="F32" s="331">
        <v>240.0</v>
      </c>
      <c r="G32" s="330">
        <v>3.0</v>
      </c>
      <c r="H32" s="331">
        <v>338.48</v>
      </c>
      <c r="I32" s="330">
        <v>186.67</v>
      </c>
      <c r="J32" s="332" t="str">
        <f t="array" ref="J32">_xludf.XLOOKUP(C32,'ADA Projected Rate'!A:A,'ADA Projected Rate'!H:H,"N/A")</f>
        <v>#NAME?</v>
      </c>
      <c r="K32" s="332" t="str">
        <f t="shared" si="1"/>
        <v>#NAME?</v>
      </c>
      <c r="L32" s="332" t="str">
        <f t="shared" si="2"/>
        <v>#NAME?</v>
      </c>
      <c r="M32" s="332" t="str">
        <f t="shared" si="3"/>
        <v>#NAME?</v>
      </c>
      <c r="N32" s="332" t="str">
        <f t="shared" si="4"/>
        <v>#NAME?</v>
      </c>
      <c r="O32" s="332" t="str">
        <f t="shared" si="5"/>
        <v>#NAME?</v>
      </c>
      <c r="P32" s="332" t="str">
        <f t="shared" si="6"/>
        <v>N/A</v>
      </c>
      <c r="Q32" s="114"/>
      <c r="R32" s="331">
        <f t="shared" si="7"/>
        <v>775.44</v>
      </c>
      <c r="S32" s="332" t="str">
        <f t="shared" si="8"/>
        <v>N/A</v>
      </c>
      <c r="T32" s="333" t="str">
        <f t="shared" si="9"/>
        <v>N/A</v>
      </c>
      <c r="U32" s="332" t="str">
        <f t="shared" si="10"/>
        <v>N/A</v>
      </c>
      <c r="V32" s="333" t="str">
        <f t="shared" si="11"/>
        <v>N/A</v>
      </c>
      <c r="W32" s="329">
        <f t="shared" si="12"/>
        <v>1</v>
      </c>
    </row>
    <row r="33" ht="15.75" customHeight="1">
      <c r="B33" s="329" t="s">
        <v>550</v>
      </c>
      <c r="C33" s="330" t="s">
        <v>187</v>
      </c>
      <c r="D33" s="330" t="s">
        <v>1144</v>
      </c>
      <c r="E33" s="331">
        <v>0.0</v>
      </c>
      <c r="F33" s="331">
        <v>0.0</v>
      </c>
      <c r="G33" s="330">
        <v>1.0</v>
      </c>
      <c r="H33" s="331">
        <v>274.93</v>
      </c>
      <c r="I33" s="330">
        <v>138.69</v>
      </c>
      <c r="J33" s="332" t="str">
        <f t="array" ref="J33">_xludf.XLOOKUP(C33,'ADA Projected Rate'!A:A,'ADA Projected Rate'!H:H,"N/A")</f>
        <v>#NAME?</v>
      </c>
      <c r="K33" s="332" t="str">
        <f t="shared" si="1"/>
        <v>#NAME?</v>
      </c>
      <c r="L33" s="332" t="str">
        <f t="shared" si="2"/>
        <v>#NAME?</v>
      </c>
      <c r="M33" s="332" t="str">
        <f t="shared" si="3"/>
        <v>#NAME?</v>
      </c>
      <c r="N33" s="332" t="str">
        <f t="shared" si="4"/>
        <v>#NAME?</v>
      </c>
      <c r="O33" s="332" t="str">
        <f t="shared" si="5"/>
        <v>#NAME?</v>
      </c>
      <c r="P33" s="332" t="str">
        <f t="shared" si="6"/>
        <v>N/A</v>
      </c>
      <c r="Q33" s="114"/>
      <c r="R33" s="331">
        <f t="shared" si="7"/>
        <v>274.93</v>
      </c>
      <c r="S33" s="332" t="str">
        <f t="shared" si="8"/>
        <v>N/A</v>
      </c>
      <c r="T33" s="333" t="str">
        <f t="shared" si="9"/>
        <v>N/A</v>
      </c>
      <c r="U33" s="332" t="str">
        <f t="shared" si="10"/>
        <v>N/A</v>
      </c>
      <c r="V33" s="333" t="str">
        <f t="shared" si="11"/>
        <v>N/A</v>
      </c>
      <c r="W33" s="329">
        <f t="shared" si="12"/>
        <v>1</v>
      </c>
    </row>
    <row r="34" ht="15.75" customHeight="1">
      <c r="B34" s="329" t="s">
        <v>550</v>
      </c>
      <c r="C34" s="330" t="s">
        <v>188</v>
      </c>
      <c r="D34" s="330" t="s">
        <v>1145</v>
      </c>
      <c r="E34" s="331">
        <v>75.0</v>
      </c>
      <c r="F34" s="331">
        <v>200.0</v>
      </c>
      <c r="G34" s="330">
        <v>1.0</v>
      </c>
      <c r="H34" s="331">
        <v>389.53</v>
      </c>
      <c r="I34" s="330">
        <v>204.11</v>
      </c>
      <c r="J34" s="332" t="str">
        <f t="array" ref="J34">_xludf.XLOOKUP(C34,'ADA Projected Rate'!A:A,'ADA Projected Rate'!H:H,"N/A")</f>
        <v>#NAME?</v>
      </c>
      <c r="K34" s="332" t="str">
        <f t="shared" si="1"/>
        <v>#NAME?</v>
      </c>
      <c r="L34" s="332" t="str">
        <f t="shared" si="2"/>
        <v>#NAME?</v>
      </c>
      <c r="M34" s="332" t="str">
        <f t="shared" si="3"/>
        <v>#NAME?</v>
      </c>
      <c r="N34" s="332" t="str">
        <f t="shared" si="4"/>
        <v>#NAME?</v>
      </c>
      <c r="O34" s="332" t="str">
        <f t="shared" si="5"/>
        <v>#NAME?</v>
      </c>
      <c r="P34" s="332" t="str">
        <f t="shared" si="6"/>
        <v>N/A</v>
      </c>
      <c r="Q34" s="114"/>
      <c r="R34" s="331">
        <f t="shared" si="7"/>
        <v>189.53</v>
      </c>
      <c r="S34" s="332" t="str">
        <f t="shared" si="8"/>
        <v>N/A</v>
      </c>
      <c r="T34" s="333" t="str">
        <f t="shared" si="9"/>
        <v>N/A</v>
      </c>
      <c r="U34" s="332" t="str">
        <f t="shared" si="10"/>
        <v>N/A</v>
      </c>
      <c r="V34" s="333" t="str">
        <f t="shared" si="11"/>
        <v>N/A</v>
      </c>
      <c r="W34" s="329">
        <f t="shared" si="12"/>
        <v>1</v>
      </c>
    </row>
    <row r="35" ht="15.75" customHeight="1">
      <c r="B35" s="329" t="s">
        <v>550</v>
      </c>
      <c r="C35" s="330" t="s">
        <v>189</v>
      </c>
      <c r="D35" s="330" t="s">
        <v>1146</v>
      </c>
      <c r="E35" s="331">
        <v>513.38</v>
      </c>
      <c r="F35" s="331">
        <v>0.0</v>
      </c>
      <c r="G35" s="330">
        <v>1.0</v>
      </c>
      <c r="H35" s="331">
        <v>523.65</v>
      </c>
      <c r="I35" s="330">
        <v>300.17</v>
      </c>
      <c r="J35" s="332" t="str">
        <f t="array" ref="J35">_xludf.XLOOKUP(C35,'ADA Projected Rate'!A:A,'ADA Projected Rate'!H:H,"N/A")</f>
        <v>#NAME?</v>
      </c>
      <c r="K35" s="332" t="str">
        <f t="shared" si="1"/>
        <v>#NAME?</v>
      </c>
      <c r="L35" s="332" t="str">
        <f t="shared" si="2"/>
        <v>#NAME?</v>
      </c>
      <c r="M35" s="332" t="str">
        <f t="shared" si="3"/>
        <v>#NAME?</v>
      </c>
      <c r="N35" s="332" t="str">
        <f t="shared" si="4"/>
        <v>#NAME?</v>
      </c>
      <c r="O35" s="332" t="str">
        <f t="shared" si="5"/>
        <v>#NAME?</v>
      </c>
      <c r="P35" s="332" t="str">
        <f t="shared" si="6"/>
        <v>N/A</v>
      </c>
      <c r="Q35" s="114"/>
      <c r="R35" s="331">
        <f t="shared" si="7"/>
        <v>523.65</v>
      </c>
      <c r="S35" s="332" t="str">
        <f t="shared" si="8"/>
        <v>N/A</v>
      </c>
      <c r="T35" s="333" t="str">
        <f t="shared" si="9"/>
        <v>N/A</v>
      </c>
      <c r="U35" s="332" t="str">
        <f t="shared" si="10"/>
        <v>N/A</v>
      </c>
      <c r="V35" s="333" t="str">
        <f t="shared" si="11"/>
        <v>N/A</v>
      </c>
      <c r="W35" s="329">
        <f t="shared" si="12"/>
        <v>1</v>
      </c>
    </row>
    <row r="36" ht="15.75" customHeight="1">
      <c r="B36" s="329" t="s">
        <v>550</v>
      </c>
      <c r="C36" s="330" t="s">
        <v>190</v>
      </c>
      <c r="D36" s="330" t="s">
        <v>1147</v>
      </c>
      <c r="E36" s="331">
        <v>606.79</v>
      </c>
      <c r="F36" s="331">
        <v>0.0</v>
      </c>
      <c r="G36" s="330">
        <v>1.0</v>
      </c>
      <c r="H36" s="331">
        <v>618.93</v>
      </c>
      <c r="I36" s="330">
        <v>354.79</v>
      </c>
      <c r="J36" s="332" t="str">
        <f t="array" ref="J36">_xludf.XLOOKUP(C36,'ADA Projected Rate'!A:A,'ADA Projected Rate'!H:H,"N/A")</f>
        <v>#NAME?</v>
      </c>
      <c r="K36" s="332" t="str">
        <f t="shared" si="1"/>
        <v>#NAME?</v>
      </c>
      <c r="L36" s="332" t="str">
        <f t="shared" si="2"/>
        <v>#NAME?</v>
      </c>
      <c r="M36" s="332" t="str">
        <f t="shared" si="3"/>
        <v>#NAME?</v>
      </c>
      <c r="N36" s="332" t="str">
        <f t="shared" si="4"/>
        <v>#NAME?</v>
      </c>
      <c r="O36" s="332" t="str">
        <f t="shared" si="5"/>
        <v>#NAME?</v>
      </c>
      <c r="P36" s="332" t="str">
        <f t="shared" si="6"/>
        <v>N/A</v>
      </c>
      <c r="Q36" s="114"/>
      <c r="R36" s="331">
        <f t="shared" si="7"/>
        <v>618.93</v>
      </c>
      <c r="S36" s="332" t="str">
        <f t="shared" si="8"/>
        <v>N/A</v>
      </c>
      <c r="T36" s="333" t="str">
        <f t="shared" si="9"/>
        <v>N/A</v>
      </c>
      <c r="U36" s="332" t="str">
        <f t="shared" si="10"/>
        <v>N/A</v>
      </c>
      <c r="V36" s="333" t="str">
        <f t="shared" si="11"/>
        <v>N/A</v>
      </c>
      <c r="W36" s="329">
        <f t="shared" si="12"/>
        <v>1</v>
      </c>
    </row>
    <row r="37" ht="15.75" customHeight="1">
      <c r="B37" s="329" t="s">
        <v>550</v>
      </c>
      <c r="C37" s="330" t="s">
        <v>191</v>
      </c>
      <c r="D37" s="330" t="s">
        <v>1148</v>
      </c>
      <c r="E37" s="331">
        <v>1182.84</v>
      </c>
      <c r="F37" s="331">
        <v>0.0</v>
      </c>
      <c r="G37" s="330">
        <v>2.0</v>
      </c>
      <c r="H37" s="331">
        <v>603.25</v>
      </c>
      <c r="I37" s="330">
        <v>345.79</v>
      </c>
      <c r="J37" s="332" t="str">
        <f t="array" ref="J37">_xludf.XLOOKUP(C37,'ADA Projected Rate'!A:A,'ADA Projected Rate'!H:H,"N/A")</f>
        <v>#NAME?</v>
      </c>
      <c r="K37" s="332" t="str">
        <f t="shared" si="1"/>
        <v>#NAME?</v>
      </c>
      <c r="L37" s="332" t="str">
        <f t="shared" si="2"/>
        <v>#NAME?</v>
      </c>
      <c r="M37" s="332" t="str">
        <f t="shared" si="3"/>
        <v>#NAME?</v>
      </c>
      <c r="N37" s="332" t="str">
        <f t="shared" si="4"/>
        <v>#NAME?</v>
      </c>
      <c r="O37" s="332" t="str">
        <f t="shared" si="5"/>
        <v>#NAME?</v>
      </c>
      <c r="P37" s="332" t="str">
        <f t="shared" si="6"/>
        <v>N/A</v>
      </c>
      <c r="Q37" s="114"/>
      <c r="R37" s="331">
        <f t="shared" si="7"/>
        <v>1206.5</v>
      </c>
      <c r="S37" s="332" t="str">
        <f t="shared" si="8"/>
        <v>N/A</v>
      </c>
      <c r="T37" s="333" t="str">
        <f t="shared" si="9"/>
        <v>N/A</v>
      </c>
      <c r="U37" s="332" t="str">
        <f t="shared" si="10"/>
        <v>N/A</v>
      </c>
      <c r="V37" s="333" t="str">
        <f t="shared" si="11"/>
        <v>N/A</v>
      </c>
      <c r="W37" s="329">
        <f t="shared" si="12"/>
        <v>1</v>
      </c>
    </row>
    <row r="38" ht="15.75" customHeight="1">
      <c r="B38" s="329" t="s">
        <v>550</v>
      </c>
      <c r="C38" s="330" t="s">
        <v>192</v>
      </c>
      <c r="D38" s="330" t="s">
        <v>1152</v>
      </c>
      <c r="E38" s="331">
        <v>3073.0</v>
      </c>
      <c r="F38" s="331">
        <v>0.0</v>
      </c>
      <c r="G38" s="330">
        <v>1.0</v>
      </c>
      <c r="H38" s="331">
        <v>4022.17</v>
      </c>
      <c r="I38" s="330">
        <v>1580.1</v>
      </c>
      <c r="J38" s="332" t="str">
        <f t="array" ref="J38">_xludf.XLOOKUP(C38,'ADA Projected Rate'!A:A,'ADA Projected Rate'!H:H,"N/A")</f>
        <v>#NAME?</v>
      </c>
      <c r="K38" s="332" t="str">
        <f t="shared" si="1"/>
        <v>#NAME?</v>
      </c>
      <c r="L38" s="332" t="str">
        <f t="shared" si="2"/>
        <v>#NAME?</v>
      </c>
      <c r="M38" s="332" t="str">
        <f t="shared" si="3"/>
        <v>#NAME?</v>
      </c>
      <c r="N38" s="332" t="str">
        <f t="shared" si="4"/>
        <v>#NAME?</v>
      </c>
      <c r="O38" s="332" t="str">
        <f t="shared" si="5"/>
        <v>#NAME?</v>
      </c>
      <c r="P38" s="332" t="str">
        <f t="shared" si="6"/>
        <v>N/A</v>
      </c>
      <c r="Q38" s="114"/>
      <c r="R38" s="331">
        <f t="shared" si="7"/>
        <v>4022.17</v>
      </c>
      <c r="S38" s="332" t="str">
        <f t="shared" si="8"/>
        <v>N/A</v>
      </c>
      <c r="T38" s="333" t="str">
        <f t="shared" si="9"/>
        <v>N/A</v>
      </c>
      <c r="U38" s="332" t="str">
        <f t="shared" si="10"/>
        <v>N/A</v>
      </c>
      <c r="V38" s="333" t="str">
        <f t="shared" si="11"/>
        <v>N/A</v>
      </c>
      <c r="W38" s="329">
        <f t="shared" si="12"/>
        <v>1</v>
      </c>
    </row>
    <row r="39" ht="15.75" customHeight="1">
      <c r="B39" s="329" t="s">
        <v>550</v>
      </c>
      <c r="C39" s="330" t="s">
        <v>193</v>
      </c>
      <c r="D39" s="330" t="s">
        <v>1161</v>
      </c>
      <c r="E39" s="331">
        <v>2675.0</v>
      </c>
      <c r="F39" s="331">
        <v>0.0</v>
      </c>
      <c r="G39" s="330">
        <v>1.0</v>
      </c>
      <c r="H39" s="331">
        <v>4460.53</v>
      </c>
      <c r="I39" s="330">
        <v>1701.36</v>
      </c>
      <c r="J39" s="332" t="str">
        <f t="array" ref="J39">_xludf.XLOOKUP(C39,'ADA Projected Rate'!A:A,'ADA Projected Rate'!H:H,"N/A")</f>
        <v>#NAME?</v>
      </c>
      <c r="K39" s="332" t="str">
        <f t="shared" si="1"/>
        <v>#NAME?</v>
      </c>
      <c r="L39" s="332" t="str">
        <f t="shared" si="2"/>
        <v>#NAME?</v>
      </c>
      <c r="M39" s="332" t="str">
        <f t="shared" si="3"/>
        <v>#NAME?</v>
      </c>
      <c r="N39" s="332" t="str">
        <f t="shared" si="4"/>
        <v>#NAME?</v>
      </c>
      <c r="O39" s="332" t="str">
        <f t="shared" si="5"/>
        <v>#NAME?</v>
      </c>
      <c r="P39" s="332" t="str">
        <f t="shared" si="6"/>
        <v>N/A</v>
      </c>
      <c r="Q39" s="114"/>
      <c r="R39" s="331">
        <f t="shared" si="7"/>
        <v>4460.53</v>
      </c>
      <c r="S39" s="332" t="str">
        <f t="shared" si="8"/>
        <v>N/A</v>
      </c>
      <c r="T39" s="333" t="str">
        <f t="shared" si="9"/>
        <v>N/A</v>
      </c>
      <c r="U39" s="332" t="str">
        <f t="shared" si="10"/>
        <v>N/A</v>
      </c>
      <c r="V39" s="333" t="str">
        <f t="shared" si="11"/>
        <v>N/A</v>
      </c>
      <c r="W39" s="329">
        <f t="shared" si="12"/>
        <v>1</v>
      </c>
    </row>
    <row r="40" ht="15.75" customHeight="1">
      <c r="B40" s="329" t="s">
        <v>550</v>
      </c>
      <c r="C40" s="330" t="s">
        <v>194</v>
      </c>
      <c r="D40" s="330" t="s">
        <v>1192</v>
      </c>
      <c r="E40" s="331">
        <v>91.32</v>
      </c>
      <c r="F40" s="331">
        <v>0.0</v>
      </c>
      <c r="G40" s="330">
        <v>1.0</v>
      </c>
      <c r="H40" s="331">
        <v>95.94</v>
      </c>
      <c r="I40" s="330">
        <v>136.29</v>
      </c>
      <c r="J40" s="332" t="str">
        <f t="array" ref="J40">_xludf.XLOOKUP(C40,'ADA Projected Rate'!A:A,'ADA Projected Rate'!H:H,"N/A")</f>
        <v>#NAME?</v>
      </c>
      <c r="K40" s="332" t="str">
        <f t="shared" si="1"/>
        <v>#NAME?</v>
      </c>
      <c r="L40" s="332" t="str">
        <f t="shared" si="2"/>
        <v>#NAME?</v>
      </c>
      <c r="M40" s="332" t="str">
        <f t="shared" si="3"/>
        <v>#NAME?</v>
      </c>
      <c r="N40" s="332" t="str">
        <f t="shared" si="4"/>
        <v>#NAME?</v>
      </c>
      <c r="O40" s="332" t="str">
        <f t="shared" si="5"/>
        <v>#NAME?</v>
      </c>
      <c r="P40" s="332" t="str">
        <f t="shared" si="6"/>
        <v>N/A</v>
      </c>
      <c r="Q40" s="114"/>
      <c r="R40" s="331">
        <f t="shared" si="7"/>
        <v>95.94</v>
      </c>
      <c r="S40" s="332" t="str">
        <f t="shared" si="8"/>
        <v>N/A</v>
      </c>
      <c r="T40" s="333" t="str">
        <f t="shared" si="9"/>
        <v>N/A</v>
      </c>
      <c r="U40" s="332" t="str">
        <f t="shared" si="10"/>
        <v>N/A</v>
      </c>
      <c r="V40" s="333" t="str">
        <f t="shared" si="11"/>
        <v>N/A</v>
      </c>
      <c r="W40" s="329">
        <f t="shared" si="12"/>
        <v>1</v>
      </c>
    </row>
    <row r="41" ht="15.75" customHeight="1">
      <c r="B41" s="329" t="s">
        <v>550</v>
      </c>
      <c r="C41" s="330" t="s">
        <v>195</v>
      </c>
      <c r="D41" s="330" t="s">
        <v>1214</v>
      </c>
      <c r="E41" s="331">
        <v>6682.07</v>
      </c>
      <c r="F41" s="331">
        <v>0.0</v>
      </c>
      <c r="G41" s="330">
        <v>156.0</v>
      </c>
      <c r="H41" s="331">
        <v>44.77</v>
      </c>
      <c r="I41" s="330">
        <v>43.83</v>
      </c>
      <c r="J41" s="332" t="str">
        <f t="array" ref="J41">_xludf.XLOOKUP(C41,'ADA Projected Rate'!A:A,'ADA Projected Rate'!H:H,"N/A")</f>
        <v>#NAME?</v>
      </c>
      <c r="K41" s="332" t="str">
        <f t="shared" si="1"/>
        <v>#NAME?</v>
      </c>
      <c r="L41" s="332" t="str">
        <f t="shared" si="2"/>
        <v>#NAME?</v>
      </c>
      <c r="M41" s="332" t="str">
        <f t="shared" si="3"/>
        <v>#NAME?</v>
      </c>
      <c r="N41" s="332" t="str">
        <f t="shared" si="4"/>
        <v>#NAME?</v>
      </c>
      <c r="O41" s="332" t="str">
        <f t="shared" si="5"/>
        <v>#NAME?</v>
      </c>
      <c r="P41" s="332" t="str">
        <f t="shared" si="6"/>
        <v>N/A</v>
      </c>
      <c r="Q41" s="114"/>
      <c r="R41" s="331">
        <f t="shared" si="7"/>
        <v>6984.12</v>
      </c>
      <c r="S41" s="332" t="str">
        <f t="shared" si="8"/>
        <v>N/A</v>
      </c>
      <c r="T41" s="333" t="str">
        <f t="shared" si="9"/>
        <v>N/A</v>
      </c>
      <c r="U41" s="332" t="str">
        <f t="shared" si="10"/>
        <v>N/A</v>
      </c>
      <c r="V41" s="333" t="str">
        <f t="shared" si="11"/>
        <v>N/A</v>
      </c>
      <c r="W41" s="329">
        <f t="shared" si="12"/>
        <v>1</v>
      </c>
    </row>
    <row r="42" ht="15.75" customHeight="1">
      <c r="B42" s="329" t="s">
        <v>550</v>
      </c>
      <c r="C42" s="330" t="s">
        <v>196</v>
      </c>
      <c r="D42" s="330" t="s">
        <v>1223</v>
      </c>
      <c r="E42" s="331">
        <v>257.52</v>
      </c>
      <c r="F42" s="331">
        <v>0.0</v>
      </c>
      <c r="G42" s="330">
        <v>4.0</v>
      </c>
      <c r="H42" s="331">
        <v>85.97</v>
      </c>
      <c r="I42" s="330">
        <v>45.37</v>
      </c>
      <c r="J42" s="332" t="str">
        <f t="array" ref="J42">_xludf.XLOOKUP(C42,'ADA Projected Rate'!A:A,'ADA Projected Rate'!H:H,"N/A")</f>
        <v>#NAME?</v>
      </c>
      <c r="K42" s="332" t="str">
        <f t="shared" si="1"/>
        <v>#NAME?</v>
      </c>
      <c r="L42" s="332" t="str">
        <f t="shared" si="2"/>
        <v>#NAME?</v>
      </c>
      <c r="M42" s="332" t="str">
        <f t="shared" si="3"/>
        <v>#NAME?</v>
      </c>
      <c r="N42" s="332" t="str">
        <f t="shared" si="4"/>
        <v>#NAME?</v>
      </c>
      <c r="O42" s="332" t="str">
        <f t="shared" si="5"/>
        <v>#NAME?</v>
      </c>
      <c r="P42" s="332" t="str">
        <f t="shared" si="6"/>
        <v>N/A</v>
      </c>
      <c r="Q42" s="114"/>
      <c r="R42" s="331">
        <f t="shared" si="7"/>
        <v>343.88</v>
      </c>
      <c r="S42" s="332" t="str">
        <f t="shared" si="8"/>
        <v>N/A</v>
      </c>
      <c r="T42" s="333" t="str">
        <f t="shared" si="9"/>
        <v>N/A</v>
      </c>
      <c r="U42" s="332" t="str">
        <f t="shared" si="10"/>
        <v>N/A</v>
      </c>
      <c r="V42" s="333" t="str">
        <f t="shared" si="11"/>
        <v>N/A</v>
      </c>
      <c r="W42" s="329">
        <f t="shared" si="12"/>
        <v>1</v>
      </c>
    </row>
    <row r="43" ht="15.75" customHeight="1">
      <c r="B43" s="329" t="s">
        <v>550</v>
      </c>
      <c r="C43" s="330" t="s">
        <v>197</v>
      </c>
      <c r="D43" s="330" t="s">
        <v>1226</v>
      </c>
      <c r="E43" s="331">
        <v>228.92</v>
      </c>
      <c r="F43" s="331">
        <v>0.0</v>
      </c>
      <c r="G43" s="330">
        <v>7.0</v>
      </c>
      <c r="H43" s="331">
        <v>39.25</v>
      </c>
      <c r="I43" s="329">
        <v>13.21</v>
      </c>
      <c r="J43" s="332" t="str">
        <f t="array" ref="J43">_xludf.XLOOKUP(C43,'ADA Projected Rate'!A:A,'ADA Projected Rate'!H:H,"N/A")</f>
        <v>#NAME?</v>
      </c>
      <c r="K43" s="332" t="str">
        <f t="shared" si="1"/>
        <v>#NAME?</v>
      </c>
      <c r="L43" s="332" t="str">
        <f t="shared" si="2"/>
        <v>#NAME?</v>
      </c>
      <c r="M43" s="332" t="str">
        <f t="shared" si="3"/>
        <v>#NAME?</v>
      </c>
      <c r="N43" s="332" t="str">
        <f t="shared" si="4"/>
        <v>#NAME?</v>
      </c>
      <c r="O43" s="332" t="str">
        <f t="shared" si="5"/>
        <v>#NAME?</v>
      </c>
      <c r="P43" s="332" t="str">
        <f t="shared" si="6"/>
        <v>N/A</v>
      </c>
      <c r="Q43" s="114"/>
      <c r="R43" s="331">
        <f t="shared" si="7"/>
        <v>274.75</v>
      </c>
      <c r="S43" s="332" t="str">
        <f t="shared" si="8"/>
        <v>N/A</v>
      </c>
      <c r="T43" s="333" t="str">
        <f t="shared" si="9"/>
        <v>N/A</v>
      </c>
      <c r="U43" s="332" t="str">
        <f t="shared" si="10"/>
        <v>N/A</v>
      </c>
      <c r="V43" s="333" t="str">
        <f t="shared" si="11"/>
        <v>N/A</v>
      </c>
      <c r="W43" s="329">
        <f t="shared" si="12"/>
        <v>1</v>
      </c>
    </row>
    <row r="44" ht="15.75" customHeight="1">
      <c r="B44" s="114"/>
      <c r="C44" s="115"/>
      <c r="D44" s="138"/>
      <c r="E44" s="116"/>
      <c r="F44" s="116"/>
      <c r="G44" s="115"/>
      <c r="H44" s="116"/>
      <c r="I44" s="116"/>
      <c r="J44" s="117"/>
      <c r="K44" s="117"/>
      <c r="L44" s="117"/>
      <c r="M44" s="114"/>
      <c r="N44" s="114"/>
      <c r="O44" s="114"/>
      <c r="P44" s="114"/>
      <c r="Q44" s="114"/>
      <c r="R44" s="116"/>
      <c r="S44" s="114"/>
      <c r="T44" s="114"/>
      <c r="U44" s="114"/>
      <c r="V44" s="114"/>
      <c r="W44" s="114"/>
    </row>
    <row r="45" ht="15.75" customHeight="1">
      <c r="B45" s="114"/>
      <c r="C45" s="115"/>
      <c r="D45" s="138"/>
      <c r="E45" s="116">
        <f t="shared" ref="E45:G45" si="13">SUM(E9:E43)</f>
        <v>37426.64</v>
      </c>
      <c r="F45" s="116">
        <f t="shared" si="13"/>
        <v>1704.32</v>
      </c>
      <c r="G45" s="115">
        <f t="shared" si="13"/>
        <v>451</v>
      </c>
      <c r="H45" s="116"/>
      <c r="I45" s="116"/>
      <c r="J45" s="117"/>
      <c r="K45" s="117"/>
      <c r="L45" s="117"/>
      <c r="M45" s="114"/>
      <c r="N45" s="114"/>
      <c r="O45" s="114"/>
      <c r="P45" s="114"/>
      <c r="Q45" s="114"/>
      <c r="R45" s="116"/>
      <c r="S45" s="114"/>
      <c r="T45" s="114"/>
      <c r="U45" s="114"/>
      <c r="V45" s="114"/>
      <c r="W45" s="114"/>
    </row>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E7:G7"/>
    <mergeCell ref="K7:P7"/>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2025-03-14T19:44:28Z</dcterms:created>
  <dc:creator>Preston, Kimberly</dc:creator>
</cp:coreProperties>
</file>