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cohcpf-my.sharepoint.com/personal/vamuth_hcpf_co_gov/Documents/Desktop/October2025/"/>
    </mc:Choice>
  </mc:AlternateContent>
  <xr:revisionPtr revIDLastSave="333" documentId="13_ncr:1_{F54F1202-B97E-465B-9135-00D3C943A132}" xr6:coauthVersionLast="47" xr6:coauthVersionMax="47" xr10:uidLastSave="{8828798D-5D20-4833-9F83-6DD3D9649AE6}"/>
  <bookViews>
    <workbookView xWindow="-110" yWindow="-110" windowWidth="19420" windowHeight="11500" activeTab="1" xr2:uid="{76C71A13-D11F-4443-A930-B5450E9287BA}"/>
  </bookViews>
  <sheets>
    <sheet name="PETI Denver" sheetId="1" r:id="rId1"/>
    <sheet name="ACF PETI Key Denver" sheetId="4" r:id="rId2"/>
  </sheets>
  <definedNames>
    <definedName name="ClientACFServicePayment" localSheetId="0">'PETI Denver'!$G$18</definedName>
    <definedName name="ClientACFServicePayment">#REF!</definedName>
    <definedName name="ClientLTInsurance" localSheetId="1">#REF!</definedName>
    <definedName name="ClientLTInsurance">'PETI Denver'!$G$9</definedName>
    <definedName name="ClientPNA" localSheetId="1">#REF!</definedName>
    <definedName name="ClientPNA">'PETI Denver'!$G$11</definedName>
    <definedName name="GrossIncome" localSheetId="1">#REF!</definedName>
    <definedName name="GrossIncome">'PETI Denver'!$G$8</definedName>
    <definedName name="NoncoveredMedicalAllowance" localSheetId="1">#REF!</definedName>
    <definedName name="NoncoveredMedicalAllowance">'PETI Denver'!$G$14</definedName>
    <definedName name="OtherFamilymemberAllowance" localSheetId="1">#REF!</definedName>
    <definedName name="OtherFamilymemberAllowance">'PETI Denver'!$G$13</definedName>
    <definedName name="PNAMax" localSheetId="1">#REF!</definedName>
    <definedName name="PNAMax">'PETI Denver'!$G$12</definedName>
    <definedName name="ProvRate">#REF!</definedName>
    <definedName name="RoomBoard" localSheetId="1">#REF!</definedName>
    <definedName name="RoomBoard">'PETI Denver'!$G$19</definedName>
    <definedName name="ServiceAmount" localSheetId="0">'PETI Denver'!$G$26</definedName>
    <definedName name="ServiceAmount">#REF!</definedName>
    <definedName name="TaxAllowance" localSheetId="1">#REF!</definedName>
    <definedName name="TaxAllowance">'PETI Denver'!$G$15</definedName>
    <definedName name="TotalGrossIncome" localSheetId="1">#REF!</definedName>
    <definedName name="TotalGrossIncome">'PETI Denver'!$G$10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4" l="1"/>
  <c r="E28" i="4"/>
  <c r="D24" i="4"/>
  <c r="D28" i="4"/>
  <c r="B6" i="4"/>
  <c r="C28" i="4"/>
  <c r="G26" i="1" l="1"/>
  <c r="F6" i="1" l="1"/>
  <c r="G19" i="1" l="1"/>
  <c r="G10" i="1" l="1"/>
  <c r="G11" i="1" l="1"/>
  <c r="G16" i="1" s="1"/>
  <c r="G18" i="1" s="1"/>
  <c r="G20" i="1" s="1"/>
  <c r="C38" i="1" s="1"/>
  <c r="G22" i="1" l="1"/>
  <c r="G23" i="1" s="1"/>
  <c r="G24" i="1" s="1"/>
  <c r="G27" i="1"/>
  <c r="G28" i="1" s="1"/>
  <c r="G30" i="1" s="1"/>
  <c r="C39" i="1" s="1"/>
</calcChain>
</file>

<file path=xl/sharedStrings.xml><?xml version="1.0" encoding="utf-8"?>
<sst xmlns="http://schemas.openxmlformats.org/spreadsheetml/2006/main" count="74" uniqueCount="69">
  <si>
    <t>County:</t>
  </si>
  <si>
    <t>Case Manager:</t>
  </si>
  <si>
    <t>CM Phone #:</t>
  </si>
  <si>
    <t>ACF Provider:</t>
  </si>
  <si>
    <t>Start Date:</t>
  </si>
  <si>
    <t>End Date:</t>
  </si>
  <si>
    <t>Step 1</t>
  </si>
  <si>
    <t>Step 2</t>
  </si>
  <si>
    <t>Step 3</t>
  </si>
  <si>
    <t>Step 4</t>
  </si>
  <si>
    <t>Step 5</t>
  </si>
  <si>
    <t>Personal Needs Allowance</t>
  </si>
  <si>
    <r>
      <t>Maintenance Allowance for Other Family Member</t>
    </r>
    <r>
      <rPr>
        <b/>
        <vertAlign val="superscript"/>
        <sz val="10"/>
        <rFont val="Times New Roman"/>
        <family val="1"/>
      </rPr>
      <t>2</t>
    </r>
    <r>
      <rPr>
        <b/>
        <sz val="10"/>
        <rFont val="Times New Roman"/>
        <family val="1"/>
      </rPr>
      <t xml:space="preserve">
</t>
    </r>
    <r>
      <rPr>
        <sz val="8"/>
        <rFont val="Times New Roman"/>
        <family val="1"/>
      </rPr>
      <t>(See Section 8.486.61 B.2. and B.3.)</t>
    </r>
  </si>
  <si>
    <t>Tax Allowance</t>
  </si>
  <si>
    <t>Total Allowances including Personal Needs Allowance</t>
  </si>
  <si>
    <t>Monthly Payment to ACF</t>
  </si>
  <si>
    <t>Daily Medicaid payment for services</t>
  </si>
  <si>
    <t>I have reviewed the information included on this page and understand that the payments indicated here are</t>
  </si>
  <si>
    <t>due beginning (enter date)</t>
  </si>
  <si>
    <t>and the 1st of each following month I receive services.</t>
  </si>
  <si>
    <t xml:space="preserve">I agree to report immediately to my case manager changes of $50 or more in income, expenses, or </t>
  </si>
  <si>
    <t>household makeup which affect my payment amount.</t>
  </si>
  <si>
    <t>Case Manager's Signature &amp; Date</t>
  </si>
  <si>
    <t>Resident Payment</t>
  </si>
  <si>
    <t>a month</t>
  </si>
  <si>
    <t>Provider Reimbursement</t>
  </si>
  <si>
    <t>a day</t>
  </si>
  <si>
    <r>
      <t xml:space="preserve">    Standard Room and Board Rate</t>
    </r>
    <r>
      <rPr>
        <vertAlign val="superscript"/>
        <sz val="10"/>
        <rFont val="Times New Roman"/>
        <family val="1"/>
      </rPr>
      <t>3</t>
    </r>
  </si>
  <si>
    <t>FY2023-24</t>
  </si>
  <si>
    <t>Rate Increase</t>
  </si>
  <si>
    <t>ACF RATE</t>
  </si>
  <si>
    <t>COLA</t>
  </si>
  <si>
    <t>SSI</t>
  </si>
  <si>
    <t>300% Maximum (I)</t>
  </si>
  <si>
    <t>Room and Board</t>
  </si>
  <si>
    <t>OAP Increase</t>
  </si>
  <si>
    <t>OAP Pension $</t>
  </si>
  <si>
    <t>NOTES</t>
  </si>
  <si>
    <t>Amount equal to the Old Age Pension amount ($832.00) plus the unearned income disregard ($20.00).  Old Age Pension amount set by Deparment of Human Services.  The unearned income disregard is set by the Social Security Administration. 01/01/2021</t>
  </si>
  <si>
    <t>For a client with a spouse only an amount equal to the Aid to the Needy and Disabled Standard minus the spouses income.  For a client with a spouse and/or dependents an amount equal to TANF minus the spouses income.</t>
  </si>
  <si>
    <t>Room and Board can rise dollar for dollar with social security increases if the Old Age Pension amount also increases. The Old Age Pension amount was increased in January 2021 but Room and Board did not increase. C.C.R 8.495.7.A</t>
  </si>
  <si>
    <t>See Special Instructions for Spousal Protection Clients</t>
  </si>
  <si>
    <t>Total Days:</t>
  </si>
  <si>
    <t xml:space="preserve">C.C.R 8.486.10 "HCBS-EBD Case Management Funtions"; C.C.R 8.509.30 "HCBS-CMHS Case Management Funtions";C.C.R. 8.486.60 "Calculation of Client Payment (PETI)" </t>
  </si>
  <si>
    <t>Member ID:</t>
  </si>
  <si>
    <r>
      <t>Member's Gross Monthly Income (from all sources)</t>
    </r>
    <r>
      <rPr>
        <sz val="10"/>
        <rFont val="Times New Roman"/>
        <family val="1"/>
      </rPr>
      <t xml:space="preserve">
</t>
    </r>
    <r>
      <rPr>
        <sz val="8"/>
        <rFont val="Times New Roman"/>
        <family val="1"/>
      </rPr>
      <t>This includes, but is not limited to:  Social Security, Railroad Retirement Benefits, Veterans Assistance, Private Pension/Retirement Benefits, or other.</t>
    </r>
  </si>
  <si>
    <t xml:space="preserve">Member's Gross Monthly Long Term Care Insurance Amount </t>
  </si>
  <si>
    <t>Total Member's Gross Monthly Income</t>
  </si>
  <si>
    <t xml:space="preserve"> Member's Personal Needs Allowance Maximum</t>
  </si>
  <si>
    <r>
      <t xml:space="preserve">Allowances for Member's Non-covered Medical Needs
</t>
    </r>
    <r>
      <rPr>
        <sz val="8"/>
        <rFont val="Times New Roman"/>
        <family val="1"/>
      </rPr>
      <t>(See Section 8.486.61(4))  This includes, but is not limited to:  Health Insurance Premiums, Non-covered Medical Bills, Non-covered Prescription Drugs, Non-covered Medical Supplies and Equipment, Eye, Ear &amp; Dental, and other Medical or Remedial Care  (Please specify the non-covered needs and their amount, if you need more room, please attach on another sheet)</t>
    </r>
  </si>
  <si>
    <t>Member Payment Amount</t>
  </si>
  <si>
    <t xml:space="preserve">    Member Obligation for Service Payment to ACF</t>
  </si>
  <si>
    <t>Member's Income</t>
  </si>
  <si>
    <t xml:space="preserve">        Income Available to member to pay to ACF</t>
  </si>
  <si>
    <t xml:space="preserve">        Monthly Payment to ACF</t>
  </si>
  <si>
    <t>Total Income available to the member including Personal Needs Allowance</t>
  </si>
  <si>
    <t xml:space="preserve">        Member's Payment for Services to ACF</t>
  </si>
  <si>
    <t>Member Consent and Understanding</t>
  </si>
  <si>
    <t>Member's/Guardian's Signature &amp; Date</t>
  </si>
  <si>
    <t>Total Member Payment to ACF</t>
  </si>
  <si>
    <t xml:space="preserve">     Overage Income</t>
  </si>
  <si>
    <r>
      <t xml:space="preserve">     Monthly amount billable by fiscal agent for remaining Services</t>
    </r>
    <r>
      <rPr>
        <sz val="8"/>
        <rFont val="Times New Roman"/>
        <family val="1"/>
      </rPr>
      <t xml:space="preserve">
     (Service amount minus the member's payment for Services)</t>
    </r>
  </si>
  <si>
    <t>COLA Increase 1/1/2024</t>
  </si>
  <si>
    <t>FY 2024-25</t>
  </si>
  <si>
    <t>COLA Increase 1/1/2025</t>
  </si>
  <si>
    <t>FY 2025-26</t>
  </si>
  <si>
    <t xml:space="preserve"> Member Name:</t>
  </si>
  <si>
    <t>Rate Decrease</t>
  </si>
  <si>
    <t>FY 2025-26
10/01/2025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</si>
</sst>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409]mmmm\ d\,\ yyyy;@"/>
  </numFmts>
  <fonts count="23" x14ac:knownFonts="1">
    <font>
      <sz val="11"/>
      <color theme="1"/>
      <name val="Calibri"/>
      <family val="2"/>
      <scheme val="minor"/>
    </font>
    <font>
      <sz val="11"/>
      <color theme="1"/>
      <name val="Calibri"/>
      <family val="2"/>
      <scheme val="minor"/>
    </font>
    <font>
      <b/>
      <sz val="10"/>
      <color theme="1"/>
      <name val="Times New Roman"/>
      <family val="1"/>
    </font>
    <font>
      <sz val="10"/>
      <color theme="1"/>
      <name val="Times New Roman"/>
      <family val="1"/>
    </font>
    <font>
      <b/>
      <sz val="12"/>
      <color theme="1"/>
      <name val="Times New Roman"/>
      <family val="1"/>
    </font>
    <font>
      <sz val="10"/>
      <name val="Verdana"/>
      <family val="2"/>
    </font>
    <font>
      <b/>
      <sz val="10"/>
      <name val="Times New Roman"/>
      <family val="1"/>
    </font>
    <font>
      <sz val="10"/>
      <name val="Times New Roman"/>
      <family val="1"/>
    </font>
    <font>
      <sz val="8"/>
      <name val="Times New Roman"/>
      <family val="1"/>
    </font>
    <font>
      <b/>
      <vertAlign val="superscript"/>
      <sz val="10"/>
      <name val="Times New Roman"/>
      <family val="1"/>
    </font>
    <font>
      <vertAlign val="superscript"/>
      <sz val="10"/>
      <name val="Times New Roman"/>
      <family val="1"/>
    </font>
    <font>
      <sz val="10"/>
      <color indexed="57"/>
      <name val="Times New Roman"/>
      <family val="1"/>
    </font>
    <font>
      <b/>
      <sz val="9"/>
      <name val="Times New Roman"/>
      <family val="1"/>
    </font>
    <font>
      <sz val="10.5"/>
      <name val="Times New Roman"/>
      <family val="1"/>
    </font>
    <font>
      <sz val="10.7"/>
      <name val="Times New Roman"/>
      <family val="1"/>
    </font>
    <font>
      <u/>
      <sz val="9"/>
      <color theme="1"/>
      <name val="Times New Roman"/>
      <family val="1"/>
    </font>
    <font>
      <sz val="9"/>
      <name val="Times New Roman"/>
      <family val="1"/>
    </font>
    <font>
      <sz val="11"/>
      <name val="Times New Roman"/>
      <family val="1"/>
    </font>
    <font>
      <sz val="10"/>
      <color rgb="FF000000"/>
      <name val="Times New Roman"/>
      <family val="1"/>
    </font>
    <font>
      <b/>
      <sz val="10"/>
      <color rgb="FFFF0000"/>
      <name val="Times New Roman"/>
      <family val="1"/>
    </font>
    <font>
      <sz val="8"/>
      <color rgb="FF000000"/>
      <name val="Segoe UI"/>
      <family val="2"/>
    </font>
    <font>
      <b/>
      <sz val="14"/>
      <color theme="1"/>
      <name val="Times New Roman"/>
      <family val="1"/>
    </font>
    <font>
      <b/>
      <sz val="14"/>
      <name val="Times New Roman"/>
      <family val="1"/>
    </font>
  </fonts>
  <fills count="8">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rgb="FFCCECFF"/>
        <bgColor indexed="64"/>
      </patternFill>
    </fill>
    <fill>
      <patternFill patternType="solid">
        <fgColor theme="0"/>
        <bgColor indexed="64"/>
      </patternFill>
    </fill>
    <fill>
      <patternFill patternType="solid">
        <fgColor theme="2" tint="-0.249977111117893"/>
        <bgColor indexed="64"/>
      </patternFill>
    </fill>
    <fill>
      <patternFill patternType="solid">
        <fgColor rgb="FFFFC00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0" fontId="1" fillId="0" borderId="0"/>
    <xf numFmtId="44" fontId="5" fillId="0" borderId="0" applyFont="0" applyFill="0" applyBorder="0" applyAlignment="0" applyProtection="0"/>
    <xf numFmtId="9" fontId="5" fillId="0" borderId="0" applyFont="0" applyFill="0" applyBorder="0" applyAlignment="0" applyProtection="0"/>
  </cellStyleXfs>
  <cellXfs count="165">
    <xf numFmtId="0" fontId="0" fillId="0" borderId="0" xfId="0"/>
    <xf numFmtId="0" fontId="3" fillId="0" borderId="0" xfId="0" applyFont="1"/>
    <xf numFmtId="9" fontId="7" fillId="0" borderId="4" xfId="2" applyFont="1" applyFill="1" applyBorder="1" applyAlignment="1" applyProtection="1">
      <alignment horizontal="left" indent="1"/>
    </xf>
    <xf numFmtId="0" fontId="2" fillId="0" borderId="1" xfId="0" applyFont="1" applyBorder="1" applyAlignment="1">
      <alignment horizontal="right" vertical="center"/>
    </xf>
    <xf numFmtId="0" fontId="2" fillId="0" borderId="1" xfId="0" applyFont="1" applyBorder="1" applyAlignment="1">
      <alignment horizontal="right"/>
    </xf>
    <xf numFmtId="0" fontId="7" fillId="0" borderId="0" xfId="3" applyFont="1"/>
    <xf numFmtId="44" fontId="7" fillId="0" borderId="12" xfId="1" applyFont="1" applyFill="1" applyBorder="1" applyAlignment="1" applyProtection="1">
      <alignment horizontal="right"/>
    </xf>
    <xf numFmtId="0" fontId="6" fillId="0" borderId="9" xfId="3" applyFont="1" applyBorder="1" applyAlignment="1">
      <alignment horizontal="left" indent="1"/>
    </xf>
    <xf numFmtId="0" fontId="6" fillId="0" borderId="9" xfId="3" applyFont="1" applyBorder="1"/>
    <xf numFmtId="0" fontId="8" fillId="0" borderId="9" xfId="3" applyFont="1" applyBorder="1" applyAlignment="1">
      <alignment horizontal="right" vertical="top"/>
    </xf>
    <xf numFmtId="44" fontId="6" fillId="0" borderId="10" xfId="1" applyFont="1" applyFill="1" applyBorder="1" applyAlignment="1" applyProtection="1">
      <alignment horizontal="right"/>
    </xf>
    <xf numFmtId="0" fontId="7" fillId="0" borderId="4" xfId="3" applyFont="1" applyBorder="1" applyAlignment="1">
      <alignment horizontal="left"/>
    </xf>
    <xf numFmtId="44" fontId="7" fillId="0" borderId="12" xfId="3" applyNumberFormat="1" applyFont="1" applyBorder="1" applyAlignment="1">
      <alignment horizontal="right"/>
    </xf>
    <xf numFmtId="9" fontId="6" fillId="0" borderId="8" xfId="2" applyFont="1" applyFill="1" applyBorder="1" applyAlignment="1" applyProtection="1"/>
    <xf numFmtId="0" fontId="6" fillId="0" borderId="6" xfId="3" applyFont="1" applyBorder="1"/>
    <xf numFmtId="0" fontId="8" fillId="0" borderId="6" xfId="3" applyFont="1" applyBorder="1" applyAlignment="1">
      <alignment horizontal="right" vertical="top"/>
    </xf>
    <xf numFmtId="44" fontId="13" fillId="0" borderId="4" xfId="1" applyFont="1" applyBorder="1" applyAlignment="1" applyProtection="1"/>
    <xf numFmtId="0" fontId="7" fillId="0" borderId="12" xfId="3" applyFont="1" applyBorder="1" applyAlignment="1">
      <alignment horizontal="right" vertical="top"/>
    </xf>
    <xf numFmtId="44" fontId="14" fillId="0" borderId="4" xfId="1" applyFont="1" applyBorder="1" applyAlignment="1" applyProtection="1">
      <alignment horizontal="left"/>
    </xf>
    <xf numFmtId="0" fontId="7" fillId="0" borderId="12" xfId="3" applyFont="1" applyBorder="1" applyAlignment="1" applyProtection="1">
      <alignment horizontal="right"/>
      <protection locked="0"/>
    </xf>
    <xf numFmtId="44" fontId="13" fillId="0" borderId="4" xfId="1" applyFont="1" applyBorder="1" applyAlignment="1" applyProtection="1">
      <alignment horizontal="left"/>
    </xf>
    <xf numFmtId="0" fontId="16" fillId="0" borderId="12" xfId="3" applyFont="1" applyBorder="1" applyAlignment="1">
      <alignment horizontal="right"/>
    </xf>
    <xf numFmtId="44" fontId="7" fillId="0" borderId="4" xfId="1" applyFont="1" applyBorder="1" applyAlignment="1" applyProtection="1">
      <alignment horizontal="left"/>
    </xf>
    <xf numFmtId="44" fontId="17" fillId="0" borderId="8" xfId="1" applyFont="1" applyBorder="1" applyProtection="1"/>
    <xf numFmtId="0" fontId="7" fillId="0" borderId="9" xfId="3" applyFont="1" applyBorder="1"/>
    <xf numFmtId="44" fontId="17" fillId="0" borderId="9" xfId="1" applyFont="1" applyBorder="1" applyProtection="1"/>
    <xf numFmtId="0" fontId="6" fillId="0" borderId="0" xfId="3" applyFont="1"/>
    <xf numFmtId="0" fontId="8" fillId="0" borderId="0" xfId="3" applyFont="1" applyAlignment="1">
      <alignment horizontal="right" vertical="top"/>
    </xf>
    <xf numFmtId="44" fontId="6" fillId="0" borderId="11" xfId="1" applyFont="1" applyFill="1" applyBorder="1" applyAlignment="1" applyProtection="1">
      <alignment horizontal="right"/>
    </xf>
    <xf numFmtId="0" fontId="7" fillId="0" borderId="0" xfId="3" applyFont="1" applyAlignment="1">
      <alignment horizontal="left" indent="1"/>
    </xf>
    <xf numFmtId="0" fontId="6" fillId="0" borderId="0" xfId="3" applyFont="1" applyAlignment="1">
      <alignment horizontal="left" indent="1"/>
    </xf>
    <xf numFmtId="0" fontId="7" fillId="0" borderId="6" xfId="3" applyFont="1" applyBorder="1" applyAlignment="1">
      <alignment horizontal="left" indent="1"/>
    </xf>
    <xf numFmtId="0" fontId="7" fillId="0" borderId="6" xfId="3" applyFont="1" applyBorder="1"/>
    <xf numFmtId="0" fontId="7" fillId="0" borderId="11" xfId="3" applyFont="1" applyBorder="1" applyAlignment="1">
      <alignment horizontal="right"/>
    </xf>
    <xf numFmtId="0" fontId="7" fillId="0" borderId="0" xfId="3" applyFont="1" applyAlignment="1">
      <alignment horizontal="left"/>
    </xf>
    <xf numFmtId="0" fontId="11" fillId="0" borderId="0" xfId="3" applyFont="1"/>
    <xf numFmtId="0" fontId="6" fillId="0" borderId="8" xfId="3" applyFont="1" applyBorder="1"/>
    <xf numFmtId="0" fontId="7" fillId="0" borderId="0" xfId="3" applyFont="1" applyAlignment="1">
      <alignment horizontal="right" vertical="top"/>
    </xf>
    <xf numFmtId="165" fontId="7" fillId="0" borderId="0" xfId="3" applyNumberFormat="1" applyFont="1" applyAlignment="1">
      <alignment horizontal="center"/>
    </xf>
    <xf numFmtId="0" fontId="16" fillId="0" borderId="0" xfId="3" applyFont="1"/>
    <xf numFmtId="0" fontId="6" fillId="0" borderId="5" xfId="3" applyFont="1" applyBorder="1" applyAlignment="1">
      <alignment horizontal="left" indent="1"/>
    </xf>
    <xf numFmtId="0" fontId="6" fillId="0" borderId="6" xfId="3" applyFont="1" applyBorder="1" applyAlignment="1">
      <alignment horizontal="right"/>
    </xf>
    <xf numFmtId="0" fontId="6" fillId="0" borderId="8" xfId="3" applyFont="1" applyBorder="1" applyAlignment="1">
      <alignment horizontal="left" wrapText="1" indent="1"/>
    </xf>
    <xf numFmtId="0" fontId="6" fillId="0" borderId="9" xfId="3" applyFont="1" applyBorder="1" applyAlignment="1">
      <alignment horizontal="right"/>
    </xf>
    <xf numFmtId="14" fontId="15" fillId="2" borderId="0" xfId="3" applyNumberFormat="1" applyFont="1" applyFill="1" applyAlignment="1" applyProtection="1">
      <alignment horizontal="center"/>
      <protection locked="0"/>
    </xf>
    <xf numFmtId="44" fontId="6" fillId="0" borderId="12" xfId="3" applyNumberFormat="1" applyFont="1" applyBorder="1" applyAlignment="1">
      <alignment horizontal="right"/>
    </xf>
    <xf numFmtId="44" fontId="7" fillId="4" borderId="12" xfId="3" applyNumberFormat="1" applyFont="1" applyFill="1" applyBorder="1" applyAlignment="1" applyProtection="1">
      <alignment horizontal="right"/>
      <protection locked="0"/>
    </xf>
    <xf numFmtId="0" fontId="4" fillId="3" borderId="9" xfId="0" applyFont="1" applyFill="1" applyBorder="1"/>
    <xf numFmtId="0" fontId="2" fillId="0" borderId="20" xfId="0" applyFont="1" applyBorder="1" applyAlignment="1">
      <alignment horizontal="right" vertical="center"/>
    </xf>
    <xf numFmtId="0" fontId="2" fillId="0" borderId="23" xfId="0" applyFont="1" applyBorder="1" applyAlignment="1">
      <alignment horizontal="right" vertical="center"/>
    </xf>
    <xf numFmtId="0" fontId="2" fillId="0" borderId="25" xfId="0" applyFont="1" applyBorder="1" applyAlignment="1">
      <alignment horizontal="right"/>
    </xf>
    <xf numFmtId="0" fontId="3" fillId="3" borderId="8" xfId="0" applyFont="1" applyFill="1" applyBorder="1"/>
    <xf numFmtId="164" fontId="6" fillId="0" borderId="20" xfId="3" applyNumberFormat="1" applyFont="1" applyBorder="1" applyAlignment="1">
      <alignment horizontal="center" vertical="center"/>
    </xf>
    <xf numFmtId="0" fontId="6" fillId="0" borderId="19" xfId="3" applyFont="1" applyBorder="1" applyAlignment="1">
      <alignment horizontal="center" vertical="center" wrapText="1"/>
    </xf>
    <xf numFmtId="0" fontId="6" fillId="0" borderId="0" xfId="3" applyFont="1" applyAlignment="1">
      <alignment horizontal="center" vertical="center"/>
    </xf>
    <xf numFmtId="0" fontId="6" fillId="0" borderId="25" xfId="3" applyFont="1" applyBorder="1" applyAlignment="1">
      <alignment vertical="center" wrapText="1"/>
    </xf>
    <xf numFmtId="0" fontId="7" fillId="0" borderId="0" xfId="3" applyFont="1" applyAlignment="1">
      <alignment vertical="center"/>
    </xf>
    <xf numFmtId="0" fontId="2" fillId="5" borderId="25" xfId="3" applyFont="1" applyFill="1" applyBorder="1" applyAlignment="1">
      <alignment horizontal="left" vertical="center" wrapText="1"/>
    </xf>
    <xf numFmtId="44" fontId="7" fillId="0" borderId="30" xfId="5" applyFont="1" applyBorder="1" applyAlignment="1">
      <alignment vertical="center"/>
    </xf>
    <xf numFmtId="44" fontId="7" fillId="0" borderId="0" xfId="3" applyNumberFormat="1" applyFont="1" applyAlignment="1">
      <alignment vertical="center"/>
    </xf>
    <xf numFmtId="49" fontId="2" fillId="0" borderId="25" xfId="5" applyNumberFormat="1" applyFont="1" applyFill="1" applyBorder="1" applyAlignment="1" applyProtection="1">
      <alignment horizontal="left" vertical="center" wrapText="1"/>
    </xf>
    <xf numFmtId="10" fontId="7" fillId="0" borderId="30" xfId="6" applyNumberFormat="1" applyFont="1" applyBorder="1" applyAlignment="1">
      <alignment vertical="center"/>
    </xf>
    <xf numFmtId="0" fontId="7" fillId="0" borderId="0" xfId="3" applyFont="1" applyAlignment="1">
      <alignment wrapText="1"/>
    </xf>
    <xf numFmtId="0" fontId="18" fillId="0" borderId="0" xfId="3" applyFont="1" applyAlignment="1">
      <alignment horizontal="center" vertical="center" wrapText="1"/>
    </xf>
    <xf numFmtId="0" fontId="5" fillId="0" borderId="0" xfId="3"/>
    <xf numFmtId="44" fontId="7" fillId="4" borderId="12" xfId="1" applyFont="1" applyFill="1" applyBorder="1" applyAlignment="1" applyProtection="1">
      <alignment horizontal="right"/>
      <protection locked="0"/>
    </xf>
    <xf numFmtId="0" fontId="3" fillId="0" borderId="6" xfId="0" applyFont="1" applyBorder="1" applyAlignment="1">
      <alignment horizontal="right"/>
    </xf>
    <xf numFmtId="0" fontId="3" fillId="0" borderId="0" xfId="0" applyFont="1" applyAlignment="1">
      <alignment horizontal="right"/>
    </xf>
    <xf numFmtId="44" fontId="3" fillId="0" borderId="12" xfId="0" applyNumberFormat="1" applyFont="1" applyBorder="1" applyAlignment="1">
      <alignment horizontal="right"/>
    </xf>
    <xf numFmtId="0" fontId="6" fillId="0" borderId="9" xfId="3" applyFont="1" applyBorder="1" applyAlignment="1">
      <alignment vertical="top"/>
    </xf>
    <xf numFmtId="0" fontId="3" fillId="3" borderId="12" xfId="0" applyFont="1" applyFill="1" applyBorder="1"/>
    <xf numFmtId="0" fontId="3" fillId="3" borderId="10" xfId="0" applyFont="1" applyFill="1" applyBorder="1"/>
    <xf numFmtId="164" fontId="12" fillId="0" borderId="11" xfId="3" applyNumberFormat="1" applyFont="1" applyBorder="1"/>
    <xf numFmtId="0" fontId="7" fillId="0" borderId="10" xfId="3" applyFont="1" applyBorder="1" applyAlignment="1" applyProtection="1">
      <alignment horizontal="right"/>
      <protection locked="0"/>
    </xf>
    <xf numFmtId="44" fontId="6" fillId="0" borderId="11" xfId="1" applyFont="1" applyBorder="1" applyAlignment="1" applyProtection="1">
      <alignment horizontal="right"/>
    </xf>
    <xf numFmtId="44" fontId="6" fillId="0" borderId="10" xfId="1" applyFont="1" applyBorder="1" applyAlignment="1" applyProtection="1">
      <alignment horizontal="right"/>
    </xf>
    <xf numFmtId="44" fontId="7" fillId="4" borderId="11" xfId="1" quotePrefix="1" applyFont="1" applyFill="1" applyBorder="1" applyAlignment="1" applyProtection="1">
      <alignment horizontal="right"/>
      <protection locked="0"/>
    </xf>
    <xf numFmtId="0" fontId="2" fillId="0" borderId="17" xfId="0" applyFont="1" applyBorder="1" applyAlignment="1">
      <alignment horizontal="right"/>
    </xf>
    <xf numFmtId="0" fontId="3" fillId="3" borderId="0" xfId="0" applyFont="1" applyFill="1"/>
    <xf numFmtId="49" fontId="3" fillId="0" borderId="18" xfId="0" applyNumberFormat="1" applyFont="1" applyBorder="1" applyAlignment="1">
      <alignment horizontal="center"/>
    </xf>
    <xf numFmtId="14" fontId="3" fillId="0" borderId="3" xfId="0" applyNumberFormat="1" applyFont="1" applyBorder="1" applyAlignment="1" applyProtection="1">
      <alignment horizontal="center"/>
      <protection locked="0"/>
    </xf>
    <xf numFmtId="44" fontId="6" fillId="0" borderId="12" xfId="1" applyFont="1" applyFill="1" applyBorder="1" applyAlignment="1" applyProtection="1">
      <alignment horizontal="right"/>
    </xf>
    <xf numFmtId="44" fontId="7" fillId="0" borderId="30" xfId="5" applyFont="1" applyFill="1" applyBorder="1" applyAlignment="1">
      <alignment vertical="center"/>
    </xf>
    <xf numFmtId="14" fontId="6" fillId="0" borderId="19" xfId="3" applyNumberFormat="1" applyFont="1" applyBorder="1" applyAlignment="1">
      <alignment horizontal="center" vertical="center" wrapText="1"/>
    </xf>
    <xf numFmtId="10" fontId="7" fillId="6" borderId="30" xfId="6" applyNumberFormat="1" applyFont="1" applyFill="1" applyBorder="1" applyAlignment="1">
      <alignment vertical="center"/>
    </xf>
    <xf numFmtId="44" fontId="7" fillId="6" borderId="30" xfId="5" applyFont="1" applyFill="1" applyBorder="1" applyAlignment="1">
      <alignment vertical="center"/>
    </xf>
    <xf numFmtId="0" fontId="21" fillId="7" borderId="25" xfId="3" applyFont="1" applyFill="1" applyBorder="1" applyAlignment="1">
      <alignment horizontal="left" vertical="center" wrapText="1"/>
    </xf>
    <xf numFmtId="44" fontId="22" fillId="7" borderId="30" xfId="5" applyFont="1" applyFill="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5" borderId="2" xfId="0" applyFont="1" applyFill="1" applyBorder="1" applyAlignment="1" applyProtection="1">
      <alignment horizontal="center"/>
      <protection locked="0"/>
    </xf>
    <xf numFmtId="0" fontId="3" fillId="5" borderId="13" xfId="0" applyFont="1" applyFill="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26" xfId="0" applyFont="1" applyBorder="1" applyAlignment="1" applyProtection="1">
      <alignment horizontal="center"/>
      <protection locked="0"/>
    </xf>
    <xf numFmtId="0" fontId="6" fillId="0" borderId="5" xfId="3" applyFont="1" applyBorder="1" applyAlignment="1">
      <alignment horizontal="left" vertical="top" wrapText="1"/>
    </xf>
    <xf numFmtId="0" fontId="6" fillId="0" borderId="6" xfId="3" applyFont="1" applyBorder="1" applyAlignment="1">
      <alignment horizontal="left" vertical="top" wrapText="1"/>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1" xfId="0" applyFont="1" applyBorder="1" applyAlignment="1" applyProtection="1">
      <alignment horizontal="center"/>
      <protection locked="0"/>
    </xf>
    <xf numFmtId="0" fontId="3" fillId="0" borderId="24" xfId="0" applyFont="1" applyBorder="1" applyAlignment="1" applyProtection="1">
      <alignment horizontal="center"/>
      <protection locked="0"/>
    </xf>
    <xf numFmtId="0" fontId="6" fillId="0" borderId="4" xfId="3" applyFont="1" applyBorder="1" applyAlignment="1">
      <alignment horizontal="left"/>
    </xf>
    <xf numFmtId="0" fontId="6" fillId="0" borderId="0" xfId="3" applyFont="1" applyAlignment="1">
      <alignment horizontal="left"/>
    </xf>
    <xf numFmtId="0" fontId="6" fillId="0" borderId="4" xfId="3" applyFont="1" applyBorder="1" applyAlignment="1">
      <alignment horizontal="left" vertical="center" wrapText="1"/>
    </xf>
    <xf numFmtId="0" fontId="6" fillId="0" borderId="0" xfId="3" applyFont="1" applyAlignment="1">
      <alignment horizontal="left" vertical="center" wrapText="1"/>
    </xf>
    <xf numFmtId="0" fontId="7" fillId="0" borderId="4" xfId="3" applyFont="1" applyBorder="1"/>
    <xf numFmtId="0" fontId="7" fillId="0" borderId="0" xfId="3" applyFont="1"/>
    <xf numFmtId="0" fontId="7" fillId="0" borderId="4" xfId="3" applyFont="1" applyBorder="1" applyAlignment="1">
      <alignment horizontal="left" wrapText="1" indent="1"/>
    </xf>
    <xf numFmtId="0" fontId="7" fillId="0" borderId="0" xfId="3" applyFont="1" applyAlignment="1">
      <alignment wrapText="1"/>
    </xf>
    <xf numFmtId="0" fontId="7" fillId="0" borderId="4" xfId="3" applyFont="1" applyBorder="1" applyAlignment="1">
      <alignment wrapText="1"/>
    </xf>
    <xf numFmtId="44" fontId="6" fillId="0" borderId="12" xfId="1" applyFont="1" applyFill="1" applyBorder="1" applyAlignment="1" applyProtection="1">
      <alignment horizontal="right"/>
    </xf>
    <xf numFmtId="0" fontId="7" fillId="0" borderId="12" xfId="3" applyFont="1" applyBorder="1" applyAlignment="1">
      <alignment horizontal="right"/>
    </xf>
    <xf numFmtId="9" fontId="6" fillId="0" borderId="4" xfId="2" applyFont="1" applyFill="1" applyBorder="1" applyAlignment="1" applyProtection="1">
      <alignment horizontal="left"/>
    </xf>
    <xf numFmtId="9" fontId="6" fillId="0" borderId="0" xfId="2" applyFont="1" applyFill="1" applyBorder="1" applyAlignment="1" applyProtection="1">
      <alignment horizontal="left"/>
    </xf>
    <xf numFmtId="9" fontId="7" fillId="0" borderId="4" xfId="2" applyFont="1" applyFill="1" applyBorder="1" applyAlignment="1" applyProtection="1">
      <alignment horizontal="left"/>
    </xf>
    <xf numFmtId="9" fontId="7" fillId="0" borderId="0" xfId="2" applyFont="1" applyFill="1" applyBorder="1" applyAlignment="1" applyProtection="1">
      <alignment horizontal="left"/>
    </xf>
    <xf numFmtId="0" fontId="6" fillId="0" borderId="8" xfId="3" applyFont="1" applyBorder="1" applyAlignment="1">
      <alignment horizontal="left" vertical="top"/>
    </xf>
    <xf numFmtId="0" fontId="6" fillId="0" borderId="9" xfId="3" applyFont="1" applyBorder="1" applyAlignment="1">
      <alignment horizontal="left" vertical="top"/>
    </xf>
    <xf numFmtId="0" fontId="6" fillId="0" borderId="4" xfId="3" applyFont="1" applyBorder="1" applyAlignment="1">
      <alignment horizontal="left" vertical="top" wrapText="1"/>
    </xf>
    <xf numFmtId="0" fontId="6" fillId="0" borderId="0" xfId="3" applyFont="1" applyAlignment="1">
      <alignment horizontal="left" vertical="top" wrapText="1"/>
    </xf>
    <xf numFmtId="0" fontId="6" fillId="0" borderId="5" xfId="3" applyFont="1" applyBorder="1" applyAlignment="1">
      <alignment horizontal="left"/>
    </xf>
    <xf numFmtId="0" fontId="6" fillId="0" borderId="6" xfId="3" applyFont="1" applyBorder="1" applyAlignment="1">
      <alignment horizontal="left"/>
    </xf>
    <xf numFmtId="0" fontId="7" fillId="0" borderId="4" xfId="3" applyFont="1" applyBorder="1" applyAlignment="1">
      <alignment horizontal="left"/>
    </xf>
    <xf numFmtId="0" fontId="7" fillId="0" borderId="0" xfId="3" applyFont="1" applyAlignment="1">
      <alignment horizontal="left"/>
    </xf>
    <xf numFmtId="9" fontId="6" fillId="0" borderId="8" xfId="2" applyFont="1" applyFill="1" applyBorder="1" applyAlignment="1" applyProtection="1">
      <alignment horizontal="left"/>
    </xf>
    <xf numFmtId="9" fontId="6" fillId="0" borderId="9" xfId="2" applyFont="1" applyFill="1" applyBorder="1" applyAlignment="1" applyProtection="1">
      <alignment horizontal="left"/>
    </xf>
    <xf numFmtId="44" fontId="6" fillId="0" borderId="5" xfId="1" applyFont="1" applyBorder="1" applyAlignment="1" applyProtection="1">
      <alignment horizontal="left"/>
    </xf>
    <xf numFmtId="44" fontId="6" fillId="0" borderId="6" xfId="1" applyFont="1" applyBorder="1" applyAlignment="1" applyProtection="1">
      <alignment horizontal="left"/>
    </xf>
    <xf numFmtId="0" fontId="19" fillId="0" borderId="6" xfId="3" applyFont="1" applyBorder="1" applyAlignment="1" applyProtection="1">
      <alignment horizontal="center"/>
      <protection locked="0"/>
    </xf>
    <xf numFmtId="44" fontId="6" fillId="0" borderId="6" xfId="1" applyFont="1" applyBorder="1" applyAlignment="1" applyProtection="1">
      <alignment horizontal="center"/>
    </xf>
    <xf numFmtId="44" fontId="12" fillId="0" borderId="9" xfId="1" applyFont="1" applyBorder="1" applyAlignment="1" applyProtection="1">
      <alignment horizontal="center"/>
    </xf>
    <xf numFmtId="44" fontId="7" fillId="0" borderId="5" xfId="1" applyFont="1" applyBorder="1" applyAlignment="1" applyProtection="1">
      <alignment horizontal="center" wrapText="1"/>
    </xf>
    <xf numFmtId="44" fontId="7" fillId="0" borderId="6" xfId="1" applyFont="1" applyBorder="1" applyAlignment="1" applyProtection="1">
      <alignment horizontal="center" wrapText="1"/>
    </xf>
    <xf numFmtId="44" fontId="7" fillId="0" borderId="11" xfId="1" applyFont="1" applyBorder="1" applyAlignment="1" applyProtection="1">
      <alignment horizontal="center" wrapText="1"/>
    </xf>
    <xf numFmtId="44" fontId="7" fillId="0" borderId="8" xfId="1" applyFont="1" applyBorder="1" applyAlignment="1" applyProtection="1">
      <alignment horizontal="center" wrapText="1"/>
    </xf>
    <xf numFmtId="44" fontId="7" fillId="0" borderId="9" xfId="1" applyFont="1" applyBorder="1" applyAlignment="1" applyProtection="1">
      <alignment horizontal="center" wrapText="1"/>
    </xf>
    <xf numFmtId="44" fontId="7" fillId="0" borderId="10" xfId="1" applyFont="1" applyBorder="1" applyAlignment="1" applyProtection="1">
      <alignment horizontal="center" wrapText="1"/>
    </xf>
    <xf numFmtId="44" fontId="16" fillId="0" borderId="8" xfId="1" applyFont="1" applyBorder="1" applyAlignment="1" applyProtection="1">
      <alignment horizontal="center"/>
      <protection locked="0"/>
    </xf>
    <xf numFmtId="44" fontId="16" fillId="0" borderId="9" xfId="1" applyFont="1" applyBorder="1" applyAlignment="1" applyProtection="1">
      <alignment horizontal="center"/>
      <protection locked="0"/>
    </xf>
    <xf numFmtId="0" fontId="16" fillId="0" borderId="9" xfId="3" applyFont="1" applyBorder="1" applyAlignment="1" applyProtection="1">
      <alignment horizontal="center"/>
      <protection locked="0"/>
    </xf>
    <xf numFmtId="0" fontId="16" fillId="0" borderId="10" xfId="3" applyFont="1" applyBorder="1" applyAlignment="1" applyProtection="1">
      <alignment horizontal="center"/>
      <protection locked="0"/>
    </xf>
    <xf numFmtId="0" fontId="6" fillId="0" borderId="20" xfId="3" applyFont="1" applyBorder="1" applyAlignment="1">
      <alignment horizontal="center"/>
    </xf>
    <xf numFmtId="0" fontId="6" fillId="0" borderId="21" xfId="3" applyFont="1" applyBorder="1" applyAlignment="1">
      <alignment horizontal="center"/>
    </xf>
    <xf numFmtId="0" fontId="6" fillId="0" borderId="22" xfId="3" applyFont="1" applyBorder="1" applyAlignment="1">
      <alignment horizontal="center"/>
    </xf>
    <xf numFmtId="0" fontId="7" fillId="0" borderId="15" xfId="3" applyFont="1" applyBorder="1" applyAlignment="1">
      <alignment horizontal="center" vertical="center" wrapText="1"/>
    </xf>
    <xf numFmtId="0" fontId="7" fillId="0" borderId="16" xfId="3" applyFont="1" applyBorder="1" applyAlignment="1">
      <alignment horizontal="center" vertical="center" wrapText="1"/>
    </xf>
    <xf numFmtId="0" fontId="7" fillId="0" borderId="13" xfId="3" applyFont="1" applyBorder="1" applyAlignment="1">
      <alignment horizontal="center" vertical="center" wrapText="1"/>
    </xf>
    <xf numFmtId="0" fontId="7" fillId="0" borderId="7" xfId="3" applyFont="1" applyBorder="1" applyAlignment="1">
      <alignment horizontal="center" vertical="center" wrapText="1"/>
    </xf>
    <xf numFmtId="0" fontId="7" fillId="0" borderId="0" xfId="3" applyFont="1" applyAlignment="1">
      <alignment horizontal="center" vertical="center" wrapText="1"/>
    </xf>
    <xf numFmtId="0" fontId="7" fillId="0" borderId="27" xfId="3" applyFont="1" applyBorder="1" applyAlignment="1">
      <alignment horizontal="center" vertical="center" wrapText="1"/>
    </xf>
    <xf numFmtId="0" fontId="7" fillId="0" borderId="17" xfId="3" applyFont="1" applyBorder="1" applyAlignment="1">
      <alignment horizontal="center" vertical="center" wrapText="1"/>
    </xf>
    <xf numFmtId="0" fontId="7" fillId="0" borderId="14" xfId="3" applyFont="1" applyBorder="1" applyAlignment="1">
      <alignment horizontal="center" vertical="center" wrapText="1"/>
    </xf>
    <xf numFmtId="0" fontId="7" fillId="0" borderId="18" xfId="3" applyFont="1" applyBorder="1" applyAlignment="1">
      <alignment horizontal="center" vertical="center" wrapText="1"/>
    </xf>
    <xf numFmtId="0" fontId="7" fillId="0" borderId="29" xfId="3" applyFont="1" applyBorder="1" applyAlignment="1">
      <alignment horizontal="center" vertical="center" wrapText="1"/>
    </xf>
    <xf numFmtId="0" fontId="7" fillId="0" borderId="9" xfId="3" applyFont="1" applyBorder="1" applyAlignment="1">
      <alignment horizontal="center" vertical="center" wrapText="1"/>
    </xf>
    <xf numFmtId="0" fontId="7" fillId="0" borderId="32" xfId="3" applyFont="1" applyBorder="1" applyAlignment="1">
      <alignment horizontal="center" vertical="center" wrapText="1"/>
    </xf>
    <xf numFmtId="0" fontId="7" fillId="0" borderId="33" xfId="3" applyFont="1" applyBorder="1" applyAlignment="1">
      <alignment horizontal="center" vertical="center" wrapText="1"/>
    </xf>
    <xf numFmtId="0" fontId="7" fillId="0" borderId="34" xfId="3" applyFont="1" applyBorder="1" applyAlignment="1">
      <alignment horizontal="center" vertical="center" wrapText="1"/>
    </xf>
    <xf numFmtId="0" fontId="7" fillId="0" borderId="35" xfId="3" applyFont="1" applyBorder="1" applyAlignment="1">
      <alignment horizontal="center" vertical="center" wrapText="1"/>
    </xf>
    <xf numFmtId="0" fontId="7" fillId="0" borderId="28" xfId="3" applyFont="1" applyBorder="1" applyAlignment="1">
      <alignment horizontal="center" vertical="center" wrapText="1"/>
    </xf>
    <xf numFmtId="0" fontId="7" fillId="0" borderId="31" xfId="3" applyFont="1" applyBorder="1" applyAlignment="1">
      <alignment horizontal="center" vertical="center" wrapText="1"/>
    </xf>
  </cellXfs>
  <cellStyles count="7">
    <cellStyle name="Currency" xfId="1" builtinId="4"/>
    <cellStyle name="Currency 2" xfId="5" xr:uid="{CAF6FD19-723C-4A73-AF9C-40725BDE3172}"/>
    <cellStyle name="Normal" xfId="0" builtinId="0"/>
    <cellStyle name="Normal 2" xfId="4" xr:uid="{8CD4754D-187B-4630-9E7E-E60E4BF8A378}"/>
    <cellStyle name="Normal 3" xfId="3" xr:uid="{DB8019D6-D60D-4795-A849-047D4072A4B0}"/>
    <cellStyle name="Percent" xfId="2" builtinId="5"/>
    <cellStyle name="Percent 2" xfId="6" xr:uid="{839285BB-B15F-4C88-8C21-43D569D8A1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0</xdr:row>
          <xdr:rowOff>12700</xdr:rowOff>
        </xdr:from>
        <xdr:to>
          <xdr:col>3</xdr:col>
          <xdr:colOff>774700</xdr:colOff>
          <xdr:row>2</xdr:row>
          <xdr:rowOff>50800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Alternative Care Facility (EBD, CMHS)</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692CF-B518-406E-B280-F3068F581808}">
  <sheetPr codeName="Sheet1"/>
  <dimension ref="A1:G42"/>
  <sheetViews>
    <sheetView view="pageLayout" topLeftCell="A27" zoomScaleNormal="100" workbookViewId="0">
      <selection activeCell="L10" sqref="L10"/>
    </sheetView>
  </sheetViews>
  <sheetFormatPr defaultColWidth="9.1796875" defaultRowHeight="13" x14ac:dyDescent="0.3"/>
  <cols>
    <col min="1" max="1" width="12.1796875" style="1" customWidth="1"/>
    <col min="2" max="2" width="13.26953125" style="1" customWidth="1"/>
    <col min="3" max="3" width="11.1796875" style="1" customWidth="1"/>
    <col min="4" max="4" width="11.453125" style="1" customWidth="1"/>
    <col min="5" max="5" width="13.26953125" style="1" customWidth="1"/>
    <col min="6" max="6" width="16.54296875" style="1" customWidth="1"/>
    <col min="7" max="7" width="12" style="1" customWidth="1"/>
    <col min="8" max="16384" width="9.1796875" style="1"/>
  </cols>
  <sheetData>
    <row r="1" spans="1:7" x14ac:dyDescent="0.3">
      <c r="A1" s="88"/>
      <c r="B1" s="89"/>
      <c r="C1" s="89"/>
      <c r="D1" s="89"/>
      <c r="E1" s="89"/>
      <c r="F1" s="89"/>
      <c r="G1" s="90"/>
    </row>
    <row r="2" spans="1:7" ht="9" customHeight="1" thickBot="1" x14ac:dyDescent="0.35">
      <c r="A2" s="91"/>
      <c r="B2" s="92"/>
      <c r="C2" s="92"/>
      <c r="D2" s="92"/>
      <c r="E2" s="92"/>
      <c r="F2" s="92"/>
      <c r="G2" s="93"/>
    </row>
    <row r="3" spans="1:7" x14ac:dyDescent="0.3">
      <c r="A3" s="48" t="s">
        <v>66</v>
      </c>
      <c r="B3" s="101"/>
      <c r="C3" s="101"/>
      <c r="D3" s="102"/>
      <c r="E3" s="49" t="s">
        <v>0</v>
      </c>
      <c r="F3" s="103"/>
      <c r="G3" s="104"/>
    </row>
    <row r="4" spans="1:7" x14ac:dyDescent="0.3">
      <c r="A4" s="50" t="s">
        <v>44</v>
      </c>
      <c r="B4" s="96"/>
      <c r="C4" s="96"/>
      <c r="D4" s="97"/>
      <c r="E4" s="3" t="s">
        <v>1</v>
      </c>
      <c r="F4" s="96"/>
      <c r="G4" s="98"/>
    </row>
    <row r="5" spans="1:7" x14ac:dyDescent="0.3">
      <c r="A5" s="50" t="s">
        <v>3</v>
      </c>
      <c r="B5" s="94"/>
      <c r="C5" s="94"/>
      <c r="D5" s="95"/>
      <c r="E5" s="3" t="s">
        <v>2</v>
      </c>
      <c r="F5" s="96"/>
      <c r="G5" s="98"/>
    </row>
    <row r="6" spans="1:7" x14ac:dyDescent="0.3">
      <c r="A6" s="50" t="s">
        <v>4</v>
      </c>
      <c r="B6" s="80">
        <v>45931</v>
      </c>
      <c r="C6" s="4" t="s">
        <v>5</v>
      </c>
      <c r="D6" s="80">
        <v>46203</v>
      </c>
      <c r="E6" s="77" t="s">
        <v>42</v>
      </c>
      <c r="F6" s="79">
        <f>DATEDIF(B6,D6,"D")+1</f>
        <v>273</v>
      </c>
      <c r="G6" s="70"/>
    </row>
    <row r="7" spans="1:7" ht="15.75" customHeight="1" thickBot="1" x14ac:dyDescent="0.35">
      <c r="A7" s="51"/>
      <c r="B7" s="47"/>
      <c r="C7" s="71"/>
      <c r="D7" s="78"/>
      <c r="E7" s="78"/>
      <c r="F7" s="78"/>
      <c r="G7" s="78"/>
    </row>
    <row r="8" spans="1:7" ht="37" customHeight="1" x14ac:dyDescent="0.3">
      <c r="A8" s="99" t="s">
        <v>45</v>
      </c>
      <c r="B8" s="100"/>
      <c r="C8" s="100"/>
      <c r="D8" s="100"/>
      <c r="E8" s="100"/>
      <c r="F8" s="66" t="s">
        <v>6</v>
      </c>
      <c r="G8" s="76"/>
    </row>
    <row r="9" spans="1:7" x14ac:dyDescent="0.3">
      <c r="A9" s="105" t="s">
        <v>46</v>
      </c>
      <c r="B9" s="106"/>
      <c r="C9" s="106"/>
      <c r="D9" s="106"/>
      <c r="E9" s="106"/>
      <c r="F9" s="67" t="s">
        <v>7</v>
      </c>
      <c r="G9" s="46"/>
    </row>
    <row r="10" spans="1:7" x14ac:dyDescent="0.3">
      <c r="A10" s="105" t="s">
        <v>47</v>
      </c>
      <c r="B10" s="106"/>
      <c r="C10" s="106"/>
      <c r="D10" s="106"/>
      <c r="E10" s="106"/>
      <c r="F10" s="67"/>
      <c r="G10" s="12">
        <f>GrossIncome+ClientLTInsurance</f>
        <v>0</v>
      </c>
    </row>
    <row r="11" spans="1:7" x14ac:dyDescent="0.3">
      <c r="A11" s="116" t="s">
        <v>11</v>
      </c>
      <c r="B11" s="117"/>
      <c r="C11" s="117"/>
      <c r="D11" s="117"/>
      <c r="E11" s="117"/>
      <c r="F11" s="67"/>
      <c r="G11" s="12">
        <f>IF((TotalGrossIncome-RoomBoard)&lt;=PNAMax,IF((TotalGrossIncome-RoomBoard)&lt;0,0,(TotalGrossIncome-RoomBoard)),PNAMax)</f>
        <v>0</v>
      </c>
    </row>
    <row r="12" spans="1:7" x14ac:dyDescent="0.3">
      <c r="A12" s="118" t="s">
        <v>48</v>
      </c>
      <c r="B12" s="119"/>
      <c r="C12" s="119"/>
      <c r="D12" s="119"/>
      <c r="E12" s="119"/>
      <c r="F12" s="67"/>
      <c r="G12" s="68">
        <v>421.46</v>
      </c>
    </row>
    <row r="13" spans="1:7" ht="26.25" customHeight="1" x14ac:dyDescent="0.3">
      <c r="A13" s="107" t="s">
        <v>12</v>
      </c>
      <c r="B13" s="108"/>
      <c r="C13" s="108"/>
      <c r="D13" s="108"/>
      <c r="E13" s="108"/>
      <c r="F13" s="67" t="s">
        <v>8</v>
      </c>
      <c r="G13" s="65"/>
    </row>
    <row r="14" spans="1:7" ht="57.75" customHeight="1" x14ac:dyDescent="0.3">
      <c r="A14" s="122" t="s">
        <v>49</v>
      </c>
      <c r="B14" s="123"/>
      <c r="C14" s="123"/>
      <c r="D14" s="123"/>
      <c r="E14" s="123"/>
      <c r="F14" s="67" t="s">
        <v>9</v>
      </c>
      <c r="G14" s="65"/>
    </row>
    <row r="15" spans="1:7" ht="16.5" customHeight="1" x14ac:dyDescent="0.3">
      <c r="A15" s="122" t="s">
        <v>13</v>
      </c>
      <c r="B15" s="123"/>
      <c r="C15" s="123"/>
      <c r="D15" s="123"/>
      <c r="E15" s="123"/>
      <c r="F15" s="67" t="s">
        <v>10</v>
      </c>
      <c r="G15" s="65"/>
    </row>
    <row r="16" spans="1:7" ht="18.75" customHeight="1" thickBot="1" x14ac:dyDescent="0.35">
      <c r="A16" s="120" t="s">
        <v>14</v>
      </c>
      <c r="B16" s="121"/>
      <c r="C16" s="121"/>
      <c r="D16" s="121"/>
      <c r="E16" s="121"/>
      <c r="F16" s="69"/>
      <c r="G16" s="45">
        <f>IF(SUM(G13:G15)&gt;(G10-G19-G11),IF((G10-G19-G11)&lt;0,0,(G10-G19-G11)+G11),G11+(SUM(G13:G15)))</f>
        <v>0</v>
      </c>
    </row>
    <row r="17" spans="1:7" ht="15.75" customHeight="1" x14ac:dyDescent="0.3">
      <c r="A17" s="124" t="s">
        <v>50</v>
      </c>
      <c r="B17" s="125"/>
      <c r="C17" s="31"/>
      <c r="D17" s="31"/>
      <c r="E17" s="32"/>
      <c r="F17" s="32"/>
      <c r="G17" s="33"/>
    </row>
    <row r="18" spans="1:7" x14ac:dyDescent="0.3">
      <c r="A18" s="126" t="s">
        <v>51</v>
      </c>
      <c r="B18" s="127"/>
      <c r="C18" s="127"/>
      <c r="D18" s="5"/>
      <c r="E18" s="5"/>
      <c r="F18" s="27"/>
      <c r="G18" s="12">
        <f>IF((TotalGrossIncome-RoomBoard-G16)&gt;=ServiceAmount,ServiceAmount,MAX((TotalGrossIncome-RoomBoard-G16),0))</f>
        <v>0</v>
      </c>
    </row>
    <row r="19" spans="1:7" ht="15.5" x14ac:dyDescent="0.3">
      <c r="A19" s="118" t="s">
        <v>27</v>
      </c>
      <c r="B19" s="119"/>
      <c r="C19" s="119"/>
      <c r="D19" s="27"/>
      <c r="E19" s="26"/>
      <c r="F19" s="27"/>
      <c r="G19" s="6">
        <f>'ACF PETI Key Denver'!B7</f>
        <v>797</v>
      </c>
    </row>
    <row r="20" spans="1:7" ht="15.75" customHeight="1" thickBot="1" x14ac:dyDescent="0.35">
      <c r="A20" s="128" t="s">
        <v>59</v>
      </c>
      <c r="B20" s="129"/>
      <c r="C20" s="8"/>
      <c r="D20" s="9"/>
      <c r="E20" s="8"/>
      <c r="F20" s="9"/>
      <c r="G20" s="10">
        <f>IF(G18&lt;0, G19, G18+G19)</f>
        <v>797</v>
      </c>
    </row>
    <row r="21" spans="1:7" x14ac:dyDescent="0.3">
      <c r="A21" s="124" t="s">
        <v>52</v>
      </c>
      <c r="B21" s="125"/>
      <c r="C21" s="14"/>
      <c r="D21" s="15"/>
      <c r="E21" s="14"/>
      <c r="F21" s="15"/>
      <c r="G21" s="28"/>
    </row>
    <row r="22" spans="1:7" x14ac:dyDescent="0.3">
      <c r="A22" s="11" t="s">
        <v>53</v>
      </c>
      <c r="B22" s="29"/>
      <c r="C22" s="29"/>
      <c r="D22" s="29"/>
      <c r="E22" s="5"/>
      <c r="F22" s="5"/>
      <c r="G22" s="12">
        <f>IF((TotalGrossIncome-G16-RoomBoard)&lt;0,0,(TotalGrossIncome-G16-RoomBoard))</f>
        <v>0</v>
      </c>
    </row>
    <row r="23" spans="1:7" x14ac:dyDescent="0.3">
      <c r="A23" s="2" t="s">
        <v>60</v>
      </c>
      <c r="B23" s="30"/>
      <c r="C23" s="26"/>
      <c r="D23" s="27"/>
      <c r="E23" s="26"/>
      <c r="F23" s="27"/>
      <c r="G23" s="6">
        <f>IF(G22&gt;G18,(G22-G18),0)</f>
        <v>0</v>
      </c>
    </row>
    <row r="24" spans="1:7" ht="13.5" thickBot="1" x14ac:dyDescent="0.35">
      <c r="A24" s="13" t="s">
        <v>55</v>
      </c>
      <c r="B24" s="7"/>
      <c r="C24" s="8"/>
      <c r="D24" s="9"/>
      <c r="E24" s="8"/>
      <c r="F24" s="9"/>
      <c r="G24" s="81">
        <f>G23+G16</f>
        <v>0</v>
      </c>
    </row>
    <row r="25" spans="1:7" x14ac:dyDescent="0.3">
      <c r="A25" s="130" t="s">
        <v>15</v>
      </c>
      <c r="B25" s="131"/>
      <c r="C25" s="14"/>
      <c r="D25" s="32"/>
      <c r="E25" s="32"/>
      <c r="F25" s="32"/>
      <c r="G25" s="33"/>
    </row>
    <row r="26" spans="1:7" x14ac:dyDescent="0.3">
      <c r="A26" s="109" t="s">
        <v>54</v>
      </c>
      <c r="B26" s="110"/>
      <c r="C26" s="110"/>
      <c r="D26" s="5"/>
      <c r="E26" s="5"/>
      <c r="F26" s="5"/>
      <c r="G26" s="6">
        <f>(30.42*'ACF PETI Key Denver'!B3)</f>
        <v>3325.5144</v>
      </c>
    </row>
    <row r="27" spans="1:7" x14ac:dyDescent="0.3">
      <c r="A27" s="11" t="s">
        <v>56</v>
      </c>
      <c r="B27" s="5"/>
      <c r="C27" s="34"/>
      <c r="D27" s="5"/>
      <c r="E27" s="35"/>
      <c r="F27" s="27"/>
      <c r="G27" s="6">
        <f>IF(ClientACFServicePayment&lt;ServiceAmount,IF(ClientACFServicePayment&lt;0,0,ClientACFServicePayment),ServiceAmount)</f>
        <v>0</v>
      </c>
    </row>
    <row r="28" spans="1:7" x14ac:dyDescent="0.3">
      <c r="A28" s="111" t="s">
        <v>61</v>
      </c>
      <c r="B28" s="112"/>
      <c r="C28" s="112"/>
      <c r="D28" s="112"/>
      <c r="E28" s="112"/>
      <c r="F28" s="112"/>
      <c r="G28" s="114">
        <f>ServiceAmount-G27</f>
        <v>3325.5144</v>
      </c>
    </row>
    <row r="29" spans="1:7" x14ac:dyDescent="0.3">
      <c r="A29" s="113"/>
      <c r="B29" s="112"/>
      <c r="C29" s="112"/>
      <c r="D29" s="112"/>
      <c r="E29" s="112"/>
      <c r="F29" s="112"/>
      <c r="G29" s="115"/>
    </row>
    <row r="30" spans="1:7" ht="13.5" thickBot="1" x14ac:dyDescent="0.35">
      <c r="A30" s="36" t="s">
        <v>16</v>
      </c>
      <c r="B30" s="8"/>
      <c r="C30" s="8"/>
      <c r="D30" s="8"/>
      <c r="E30" s="8"/>
      <c r="F30" s="9"/>
      <c r="G30" s="10">
        <f>IF(ClientACFServicePayment&gt;ServiceAmount,0.01,IF(ClientACFServicePayment&lt;0,'ACF PETI Key Denver'!B3,TRUNC(G28/30.42,3)))</f>
        <v>109.32</v>
      </c>
    </row>
    <row r="31" spans="1:7" ht="15" customHeight="1" x14ac:dyDescent="0.3">
      <c r="A31" s="124" t="s">
        <v>57</v>
      </c>
      <c r="B31" s="125"/>
      <c r="C31" s="125"/>
      <c r="D31" s="14"/>
      <c r="E31" s="14"/>
      <c r="F31" s="15"/>
      <c r="G31" s="72"/>
    </row>
    <row r="32" spans="1:7" ht="13.5" x14ac:dyDescent="0.3">
      <c r="A32" s="16" t="s">
        <v>17</v>
      </c>
      <c r="B32" s="37"/>
      <c r="C32" s="37"/>
      <c r="D32" s="37"/>
      <c r="E32" s="37"/>
      <c r="F32" s="37"/>
      <c r="G32" s="17"/>
    </row>
    <row r="33" spans="1:7" ht="13.5" x14ac:dyDescent="0.3">
      <c r="A33" s="18" t="s">
        <v>18</v>
      </c>
      <c r="B33" s="38"/>
      <c r="C33" s="44">
        <v>45931</v>
      </c>
      <c r="D33" s="5" t="s">
        <v>19</v>
      </c>
      <c r="E33" s="5"/>
      <c r="F33" s="5"/>
      <c r="G33" s="19"/>
    </row>
    <row r="34" spans="1:7" ht="13.5" x14ac:dyDescent="0.3">
      <c r="A34" s="20" t="s">
        <v>20</v>
      </c>
      <c r="B34" s="39"/>
      <c r="C34" s="39"/>
      <c r="D34" s="39"/>
      <c r="E34" s="39"/>
      <c r="F34" s="39"/>
      <c r="G34" s="21"/>
    </row>
    <row r="35" spans="1:7" x14ac:dyDescent="0.3">
      <c r="A35" s="22" t="s">
        <v>21</v>
      </c>
      <c r="B35" s="39"/>
      <c r="C35" s="39"/>
      <c r="D35" s="39"/>
      <c r="E35" s="39"/>
      <c r="F35" s="39"/>
      <c r="G35" s="21"/>
    </row>
    <row r="36" spans="1:7" ht="20.5" customHeight="1" thickBot="1" x14ac:dyDescent="0.35">
      <c r="A36" s="141"/>
      <c r="B36" s="142"/>
      <c r="C36" s="142"/>
      <c r="D36" s="39"/>
      <c r="E36" s="143"/>
      <c r="F36" s="143"/>
      <c r="G36" s="144"/>
    </row>
    <row r="37" spans="1:7" ht="14.5" thickBot="1" x14ac:dyDescent="0.35">
      <c r="A37" s="23" t="s">
        <v>58</v>
      </c>
      <c r="B37" s="24"/>
      <c r="C37" s="24"/>
      <c r="D37" s="24"/>
      <c r="E37" s="25" t="s">
        <v>22</v>
      </c>
      <c r="F37" s="24"/>
      <c r="G37" s="73"/>
    </row>
    <row r="38" spans="1:7" x14ac:dyDescent="0.3">
      <c r="A38" s="40" t="s">
        <v>23</v>
      </c>
      <c r="B38" s="41"/>
      <c r="C38" s="133">
        <f>G20</f>
        <v>797</v>
      </c>
      <c r="D38" s="133"/>
      <c r="E38" s="14" t="s">
        <v>24</v>
      </c>
      <c r="F38" s="32"/>
      <c r="G38" s="74"/>
    </row>
    <row r="39" spans="1:7" ht="13.5" thickBot="1" x14ac:dyDescent="0.35">
      <c r="A39" s="42"/>
      <c r="B39" s="43" t="s">
        <v>25</v>
      </c>
      <c r="C39" s="134">
        <f>G30</f>
        <v>109.32</v>
      </c>
      <c r="D39" s="134"/>
      <c r="E39" s="8" t="s">
        <v>26</v>
      </c>
      <c r="F39" s="24"/>
      <c r="G39" s="75"/>
    </row>
    <row r="40" spans="1:7" ht="12.75" customHeight="1" x14ac:dyDescent="0.3">
      <c r="A40" s="135" t="s">
        <v>43</v>
      </c>
      <c r="B40" s="136"/>
      <c r="C40" s="136"/>
      <c r="D40" s="136"/>
      <c r="E40" s="136"/>
      <c r="F40" s="136"/>
      <c r="G40" s="137"/>
    </row>
    <row r="41" spans="1:7" ht="12.75" customHeight="1" thickBot="1" x14ac:dyDescent="0.35">
      <c r="A41" s="138"/>
      <c r="B41" s="139"/>
      <c r="C41" s="139"/>
      <c r="D41" s="139"/>
      <c r="E41" s="139"/>
      <c r="F41" s="139"/>
      <c r="G41" s="140"/>
    </row>
    <row r="42" spans="1:7" x14ac:dyDescent="0.3">
      <c r="A42" s="132" t="s">
        <v>41</v>
      </c>
      <c r="B42" s="132"/>
      <c r="C42" s="132"/>
      <c r="D42" s="132"/>
      <c r="E42" s="132"/>
      <c r="F42" s="132"/>
      <c r="G42" s="132"/>
    </row>
  </sheetData>
  <sheetProtection algorithmName="SHA-512" hashValue="c8hyGcrQIkNgK40BYpcHMUppKiwGyw0rIYSiEYgECKP8ROGT4rV5L6GSzvnGug93V3uhtdwq9zm5MRpEYirydA==" saltValue="BtzCg1WwhSQ++x5sP3t9Eg==" spinCount="100000" sheet="1" objects="1" scenarios="1"/>
  <mergeCells count="32">
    <mergeCell ref="A42:G42"/>
    <mergeCell ref="A31:C31"/>
    <mergeCell ref="C38:D38"/>
    <mergeCell ref="C39:D39"/>
    <mergeCell ref="A40:G41"/>
    <mergeCell ref="A36:C36"/>
    <mergeCell ref="E36:G36"/>
    <mergeCell ref="A13:E13"/>
    <mergeCell ref="A26:C26"/>
    <mergeCell ref="A28:F29"/>
    <mergeCell ref="G28:G29"/>
    <mergeCell ref="A11:E11"/>
    <mergeCell ref="A12:E12"/>
    <mergeCell ref="A16:E16"/>
    <mergeCell ref="A14:E14"/>
    <mergeCell ref="A15:E15"/>
    <mergeCell ref="A17:B17"/>
    <mergeCell ref="A18:C18"/>
    <mergeCell ref="A19:C19"/>
    <mergeCell ref="A20:B20"/>
    <mergeCell ref="A25:B25"/>
    <mergeCell ref="A21:B21"/>
    <mergeCell ref="A8:E8"/>
    <mergeCell ref="B3:D3"/>
    <mergeCell ref="F3:G3"/>
    <mergeCell ref="A9:E9"/>
    <mergeCell ref="A10:E10"/>
    <mergeCell ref="A1:G2"/>
    <mergeCell ref="B5:D5"/>
    <mergeCell ref="B4:D4"/>
    <mergeCell ref="F5:G5"/>
    <mergeCell ref="F4:G4"/>
  </mergeCells>
  <dataValidations disablePrompts="1" count="1">
    <dataValidation type="custom" allowBlank="1" showInputMessage="1" showErrorMessage="1" error="Tax Allowance cannot be greater than $300" sqref="G15" xr:uid="{71F10944-865F-4F6E-9BFF-C5F74E4E4D62}">
      <formula1>G15&lt;=300</formula1>
    </dataValidation>
  </dataValidations>
  <pageMargins left="0.6875" right="0.75" top="0.91666666666666663" bottom="1" header="0.5" footer="0.5"/>
  <pageSetup orientation="portrait" r:id="rId1"/>
  <headerFooter>
    <oddHeader>&amp;L&amp;G&amp;R&amp;"Verdana,Bold"&amp;8Member Payment For Home And Community Based Services
Post Eligibility Treatment Of Income (PETI) Form</oddHeader>
    <oddFooter>&amp;R&amp;"-,Bold"&amp;9Version : 1.0
Effective Date : October 1, 2025</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9" r:id="rId5" name="Option Button 5">
              <controlPr defaultSize="0" autoFill="0" autoLine="0" autoPict="0">
                <anchor moveWithCells="1">
                  <from>
                    <xdr:col>0</xdr:col>
                    <xdr:colOff>19050</xdr:colOff>
                    <xdr:row>0</xdr:row>
                    <xdr:rowOff>12700</xdr:rowOff>
                  </from>
                  <to>
                    <xdr:col>3</xdr:col>
                    <xdr:colOff>774700</xdr:colOff>
                    <xdr:row>2</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22F64-D30C-4C5D-A6D6-1D735A6A7931}">
  <sheetPr codeName="Sheet2"/>
  <dimension ref="A1:M46"/>
  <sheetViews>
    <sheetView tabSelected="1" view="pageLayout" zoomScale="80" zoomScaleNormal="100" zoomScalePageLayoutView="80" workbookViewId="0">
      <selection activeCell="D3" sqref="D3"/>
    </sheetView>
  </sheetViews>
  <sheetFormatPr defaultColWidth="10.54296875" defaultRowHeight="13" x14ac:dyDescent="0.3"/>
  <cols>
    <col min="1" max="1" width="12.81640625" style="62" customWidth="1"/>
    <col min="2" max="2" width="14.453125" style="5" customWidth="1"/>
    <col min="3" max="3" width="11.1796875" style="5" customWidth="1"/>
    <col min="4" max="4" width="11" style="5" customWidth="1"/>
    <col min="5" max="5" width="11.81640625" style="5" customWidth="1"/>
    <col min="6" max="6" width="11.54296875" style="5" customWidth="1"/>
    <col min="7" max="7" width="10.54296875" style="5" bestFit="1" customWidth="1"/>
    <col min="8" max="8" width="10.81640625" style="5" bestFit="1" customWidth="1"/>
    <col min="9" max="9" width="10.54296875" style="5" bestFit="1" customWidth="1"/>
    <col min="10" max="10" width="10.81640625" style="5" bestFit="1" customWidth="1"/>
    <col min="11" max="11" width="11.54296875" style="5" customWidth="1"/>
    <col min="12" max="12" width="12.26953125" style="5" customWidth="1"/>
    <col min="13" max="13" width="6.26953125" style="5" customWidth="1"/>
    <col min="14" max="14" width="11.54296875" style="5" bestFit="1" customWidth="1"/>
    <col min="15" max="16384" width="10.54296875" style="5"/>
  </cols>
  <sheetData>
    <row r="1" spans="1:13" s="54" customFormat="1" ht="34" customHeight="1" x14ac:dyDescent="0.35">
      <c r="A1" s="52"/>
      <c r="B1" s="53" t="s">
        <v>68</v>
      </c>
    </row>
    <row r="2" spans="1:13" s="56" customFormat="1" ht="27" customHeight="1" x14ac:dyDescent="0.35">
      <c r="A2" s="55" t="s">
        <v>67</v>
      </c>
      <c r="B2" s="61">
        <v>1.6E-2</v>
      </c>
    </row>
    <row r="3" spans="1:13" s="56" customFormat="1" ht="35" x14ac:dyDescent="0.35">
      <c r="A3" s="86" t="s">
        <v>30</v>
      </c>
      <c r="B3" s="87">
        <v>109.32</v>
      </c>
      <c r="C3" s="59"/>
    </row>
    <row r="4" spans="1:13" s="56" customFormat="1" x14ac:dyDescent="0.35">
      <c r="A4" s="60" t="s">
        <v>31</v>
      </c>
      <c r="B4" s="61">
        <v>0</v>
      </c>
    </row>
    <row r="5" spans="1:13" s="56" customFormat="1" x14ac:dyDescent="0.35">
      <c r="A5" s="55" t="s">
        <v>32</v>
      </c>
      <c r="B5" s="58">
        <v>967</v>
      </c>
    </row>
    <row r="6" spans="1:13" s="56" customFormat="1" ht="26" x14ac:dyDescent="0.35">
      <c r="A6" s="55" t="s">
        <v>33</v>
      </c>
      <c r="B6" s="58">
        <f>B5*3</f>
        <v>2901</v>
      </c>
    </row>
    <row r="7" spans="1:13" s="56" customFormat="1" ht="26" x14ac:dyDescent="0.35">
      <c r="A7" s="55" t="s">
        <v>34</v>
      </c>
      <c r="B7" s="58">
        <v>797</v>
      </c>
    </row>
    <row r="8" spans="1:13" ht="13.5" x14ac:dyDescent="0.3">
      <c r="J8" s="64"/>
      <c r="K8" s="64"/>
      <c r="L8" s="64"/>
    </row>
    <row r="9" spans="1:13" ht="13.5" thickBot="1" x14ac:dyDescent="0.35">
      <c r="J9" s="63"/>
    </row>
    <row r="10" spans="1:13" ht="15" customHeight="1" x14ac:dyDescent="0.3">
      <c r="A10" s="145" t="s">
        <v>37</v>
      </c>
      <c r="B10" s="146"/>
      <c r="C10" s="146"/>
      <c r="D10" s="146"/>
      <c r="E10" s="146"/>
      <c r="F10" s="146"/>
      <c r="G10" s="146"/>
      <c r="H10" s="146"/>
      <c r="I10" s="146"/>
      <c r="J10" s="146"/>
      <c r="K10" s="146"/>
      <c r="L10" s="146"/>
      <c r="M10" s="147"/>
    </row>
    <row r="11" spans="1:13" ht="12.75" customHeight="1" x14ac:dyDescent="0.3">
      <c r="A11" s="160">
        <v>1</v>
      </c>
      <c r="B11" s="148" t="s">
        <v>38</v>
      </c>
      <c r="C11" s="149"/>
      <c r="D11" s="149"/>
      <c r="E11" s="149"/>
      <c r="F11" s="149"/>
      <c r="G11" s="149"/>
      <c r="H11" s="149"/>
      <c r="I11" s="149"/>
      <c r="J11" s="149"/>
      <c r="K11" s="149"/>
      <c r="L11" s="149"/>
      <c r="M11" s="150"/>
    </row>
    <row r="12" spans="1:13" x14ac:dyDescent="0.3">
      <c r="A12" s="161"/>
      <c r="B12" s="151"/>
      <c r="C12" s="152"/>
      <c r="D12" s="152"/>
      <c r="E12" s="152"/>
      <c r="F12" s="152"/>
      <c r="G12" s="152"/>
      <c r="H12" s="152"/>
      <c r="I12" s="152"/>
      <c r="J12" s="152"/>
      <c r="K12" s="152"/>
      <c r="L12" s="152"/>
      <c r="M12" s="153"/>
    </row>
    <row r="13" spans="1:13" x14ac:dyDescent="0.3">
      <c r="A13" s="161"/>
      <c r="B13" s="151"/>
      <c r="C13" s="152"/>
      <c r="D13" s="152"/>
      <c r="E13" s="152"/>
      <c r="F13" s="152"/>
      <c r="G13" s="152"/>
      <c r="H13" s="152"/>
      <c r="I13" s="152"/>
      <c r="J13" s="152"/>
      <c r="K13" s="152"/>
      <c r="L13" s="152"/>
      <c r="M13" s="153"/>
    </row>
    <row r="14" spans="1:13" x14ac:dyDescent="0.3">
      <c r="A14" s="162"/>
      <c r="B14" s="154"/>
      <c r="C14" s="155"/>
      <c r="D14" s="155"/>
      <c r="E14" s="155"/>
      <c r="F14" s="155"/>
      <c r="G14" s="155"/>
      <c r="H14" s="155"/>
      <c r="I14" s="155"/>
      <c r="J14" s="155"/>
      <c r="K14" s="155"/>
      <c r="L14" s="155"/>
      <c r="M14" s="156"/>
    </row>
    <row r="15" spans="1:13" ht="12.75" customHeight="1" x14ac:dyDescent="0.3">
      <c r="A15" s="163">
        <v>2</v>
      </c>
      <c r="B15" s="148" t="s">
        <v>39</v>
      </c>
      <c r="C15" s="149"/>
      <c r="D15" s="149"/>
      <c r="E15" s="149"/>
      <c r="F15" s="149"/>
      <c r="G15" s="149"/>
      <c r="H15" s="149"/>
      <c r="I15" s="149"/>
      <c r="J15" s="149"/>
      <c r="K15" s="149"/>
      <c r="L15" s="149"/>
      <c r="M15" s="150"/>
    </row>
    <row r="16" spans="1:13" x14ac:dyDescent="0.3">
      <c r="A16" s="163"/>
      <c r="B16" s="151"/>
      <c r="C16" s="152"/>
      <c r="D16" s="152"/>
      <c r="E16" s="152"/>
      <c r="F16" s="152"/>
      <c r="G16" s="152"/>
      <c r="H16" s="152"/>
      <c r="I16" s="152"/>
      <c r="J16" s="152"/>
      <c r="K16" s="152"/>
      <c r="L16" s="152"/>
      <c r="M16" s="153"/>
    </row>
    <row r="17" spans="1:13" x14ac:dyDescent="0.3">
      <c r="A17" s="163"/>
      <c r="B17" s="154"/>
      <c r="C17" s="155"/>
      <c r="D17" s="155"/>
      <c r="E17" s="155"/>
      <c r="F17" s="155"/>
      <c r="G17" s="155"/>
      <c r="H17" s="155"/>
      <c r="I17" s="155"/>
      <c r="J17" s="155"/>
      <c r="K17" s="155"/>
      <c r="L17" s="155"/>
      <c r="M17" s="156"/>
    </row>
    <row r="18" spans="1:13" ht="12.75" customHeight="1" x14ac:dyDescent="0.3">
      <c r="A18" s="163">
        <v>3</v>
      </c>
      <c r="B18" s="148" t="s">
        <v>40</v>
      </c>
      <c r="C18" s="149"/>
      <c r="D18" s="149"/>
      <c r="E18" s="149"/>
      <c r="F18" s="149"/>
      <c r="G18" s="149"/>
      <c r="H18" s="149"/>
      <c r="I18" s="149"/>
      <c r="J18" s="149"/>
      <c r="K18" s="149"/>
      <c r="L18" s="149"/>
      <c r="M18" s="150"/>
    </row>
    <row r="19" spans="1:13" ht="15" customHeight="1" x14ac:dyDescent="0.3">
      <c r="A19" s="163"/>
      <c r="B19" s="151"/>
      <c r="C19" s="152"/>
      <c r="D19" s="152"/>
      <c r="E19" s="152"/>
      <c r="F19" s="152"/>
      <c r="G19" s="152"/>
      <c r="H19" s="152"/>
      <c r="I19" s="152"/>
      <c r="J19" s="152"/>
      <c r="K19" s="152"/>
      <c r="L19" s="152"/>
      <c r="M19" s="153"/>
    </row>
    <row r="20" spans="1:13" ht="15" customHeight="1" x14ac:dyDescent="0.3">
      <c r="A20" s="163"/>
      <c r="B20" s="151"/>
      <c r="C20" s="152"/>
      <c r="D20" s="152"/>
      <c r="E20" s="152"/>
      <c r="F20" s="152"/>
      <c r="G20" s="152"/>
      <c r="H20" s="152"/>
      <c r="I20" s="152"/>
      <c r="J20" s="152"/>
      <c r="K20" s="152"/>
      <c r="L20" s="152"/>
      <c r="M20" s="153"/>
    </row>
    <row r="21" spans="1:13" ht="15.75" customHeight="1" thickBot="1" x14ac:dyDescent="0.35">
      <c r="A21" s="164"/>
      <c r="B21" s="157"/>
      <c r="C21" s="158"/>
      <c r="D21" s="158"/>
      <c r="E21" s="158"/>
      <c r="F21" s="158"/>
      <c r="G21" s="158"/>
      <c r="H21" s="158"/>
      <c r="I21" s="158"/>
      <c r="J21" s="158"/>
      <c r="K21" s="158"/>
      <c r="L21" s="158"/>
      <c r="M21" s="159"/>
    </row>
    <row r="22" spans="1:13" ht="13.5" thickBot="1" x14ac:dyDescent="0.35"/>
    <row r="23" spans="1:13" ht="42.65" customHeight="1" x14ac:dyDescent="0.3">
      <c r="A23" s="52"/>
      <c r="B23" s="53" t="s">
        <v>28</v>
      </c>
      <c r="C23" s="53" t="s">
        <v>62</v>
      </c>
      <c r="D23" s="83" t="s">
        <v>63</v>
      </c>
      <c r="E23" s="53" t="s">
        <v>64</v>
      </c>
      <c r="F23" s="53" t="s">
        <v>65</v>
      </c>
      <c r="G23" s="64"/>
      <c r="H23" s="64"/>
      <c r="I23" s="64"/>
      <c r="J23" s="64"/>
      <c r="K23" s="64"/>
      <c r="L23" s="64"/>
      <c r="M23" s="64"/>
    </row>
    <row r="24" spans="1:13" customFormat="1" ht="30.75" customHeight="1" x14ac:dyDescent="0.35">
      <c r="A24" s="55" t="s">
        <v>29</v>
      </c>
      <c r="B24" s="61">
        <v>0</v>
      </c>
      <c r="C24" s="61">
        <v>0</v>
      </c>
      <c r="D24" s="61">
        <f>D25/C25-1</f>
        <v>5.9815802229762349E-2</v>
      </c>
      <c r="E24" s="61">
        <v>0</v>
      </c>
      <c r="F24" s="61">
        <v>1.6E-2</v>
      </c>
    </row>
    <row r="25" spans="1:13" customFormat="1" ht="14.5" x14ac:dyDescent="0.35">
      <c r="A25" s="57" t="s">
        <v>30</v>
      </c>
      <c r="B25" s="58">
        <v>103.15</v>
      </c>
      <c r="C25" s="58">
        <v>103.15</v>
      </c>
      <c r="D25" s="58">
        <v>109.32</v>
      </c>
      <c r="E25" s="58">
        <v>109.32</v>
      </c>
      <c r="F25" s="58">
        <v>111.07</v>
      </c>
    </row>
    <row r="26" spans="1:13" customFormat="1" ht="14.5" x14ac:dyDescent="0.35">
      <c r="A26" s="60" t="s">
        <v>31</v>
      </c>
      <c r="B26" s="61">
        <v>0</v>
      </c>
      <c r="C26" s="61">
        <v>3.2000000000000001E-2</v>
      </c>
      <c r="D26" s="61">
        <v>0</v>
      </c>
      <c r="E26" s="61">
        <v>2.5000000000000001E-2</v>
      </c>
      <c r="F26" s="61">
        <v>0</v>
      </c>
    </row>
    <row r="27" spans="1:13" customFormat="1" ht="14.5" x14ac:dyDescent="0.35">
      <c r="A27" s="55" t="s">
        <v>32</v>
      </c>
      <c r="B27" s="58">
        <v>914.69</v>
      </c>
      <c r="C27" s="58">
        <v>943</v>
      </c>
      <c r="D27" s="58">
        <v>943</v>
      </c>
      <c r="E27" s="58">
        <v>967</v>
      </c>
      <c r="F27" s="58">
        <v>967</v>
      </c>
    </row>
    <row r="28" spans="1:13" customFormat="1" ht="49.5" customHeight="1" x14ac:dyDescent="0.35">
      <c r="A28" s="55" t="s">
        <v>33</v>
      </c>
      <c r="B28" s="58">
        <v>2744.07</v>
      </c>
      <c r="C28" s="58">
        <f>C27*3</f>
        <v>2829</v>
      </c>
      <c r="D28" s="58">
        <f>D27*3</f>
        <v>2829</v>
      </c>
      <c r="E28" s="58">
        <f>E27*3</f>
        <v>2901</v>
      </c>
      <c r="F28" s="58">
        <f>F27*3</f>
        <v>2901</v>
      </c>
    </row>
    <row r="29" spans="1:13" customFormat="1" ht="36" customHeight="1" x14ac:dyDescent="0.35">
      <c r="A29" s="55" t="s">
        <v>34</v>
      </c>
      <c r="B29" s="58">
        <v>755</v>
      </c>
      <c r="C29" s="58">
        <v>779</v>
      </c>
      <c r="D29" s="58">
        <v>779</v>
      </c>
      <c r="E29" s="58">
        <v>797</v>
      </c>
      <c r="F29" s="58">
        <v>797</v>
      </c>
    </row>
    <row r="30" spans="1:13" customFormat="1" ht="27" customHeight="1" x14ac:dyDescent="0.35">
      <c r="A30" s="55" t="s">
        <v>35</v>
      </c>
      <c r="B30" s="61">
        <v>0</v>
      </c>
      <c r="C30" s="84"/>
      <c r="D30" s="84"/>
      <c r="E30" s="84"/>
      <c r="F30" s="84"/>
    </row>
    <row r="31" spans="1:13" customFormat="1" ht="29.5" customHeight="1" x14ac:dyDescent="0.35">
      <c r="A31" s="55" t="s">
        <v>36</v>
      </c>
      <c r="B31" s="82">
        <v>952</v>
      </c>
      <c r="C31" s="85"/>
      <c r="D31" s="85"/>
      <c r="E31" s="85"/>
      <c r="F31" s="85"/>
    </row>
    <row r="32" spans="1:13" customFormat="1" ht="14.5" x14ac:dyDescent="0.35"/>
    <row r="33" spans="1:6" customFormat="1" ht="14.5" x14ac:dyDescent="0.35"/>
    <row r="34" spans="1:6" customFormat="1" ht="14.5" x14ac:dyDescent="0.35"/>
    <row r="35" spans="1:6" customFormat="1" ht="14.5" x14ac:dyDescent="0.35"/>
    <row r="36" spans="1:6" customFormat="1" ht="14.5" x14ac:dyDescent="0.35"/>
    <row r="37" spans="1:6" customFormat="1" ht="14.5" x14ac:dyDescent="0.35"/>
    <row r="38" spans="1:6" customFormat="1" ht="14.5" x14ac:dyDescent="0.35"/>
    <row r="39" spans="1:6" customFormat="1" ht="14.5" x14ac:dyDescent="0.35"/>
    <row r="40" spans="1:6" customFormat="1" ht="14.5" x14ac:dyDescent="0.35"/>
    <row r="41" spans="1:6" ht="13.5" x14ac:dyDescent="0.3">
      <c r="A41" s="64"/>
      <c r="B41" s="64"/>
      <c r="C41" s="64"/>
      <c r="D41" s="64"/>
      <c r="E41" s="64"/>
      <c r="F41" s="64"/>
    </row>
    <row r="42" spans="1:6" ht="13.5" x14ac:dyDescent="0.3">
      <c r="A42" s="64"/>
      <c r="B42" s="64"/>
      <c r="C42" s="64"/>
      <c r="D42" s="64"/>
      <c r="E42" s="64"/>
      <c r="F42" s="64"/>
    </row>
    <row r="43" spans="1:6" ht="13.5" x14ac:dyDescent="0.3">
      <c r="A43" s="64"/>
      <c r="B43" s="64"/>
      <c r="C43" s="64"/>
      <c r="D43" s="64"/>
      <c r="E43" s="64"/>
      <c r="F43" s="64"/>
    </row>
    <row r="44" spans="1:6" ht="13.5" x14ac:dyDescent="0.3">
      <c r="A44" s="64"/>
      <c r="B44" s="64"/>
      <c r="C44" s="64"/>
      <c r="D44" s="64"/>
      <c r="E44" s="64"/>
      <c r="F44" s="64"/>
    </row>
    <row r="45" spans="1:6" ht="13.5" x14ac:dyDescent="0.3">
      <c r="A45" s="64"/>
      <c r="B45" s="64"/>
      <c r="C45" s="64"/>
      <c r="D45" s="64"/>
      <c r="E45" s="64"/>
      <c r="F45" s="64"/>
    </row>
    <row r="46" spans="1:6" ht="13.5" x14ac:dyDescent="0.3">
      <c r="A46" s="64"/>
      <c r="B46" s="64"/>
      <c r="C46" s="64"/>
      <c r="D46" s="64"/>
      <c r="E46" s="64"/>
      <c r="F46" s="64"/>
    </row>
  </sheetData>
  <mergeCells count="7">
    <mergeCell ref="A10:M10"/>
    <mergeCell ref="B11:M14"/>
    <mergeCell ref="B15:M17"/>
    <mergeCell ref="B18:M21"/>
    <mergeCell ref="A11:A14"/>
    <mergeCell ref="A15:A17"/>
    <mergeCell ref="A18:A21"/>
  </mergeCells>
  <pageMargins left="0.7" right="0.7" top="0.75" bottom="0.75" header="0.3" footer="0.3"/>
  <pageSetup scale="80" orientation="landscape" r:id="rId1"/>
  <headerFooter>
    <oddHeader xml:space="preserve">&amp;C&amp;"Times New Roman,Bold"&amp;16ACF PETI KEY DENVER
&amp;"Times New Roman,Regular"&amp;10(RATE, SSI, COLA, Room and Board&amp;"Times New Roman,Bold")
</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11</vt:i4>
      </vt:variant>
    </vt:vector>
  </HeadingPairs>
  <TitlesOfParts>
    <vt:vector size="13" baseType="lpstr">
      <vt:lpstr>PETI Denver</vt:lpstr>
      <vt:lpstr>ACF PETI Key Denver</vt:lpstr>
      <vt:lpstr>'PETI Denver'!ClientACFServicePayment</vt:lpstr>
      <vt:lpstr>ClientLTInsurance</vt:lpstr>
      <vt:lpstr>ClientPNA</vt:lpstr>
      <vt:lpstr>GrossIncome</vt:lpstr>
      <vt:lpstr>NoncoveredMedicalAllowance</vt:lpstr>
      <vt:lpstr>OtherFamilymemberAllowance</vt:lpstr>
      <vt:lpstr>PNAMax</vt:lpstr>
      <vt:lpstr>RoomBoard</vt:lpstr>
      <vt:lpstr>'PETI Denver'!ServiceAmount</vt:lpstr>
      <vt:lpstr>TaxAllowance</vt:lpstr>
      <vt:lpstr>TotalGrossIncome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Miles</dc:creator>
  <cp:lastModifiedBy>Muthuvinayagam, Valli</cp:lastModifiedBy>
  <dcterms:created xsi:type="dcterms:W3CDTF">2023-06-09T16:36:15Z</dcterms:created>
  <dcterms:modified xsi:type="dcterms:W3CDTF">2025-09-02T18:21:12Z</dcterms:modified>
</cp:coreProperties>
</file>