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1-22\07 January 2022\"/>
    </mc:Choice>
  </mc:AlternateContent>
  <xr:revisionPtr revIDLastSave="0" documentId="8_{27BEF06B-047A-41CB-9062-766EB83667AA}" xr6:coauthVersionLast="44" xr6:coauthVersionMax="44" xr10:uidLastSave="{00000000-0000-0000-0000-000000000000}"/>
  <bookViews>
    <workbookView xWindow="2868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 r:id="rId18"/>
    <externalReference r:id="rId19"/>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2" i="30" l="1"/>
  <c r="B20" i="20" l="1"/>
  <c r="C20" i="20"/>
  <c r="B8" i="21"/>
  <c r="C7" i="21"/>
  <c r="H19" i="24"/>
  <c r="H20" i="24"/>
  <c r="H21" i="24"/>
  <c r="H22" i="24"/>
  <c r="H23" i="24"/>
  <c r="H24" i="24"/>
  <c r="H25" i="24"/>
  <c r="H26" i="24"/>
  <c r="H27" i="24"/>
  <c r="H28" i="24"/>
  <c r="H29" i="24"/>
  <c r="H30" i="24"/>
  <c r="H31" i="24"/>
  <c r="H32" i="24"/>
  <c r="G10" i="24"/>
  <c r="G11" i="24"/>
  <c r="H3" i="24"/>
  <c r="H4" i="24"/>
  <c r="H5" i="24"/>
  <c r="H6" i="24"/>
  <c r="H7" i="24"/>
  <c r="H8" i="24"/>
  <c r="H9" i="24"/>
  <c r="C164" i="15"/>
  <c r="E164" i="15"/>
  <c r="F164" i="15" s="1"/>
  <c r="G164" i="15"/>
  <c r="I164" i="15"/>
  <c r="J164" i="15"/>
  <c r="B8" i="33"/>
  <c r="C8" i="33"/>
  <c r="D8" i="33"/>
  <c r="E8" i="33"/>
  <c r="F8" i="33"/>
  <c r="B28" i="32"/>
  <c r="C28" i="32"/>
  <c r="D28" i="32"/>
  <c r="E28" i="32"/>
  <c r="F28" i="32"/>
  <c r="G28" i="32"/>
  <c r="H28" i="32"/>
  <c r="I28" i="32"/>
  <c r="J28" i="32"/>
  <c r="K28" i="32"/>
  <c r="B8" i="32"/>
  <c r="C8" i="32"/>
  <c r="D8" i="32"/>
  <c r="E8" i="32"/>
  <c r="F8" i="32"/>
  <c r="G8" i="32"/>
  <c r="H8" i="32"/>
  <c r="I8" i="32"/>
  <c r="J8" i="32"/>
  <c r="K8" i="32"/>
  <c r="B8" i="31"/>
  <c r="C8" i="31"/>
  <c r="D8" i="31"/>
  <c r="I90"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I84" i="27"/>
  <c r="I85" i="27"/>
  <c r="I86" i="27"/>
  <c r="I87" i="27"/>
  <c r="I88" i="27"/>
  <c r="I4" i="27"/>
  <c r="I5" i="27"/>
  <c r="I6" i="27"/>
  <c r="I7" i="27"/>
  <c r="I8" i="27"/>
  <c r="I9" i="27"/>
  <c r="I10" i="27"/>
  <c r="I11" i="27"/>
  <c r="I12" i="27"/>
  <c r="I13" i="27"/>
  <c r="I14" i="27"/>
  <c r="I15" i="27"/>
  <c r="I16" i="27"/>
  <c r="I17" i="27"/>
  <c r="I18" i="27"/>
  <c r="I19" i="27"/>
  <c r="I20" i="27"/>
  <c r="I21" i="27"/>
  <c r="I22" i="27"/>
  <c r="I23" i="27"/>
  <c r="I24" i="27"/>
  <c r="I25" i="27"/>
  <c r="I26" i="27"/>
  <c r="I27" i="27"/>
  <c r="I28" i="27"/>
  <c r="I29" i="27"/>
  <c r="I30" i="27"/>
  <c r="I31" i="27"/>
  <c r="I32" i="27"/>
  <c r="I33" i="27"/>
  <c r="I34" i="27"/>
  <c r="I35" i="27"/>
  <c r="I36" i="27"/>
  <c r="I37" i="27"/>
  <c r="I38" i="27"/>
  <c r="I39" i="27"/>
  <c r="I40" i="27"/>
  <c r="I41" i="27"/>
  <c r="I42" i="27"/>
  <c r="I43" i="27"/>
  <c r="I44" i="27"/>
  <c r="I45" i="27"/>
  <c r="B94" i="26"/>
  <c r="C94" i="26"/>
  <c r="D94" i="26"/>
  <c r="E94" i="26"/>
  <c r="F94" i="26"/>
  <c r="G94" i="26"/>
  <c r="H94" i="26"/>
  <c r="I94" i="26"/>
  <c r="J94" i="26"/>
  <c r="K94" i="26"/>
  <c r="L94" i="26"/>
  <c r="M94" i="26"/>
  <c r="N94" i="26"/>
  <c r="O94" i="26"/>
  <c r="P94" i="26"/>
  <c r="Q94" i="26"/>
  <c r="B79" i="26"/>
  <c r="C79" i="26"/>
  <c r="D79" i="26"/>
  <c r="E79" i="26"/>
  <c r="F79" i="26"/>
  <c r="G79" i="26"/>
  <c r="H79" i="26"/>
  <c r="I79" i="26"/>
  <c r="J79" i="26"/>
  <c r="K79" i="26"/>
  <c r="L79" i="26"/>
  <c r="M79" i="26"/>
  <c r="N79" i="26"/>
  <c r="O79" i="26"/>
  <c r="P79" i="26"/>
  <c r="Q79" i="26"/>
  <c r="B65" i="26"/>
  <c r="C65" i="26"/>
  <c r="D65" i="26"/>
  <c r="E65" i="26"/>
  <c r="F65" i="26"/>
  <c r="G65" i="26"/>
  <c r="H65" i="26"/>
  <c r="I65" i="26"/>
  <c r="J65" i="26"/>
  <c r="K65" i="26"/>
  <c r="L65" i="26"/>
  <c r="M65" i="26"/>
  <c r="N65" i="26"/>
  <c r="O65" i="26"/>
  <c r="P65" i="26"/>
  <c r="Q65" i="26"/>
  <c r="B37" i="26"/>
  <c r="C37" i="26"/>
  <c r="D37" i="26"/>
  <c r="E37" i="26"/>
  <c r="F37" i="26"/>
  <c r="G37" i="26"/>
  <c r="H37" i="26"/>
  <c r="I37" i="26"/>
  <c r="J37" i="26"/>
  <c r="K37" i="26"/>
  <c r="L37" i="26"/>
  <c r="M37" i="26"/>
  <c r="N37" i="26"/>
  <c r="O37" i="26"/>
  <c r="P37" i="26"/>
  <c r="Q37" i="26"/>
  <c r="B23" i="26"/>
  <c r="C23" i="26"/>
  <c r="D23" i="26"/>
  <c r="E23" i="26"/>
  <c r="F23" i="26"/>
  <c r="G23" i="26"/>
  <c r="H23" i="26"/>
  <c r="I23" i="26"/>
  <c r="J23" i="26"/>
  <c r="K23" i="26"/>
  <c r="L23" i="26"/>
  <c r="M23" i="26"/>
  <c r="N23" i="26"/>
  <c r="O23" i="26"/>
  <c r="P23" i="26"/>
  <c r="Q23" i="26"/>
  <c r="B9" i="26"/>
  <c r="C9" i="26"/>
  <c r="D9" i="26"/>
  <c r="E9" i="26"/>
  <c r="F9" i="26"/>
  <c r="G9" i="26"/>
  <c r="H9" i="26"/>
  <c r="I9" i="26"/>
  <c r="J9" i="26"/>
  <c r="K9" i="26"/>
  <c r="L9" i="26"/>
  <c r="M9" i="26"/>
  <c r="N9" i="26"/>
  <c r="O9" i="26"/>
  <c r="P9" i="26"/>
  <c r="Q9" i="26"/>
  <c r="C164" i="29"/>
  <c r="D164" i="29"/>
  <c r="E164" i="29"/>
  <c r="F164" i="29"/>
  <c r="G164" i="29"/>
  <c r="H164" i="29"/>
  <c r="I164" i="29"/>
  <c r="J164" i="29"/>
  <c r="K164" i="29"/>
  <c r="L164" i="29"/>
  <c r="M164" i="29"/>
  <c r="N164" i="29"/>
  <c r="O164" i="29"/>
  <c r="P164" i="29"/>
  <c r="Q164" i="29"/>
  <c r="R164" i="29"/>
  <c r="H4" i="25"/>
  <c r="H5" i="25"/>
  <c r="H6" i="25"/>
  <c r="H7" i="25"/>
  <c r="H8" i="25"/>
  <c r="H9" i="25"/>
  <c r="H10" i="25"/>
  <c r="H11" i="25"/>
  <c r="H12" i="25"/>
  <c r="H13" i="25"/>
  <c r="H14" i="25"/>
  <c r="H3" i="30"/>
  <c r="H4" i="30"/>
  <c r="H6" i="30"/>
  <c r="H7"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H41" i="30"/>
  <c r="H42" i="30"/>
  <c r="H43" i="30"/>
  <c r="H44" i="30"/>
  <c r="H45" i="30"/>
  <c r="H46" i="30"/>
  <c r="H47" i="30"/>
  <c r="H48" i="30"/>
  <c r="H49" i="30"/>
  <c r="H50" i="30"/>
  <c r="H51" i="30"/>
  <c r="H52" i="30"/>
  <c r="H53" i="30"/>
  <c r="H54" i="30"/>
  <c r="H55" i="30"/>
  <c r="H56" i="30"/>
  <c r="H57" i="30"/>
  <c r="H58" i="30"/>
  <c r="H59" i="30"/>
  <c r="H60" i="30"/>
  <c r="C6" i="21" l="1"/>
  <c r="B19" i="20" l="1"/>
  <c r="C19" i="20"/>
  <c r="B7" i="21"/>
  <c r="G19" i="24"/>
  <c r="G20" i="24"/>
  <c r="G21" i="24"/>
  <c r="G22" i="24"/>
  <c r="G23" i="24"/>
  <c r="G24" i="24"/>
  <c r="G25" i="24"/>
  <c r="G26" i="24"/>
  <c r="G27" i="24"/>
  <c r="G28" i="24"/>
  <c r="G29" i="24"/>
  <c r="G30" i="24"/>
  <c r="G31" i="24"/>
  <c r="G32" i="24"/>
  <c r="G3" i="24"/>
  <c r="G4" i="24"/>
  <c r="G5" i="24"/>
  <c r="G6" i="24"/>
  <c r="G7" i="24"/>
  <c r="G8" i="24"/>
  <c r="G9" i="24"/>
  <c r="C163" i="15"/>
  <c r="E163" i="15"/>
  <c r="G163" i="15"/>
  <c r="I163" i="15"/>
  <c r="B7" i="33"/>
  <c r="C7" i="33"/>
  <c r="D7" i="33"/>
  <c r="E7" i="33"/>
  <c r="F7" i="33"/>
  <c r="B27" i="32"/>
  <c r="C27" i="32"/>
  <c r="D27" i="32"/>
  <c r="E27" i="32"/>
  <c r="F27" i="32"/>
  <c r="G27" i="32"/>
  <c r="H27" i="32"/>
  <c r="I27" i="32"/>
  <c r="J27" i="32"/>
  <c r="K27" i="32"/>
  <c r="B7" i="32"/>
  <c r="C7" i="32"/>
  <c r="D7" i="32"/>
  <c r="E7" i="32"/>
  <c r="F7" i="32"/>
  <c r="G7" i="32"/>
  <c r="H7" i="32"/>
  <c r="I7" i="32"/>
  <c r="J7" i="32"/>
  <c r="K7" i="32"/>
  <c r="B7" i="31"/>
  <c r="C7" i="31"/>
  <c r="D7" i="31"/>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80" i="27"/>
  <c r="H81" i="27"/>
  <c r="H82" i="27"/>
  <c r="H83" i="27"/>
  <c r="H84" i="27"/>
  <c r="H85" i="27"/>
  <c r="H86" i="27"/>
  <c r="H87" i="27"/>
  <c r="H88" i="27"/>
  <c r="H90" i="27"/>
  <c r="H4" i="27"/>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B93" i="26"/>
  <c r="C93" i="26"/>
  <c r="D93" i="26"/>
  <c r="E93" i="26"/>
  <c r="F93" i="26"/>
  <c r="G93" i="26"/>
  <c r="H93" i="26"/>
  <c r="I93" i="26"/>
  <c r="J93" i="26"/>
  <c r="K93" i="26"/>
  <c r="L93" i="26"/>
  <c r="M93" i="26"/>
  <c r="N93" i="26"/>
  <c r="O93" i="26"/>
  <c r="P93" i="26"/>
  <c r="Q93" i="26"/>
  <c r="B78" i="26"/>
  <c r="C78" i="26"/>
  <c r="D78" i="26"/>
  <c r="E78" i="26"/>
  <c r="F78" i="26"/>
  <c r="G78" i="26"/>
  <c r="H78" i="26"/>
  <c r="I78" i="26"/>
  <c r="J78" i="26"/>
  <c r="K78" i="26"/>
  <c r="L78" i="26"/>
  <c r="M78" i="26"/>
  <c r="N78" i="26"/>
  <c r="O78" i="26"/>
  <c r="P78" i="26"/>
  <c r="Q78" i="26"/>
  <c r="B64" i="26"/>
  <c r="C64" i="26"/>
  <c r="D64" i="26"/>
  <c r="E64" i="26"/>
  <c r="F64" i="26"/>
  <c r="G64" i="26"/>
  <c r="H64" i="26"/>
  <c r="I64" i="26"/>
  <c r="J64" i="26"/>
  <c r="K64" i="26"/>
  <c r="L64" i="26"/>
  <c r="M64" i="26"/>
  <c r="N64" i="26"/>
  <c r="O64" i="26"/>
  <c r="P64" i="26"/>
  <c r="Q64" i="26"/>
  <c r="B36" i="26"/>
  <c r="C36" i="26"/>
  <c r="D36" i="26"/>
  <c r="E36" i="26"/>
  <c r="F36" i="26"/>
  <c r="G36" i="26"/>
  <c r="H36" i="26"/>
  <c r="I36" i="26"/>
  <c r="J36" i="26"/>
  <c r="K36" i="26"/>
  <c r="L36" i="26"/>
  <c r="M36" i="26"/>
  <c r="N36" i="26"/>
  <c r="O36" i="26"/>
  <c r="P36" i="26"/>
  <c r="Q36" i="26"/>
  <c r="B22" i="26"/>
  <c r="C22" i="26"/>
  <c r="D22" i="26"/>
  <c r="E22" i="26"/>
  <c r="F22" i="26"/>
  <c r="G22" i="26"/>
  <c r="H22" i="26"/>
  <c r="I22" i="26"/>
  <c r="J22" i="26"/>
  <c r="K22" i="26"/>
  <c r="L22" i="26"/>
  <c r="M22" i="26"/>
  <c r="N22" i="26"/>
  <c r="O22" i="26"/>
  <c r="P22" i="26"/>
  <c r="Q22" i="26"/>
  <c r="B8" i="26"/>
  <c r="C8" i="26"/>
  <c r="D8" i="26"/>
  <c r="E8" i="26"/>
  <c r="F8" i="26"/>
  <c r="G8" i="26"/>
  <c r="H8" i="26"/>
  <c r="I8" i="26"/>
  <c r="J8" i="26"/>
  <c r="K8" i="26"/>
  <c r="L8" i="26"/>
  <c r="M8" i="26"/>
  <c r="N8" i="26"/>
  <c r="O8" i="26"/>
  <c r="P8" i="26"/>
  <c r="Q8" i="26"/>
  <c r="C163" i="29"/>
  <c r="D163" i="29"/>
  <c r="E163" i="29"/>
  <c r="F163" i="29"/>
  <c r="G163" i="29"/>
  <c r="H163" i="29"/>
  <c r="I163" i="29"/>
  <c r="J163" i="29"/>
  <c r="K163" i="29"/>
  <c r="L163" i="29"/>
  <c r="M163" i="29"/>
  <c r="N163" i="29"/>
  <c r="O163" i="29"/>
  <c r="P163" i="29"/>
  <c r="Q163" i="29"/>
  <c r="R163" i="29"/>
  <c r="G4" i="25"/>
  <c r="G5" i="25"/>
  <c r="G6" i="25"/>
  <c r="G7" i="25"/>
  <c r="G8" i="25"/>
  <c r="G9" i="25"/>
  <c r="G10" i="25"/>
  <c r="G11" i="25"/>
  <c r="G12" i="25"/>
  <c r="G13" i="25"/>
  <c r="G14" i="25"/>
  <c r="G3" i="30"/>
  <c r="G4" i="30"/>
  <c r="G6" i="30"/>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J163" i="15" l="1"/>
  <c r="F163" i="15"/>
  <c r="B18" i="20"/>
  <c r="C18" i="20"/>
  <c r="C5" i="21"/>
  <c r="B6" i="21"/>
  <c r="F19" i="24"/>
  <c r="F20" i="24"/>
  <c r="F21" i="24"/>
  <c r="F22" i="24"/>
  <c r="F23" i="24"/>
  <c r="F24" i="24"/>
  <c r="F25" i="24"/>
  <c r="F26" i="24"/>
  <c r="F27" i="24"/>
  <c r="F28" i="24"/>
  <c r="F29" i="24"/>
  <c r="F30" i="24"/>
  <c r="F31" i="24"/>
  <c r="F32" i="24"/>
  <c r="F3" i="24"/>
  <c r="F4" i="24"/>
  <c r="F5" i="24"/>
  <c r="F6" i="24"/>
  <c r="F7" i="24"/>
  <c r="F8" i="24"/>
  <c r="F9" i="24"/>
  <c r="F10" i="24"/>
  <c r="F11" i="24"/>
  <c r="C162" i="15"/>
  <c r="E162" i="15"/>
  <c r="G162" i="15"/>
  <c r="J162" i="15" s="1"/>
  <c r="I162" i="15"/>
  <c r="B6" i="33"/>
  <c r="C6" i="33"/>
  <c r="D6" i="33"/>
  <c r="E6" i="33"/>
  <c r="F6" i="33"/>
  <c r="B6" i="32"/>
  <c r="C6" i="32"/>
  <c r="D6" i="32"/>
  <c r="E6" i="32"/>
  <c r="F6" i="32"/>
  <c r="G6" i="32"/>
  <c r="H6" i="32"/>
  <c r="I6" i="32"/>
  <c r="J6" i="32"/>
  <c r="K6" i="32"/>
  <c r="B6" i="31"/>
  <c r="C6" i="31"/>
  <c r="D6" i="31"/>
  <c r="F4" i="25"/>
  <c r="F5" i="25"/>
  <c r="F6" i="25"/>
  <c r="F7" i="25"/>
  <c r="F8" i="25"/>
  <c r="F9" i="25"/>
  <c r="F10" i="25"/>
  <c r="F11" i="25"/>
  <c r="F12" i="25"/>
  <c r="F13" i="25"/>
  <c r="F14" i="25"/>
  <c r="F3" i="30"/>
  <c r="F4" i="30"/>
  <c r="F6" i="30"/>
  <c r="F7" i="30"/>
  <c r="F8" i="30"/>
  <c r="F9" i="30"/>
  <c r="F10"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62" i="30"/>
  <c r="F15" i="33"/>
  <c r="F3" i="33"/>
  <c r="F4" i="33"/>
  <c r="F5" i="33"/>
  <c r="F162" i="15" l="1"/>
  <c r="C5" i="11"/>
  <c r="B5" i="11"/>
  <c r="C3" i="21" l="1"/>
  <c r="C4" i="21"/>
  <c r="C15" i="20"/>
  <c r="C16" i="20"/>
  <c r="C17" i="20"/>
  <c r="B17" i="20"/>
  <c r="Q28" i="24"/>
  <c r="P28" i="24"/>
  <c r="E32" i="24"/>
  <c r="O33" i="24"/>
  <c r="B5" i="21"/>
  <c r="E3" i="24"/>
  <c r="E4" i="24"/>
  <c r="E5" i="24"/>
  <c r="E6" i="24"/>
  <c r="E7" i="24"/>
  <c r="E8" i="24"/>
  <c r="E9" i="24"/>
  <c r="E10" i="24"/>
  <c r="E11" i="24"/>
  <c r="E19" i="24"/>
  <c r="E20" i="24"/>
  <c r="E21" i="24"/>
  <c r="E22" i="24"/>
  <c r="E23" i="24"/>
  <c r="E24" i="24"/>
  <c r="E25" i="24"/>
  <c r="E26" i="24"/>
  <c r="E27" i="24"/>
  <c r="E28" i="24"/>
  <c r="E29" i="24"/>
  <c r="E30" i="24"/>
  <c r="E31" i="24"/>
  <c r="C161" i="15"/>
  <c r="E161" i="15"/>
  <c r="G161" i="15"/>
  <c r="I161" i="15"/>
  <c r="B5" i="33"/>
  <c r="C5" i="33"/>
  <c r="D5" i="33"/>
  <c r="E5" i="33"/>
  <c r="E4" i="25"/>
  <c r="E5" i="25"/>
  <c r="E6" i="25"/>
  <c r="E7" i="25"/>
  <c r="E8" i="25"/>
  <c r="E9" i="25"/>
  <c r="E10" i="25"/>
  <c r="E11" i="25"/>
  <c r="E12" i="25"/>
  <c r="E13" i="25"/>
  <c r="E14" i="25"/>
  <c r="B16" i="20"/>
  <c r="B4" i="21"/>
  <c r="D19" i="24"/>
  <c r="D20" i="24"/>
  <c r="D21" i="24"/>
  <c r="D22" i="24"/>
  <c r="D23" i="24"/>
  <c r="D24" i="24"/>
  <c r="D25" i="24"/>
  <c r="D26" i="24"/>
  <c r="D27" i="24"/>
  <c r="D28" i="24"/>
  <c r="D29" i="24"/>
  <c r="D30" i="24"/>
  <c r="D31" i="24"/>
  <c r="D32" i="24"/>
  <c r="D3" i="24"/>
  <c r="D4" i="24"/>
  <c r="D5" i="24"/>
  <c r="D6" i="24"/>
  <c r="D7" i="24"/>
  <c r="D8" i="24"/>
  <c r="D9" i="24"/>
  <c r="D10" i="24"/>
  <c r="D11" i="24"/>
  <c r="C160" i="15"/>
  <c r="E160" i="15"/>
  <c r="G160" i="15"/>
  <c r="I160" i="15"/>
  <c r="B4" i="33"/>
  <c r="C4" i="33"/>
  <c r="D4" i="33"/>
  <c r="E4" i="33"/>
  <c r="D4" i="25"/>
  <c r="D5" i="25"/>
  <c r="D6" i="25"/>
  <c r="D7" i="25"/>
  <c r="D8" i="25"/>
  <c r="D9" i="25"/>
  <c r="D10" i="25"/>
  <c r="D11" i="25"/>
  <c r="D12" i="25"/>
  <c r="D13" i="25"/>
  <c r="D14" i="25"/>
  <c r="F161" i="15" l="1"/>
  <c r="J161" i="15"/>
  <c r="F160" i="15"/>
  <c r="J160" i="15"/>
  <c r="B145" i="29"/>
  <c r="B158" i="29"/>
  <c r="D18" i="24" l="1"/>
  <c r="E18" i="24"/>
  <c r="F18" i="24"/>
  <c r="G18" i="24"/>
  <c r="H18" i="24"/>
  <c r="I18" i="24"/>
  <c r="J18" i="24"/>
  <c r="K18" i="24"/>
  <c r="L18" i="24"/>
  <c r="M18" i="24"/>
  <c r="N18" i="24"/>
  <c r="C18" i="24"/>
  <c r="D173" i="15"/>
  <c r="E173" i="15"/>
  <c r="F173" i="15"/>
  <c r="G173" i="15"/>
  <c r="H173" i="15"/>
  <c r="I173" i="15"/>
  <c r="J173" i="15"/>
  <c r="C173" i="15"/>
  <c r="H172" i="15"/>
  <c r="D172" i="15"/>
  <c r="B173" i="15"/>
  <c r="B174" i="15"/>
  <c r="B175" i="15"/>
  <c r="B176" i="15"/>
  <c r="B177" i="15"/>
  <c r="B172" i="15"/>
  <c r="C146" i="15"/>
  <c r="D146" i="15"/>
  <c r="E146" i="15"/>
  <c r="F146" i="15"/>
  <c r="G146" i="15"/>
  <c r="H146" i="15"/>
  <c r="I146" i="15"/>
  <c r="J146" i="15"/>
  <c r="C147" i="15"/>
  <c r="D147" i="15"/>
  <c r="E147" i="15"/>
  <c r="F147" i="15"/>
  <c r="G147" i="15"/>
  <c r="H147" i="15"/>
  <c r="I147" i="15"/>
  <c r="J147" i="15"/>
  <c r="C148" i="15"/>
  <c r="D148" i="15"/>
  <c r="E148" i="15"/>
  <c r="F148" i="15"/>
  <c r="G148" i="15"/>
  <c r="H148" i="15"/>
  <c r="I148" i="15"/>
  <c r="J148" i="15"/>
  <c r="C149" i="15"/>
  <c r="D149" i="15"/>
  <c r="E149" i="15"/>
  <c r="F149" i="15"/>
  <c r="G149" i="15"/>
  <c r="H149" i="15"/>
  <c r="I149" i="15"/>
  <c r="J149" i="15"/>
  <c r="C150" i="15"/>
  <c r="D150" i="15"/>
  <c r="E150" i="15"/>
  <c r="F150" i="15"/>
  <c r="G150" i="15"/>
  <c r="H150" i="15"/>
  <c r="I150" i="15"/>
  <c r="J150" i="15"/>
  <c r="C151" i="15"/>
  <c r="D151" i="15"/>
  <c r="E151" i="15"/>
  <c r="F151" i="15"/>
  <c r="G151" i="15"/>
  <c r="H151" i="15"/>
  <c r="I151" i="15"/>
  <c r="J151" i="15"/>
  <c r="C152" i="15"/>
  <c r="D152" i="15"/>
  <c r="E152" i="15"/>
  <c r="F152" i="15"/>
  <c r="G152" i="15"/>
  <c r="H152" i="15"/>
  <c r="I152" i="15"/>
  <c r="J152" i="15"/>
  <c r="C153" i="15"/>
  <c r="D153" i="15"/>
  <c r="E153" i="15"/>
  <c r="F153" i="15"/>
  <c r="G153" i="15"/>
  <c r="H153" i="15"/>
  <c r="I153" i="15"/>
  <c r="J153" i="15"/>
  <c r="C154" i="15"/>
  <c r="D154" i="15"/>
  <c r="E154" i="15"/>
  <c r="F154" i="15"/>
  <c r="G154" i="15"/>
  <c r="H154" i="15"/>
  <c r="I154" i="15"/>
  <c r="J154" i="15"/>
  <c r="C155" i="15"/>
  <c r="D155" i="15"/>
  <c r="E155" i="15"/>
  <c r="F155" i="15"/>
  <c r="G155" i="15"/>
  <c r="H155" i="15"/>
  <c r="I155" i="15"/>
  <c r="J155" i="15"/>
  <c r="C156" i="15"/>
  <c r="D156" i="15"/>
  <c r="E156" i="15"/>
  <c r="F156" i="15"/>
  <c r="G156" i="15"/>
  <c r="H156" i="15"/>
  <c r="I156" i="15"/>
  <c r="J156" i="15"/>
  <c r="C157" i="15"/>
  <c r="D157" i="15"/>
  <c r="E157" i="15"/>
  <c r="F157" i="15"/>
  <c r="G157" i="15"/>
  <c r="H157" i="15"/>
  <c r="I157" i="15"/>
  <c r="J157" i="15"/>
  <c r="C158" i="15"/>
  <c r="I159" i="15"/>
  <c r="I172" i="15" s="1"/>
  <c r="G159" i="15"/>
  <c r="G172" i="15" s="1"/>
  <c r="E159" i="15"/>
  <c r="E172" i="15" s="1"/>
  <c r="C159" i="15"/>
  <c r="C172" i="15" s="1"/>
  <c r="E158" i="15" l="1"/>
  <c r="F158" i="15"/>
  <c r="I158" i="15"/>
  <c r="H158" i="15"/>
  <c r="F159" i="15"/>
  <c r="F172" i="15" s="1"/>
  <c r="G158" i="15"/>
  <c r="J158" i="15"/>
  <c r="J159" i="15"/>
  <c r="J172" i="15" s="1"/>
  <c r="R158" i="29"/>
  <c r="Q158" i="29"/>
  <c r="P158" i="29"/>
  <c r="O158" i="29"/>
  <c r="N158" i="29"/>
  <c r="M158" i="29"/>
  <c r="L158" i="29"/>
  <c r="K158" i="29"/>
  <c r="J158" i="29"/>
  <c r="I158" i="29"/>
  <c r="H158" i="29"/>
  <c r="G158" i="29"/>
  <c r="F158" i="29"/>
  <c r="E158" i="29"/>
  <c r="D158" i="29"/>
  <c r="C158" i="29"/>
  <c r="R157" i="29" l="1"/>
  <c r="Q157" i="29"/>
  <c r="P157" i="29"/>
  <c r="O157" i="29"/>
  <c r="N157" i="29"/>
  <c r="M157" i="29"/>
  <c r="L157" i="29"/>
  <c r="K157" i="29"/>
  <c r="J157" i="29"/>
  <c r="I157" i="29"/>
  <c r="H157" i="29"/>
  <c r="G157" i="29"/>
  <c r="F157" i="29"/>
  <c r="E157" i="29"/>
  <c r="D157" i="29"/>
  <c r="C157" i="29"/>
  <c r="B157" i="29"/>
  <c r="R156" i="29"/>
  <c r="Q156" i="29"/>
  <c r="P156" i="29"/>
  <c r="O156" i="29"/>
  <c r="N156" i="29"/>
  <c r="M156" i="29"/>
  <c r="L156" i="29"/>
  <c r="K156" i="29"/>
  <c r="J156" i="29"/>
  <c r="I156" i="29"/>
  <c r="H156" i="29"/>
  <c r="G156" i="29"/>
  <c r="F156" i="29"/>
  <c r="E156" i="29"/>
  <c r="D156" i="29"/>
  <c r="C156" i="29"/>
  <c r="B156" i="29"/>
  <c r="R155" i="29"/>
  <c r="Q155" i="29"/>
  <c r="P155" i="29"/>
  <c r="O155" i="29"/>
  <c r="N155" i="29"/>
  <c r="M155" i="29"/>
  <c r="L155" i="29"/>
  <c r="K155" i="29"/>
  <c r="J155" i="29"/>
  <c r="I155" i="29"/>
  <c r="H155" i="29"/>
  <c r="G155" i="29"/>
  <c r="F155" i="29"/>
  <c r="E155" i="29"/>
  <c r="D155" i="29"/>
  <c r="C155" i="29"/>
  <c r="B155" i="29"/>
  <c r="R154" i="29"/>
  <c r="Q154" i="29"/>
  <c r="P154" i="29"/>
  <c r="O154" i="29"/>
  <c r="N154" i="29"/>
  <c r="M154" i="29"/>
  <c r="L154" i="29"/>
  <c r="K154" i="29"/>
  <c r="J154" i="29"/>
  <c r="I154" i="29"/>
  <c r="H154" i="29"/>
  <c r="G154" i="29"/>
  <c r="F154" i="29"/>
  <c r="E154" i="29"/>
  <c r="D154" i="29"/>
  <c r="C154" i="29"/>
  <c r="B154" i="29"/>
  <c r="R153" i="29"/>
  <c r="Q153" i="29"/>
  <c r="P153" i="29"/>
  <c r="O153" i="29"/>
  <c r="N153" i="29"/>
  <c r="M153" i="29"/>
  <c r="L153" i="29"/>
  <c r="K153" i="29"/>
  <c r="J153" i="29"/>
  <c r="I153" i="29"/>
  <c r="H153" i="29"/>
  <c r="G153" i="29"/>
  <c r="F153" i="29"/>
  <c r="E153" i="29"/>
  <c r="D153" i="29"/>
  <c r="C153" i="29"/>
  <c r="B153" i="29"/>
  <c r="R152" i="29"/>
  <c r="Q152" i="29"/>
  <c r="P152" i="29"/>
  <c r="O152" i="29"/>
  <c r="N152" i="29"/>
  <c r="M152" i="29"/>
  <c r="L152" i="29"/>
  <c r="K152" i="29"/>
  <c r="J152" i="29"/>
  <c r="I152" i="29"/>
  <c r="H152" i="29"/>
  <c r="G152" i="29"/>
  <c r="F152" i="29"/>
  <c r="E152" i="29"/>
  <c r="D152" i="29"/>
  <c r="C152" i="29"/>
  <c r="B152" i="29"/>
  <c r="R151" i="29"/>
  <c r="Q151" i="29"/>
  <c r="P151" i="29"/>
  <c r="O151" i="29"/>
  <c r="N151" i="29"/>
  <c r="M151" i="29"/>
  <c r="L151" i="29"/>
  <c r="K151" i="29"/>
  <c r="J151" i="29"/>
  <c r="I151" i="29"/>
  <c r="H151" i="29"/>
  <c r="G151" i="29"/>
  <c r="F151" i="29"/>
  <c r="E151" i="29"/>
  <c r="D151" i="29"/>
  <c r="C151" i="29"/>
  <c r="B151" i="29"/>
  <c r="R150" i="29"/>
  <c r="Q150" i="29"/>
  <c r="P150" i="29"/>
  <c r="O150" i="29"/>
  <c r="N150" i="29"/>
  <c r="M150" i="29"/>
  <c r="L150" i="29"/>
  <c r="K150" i="29"/>
  <c r="J150" i="29"/>
  <c r="I150" i="29"/>
  <c r="H150" i="29"/>
  <c r="G150" i="29"/>
  <c r="F150" i="29"/>
  <c r="E150" i="29"/>
  <c r="D150" i="29"/>
  <c r="C150" i="29"/>
  <c r="B150" i="29"/>
  <c r="R149" i="29"/>
  <c r="Q149" i="29"/>
  <c r="P149" i="29"/>
  <c r="O149" i="29"/>
  <c r="N149" i="29"/>
  <c r="M149" i="29"/>
  <c r="L149" i="29"/>
  <c r="K149" i="29"/>
  <c r="J149" i="29"/>
  <c r="I149" i="29"/>
  <c r="H149" i="29"/>
  <c r="G149" i="29"/>
  <c r="F149" i="29"/>
  <c r="E149" i="29"/>
  <c r="D149" i="29"/>
  <c r="C149" i="29"/>
  <c r="B149" i="29"/>
  <c r="R148" i="29"/>
  <c r="Q148" i="29"/>
  <c r="P148" i="29"/>
  <c r="O148" i="29"/>
  <c r="N148" i="29"/>
  <c r="M148" i="29"/>
  <c r="L148" i="29"/>
  <c r="K148" i="29"/>
  <c r="J148" i="29"/>
  <c r="I148" i="29"/>
  <c r="H148" i="29"/>
  <c r="G148" i="29"/>
  <c r="F148" i="29"/>
  <c r="E148" i="29"/>
  <c r="D148" i="29"/>
  <c r="C148" i="29"/>
  <c r="B148" i="29"/>
  <c r="R147" i="29"/>
  <c r="Q147" i="29"/>
  <c r="P147" i="29"/>
  <c r="O147" i="29"/>
  <c r="N147" i="29"/>
  <c r="M147" i="29"/>
  <c r="L147" i="29"/>
  <c r="K147" i="29"/>
  <c r="J147" i="29"/>
  <c r="I147" i="29"/>
  <c r="H147" i="29"/>
  <c r="G147" i="29"/>
  <c r="F147" i="29"/>
  <c r="E147" i="29"/>
  <c r="D147" i="29"/>
  <c r="C147" i="29"/>
  <c r="B147" i="29"/>
  <c r="R146" i="29"/>
  <c r="Q146" i="29"/>
  <c r="P146" i="29"/>
  <c r="O146" i="29"/>
  <c r="N146" i="29"/>
  <c r="M146" i="29"/>
  <c r="L146" i="29"/>
  <c r="K146" i="29"/>
  <c r="J146" i="29"/>
  <c r="I146" i="29"/>
  <c r="H146" i="29"/>
  <c r="G146" i="29"/>
  <c r="F146" i="29"/>
  <c r="E146" i="29"/>
  <c r="D146" i="29"/>
  <c r="C146" i="29"/>
  <c r="B146" i="29"/>
  <c r="B6" i="11" l="1"/>
  <c r="C6" i="11"/>
  <c r="B134" i="15" l="1"/>
  <c r="C134" i="15"/>
  <c r="D134" i="15"/>
  <c r="E134" i="15"/>
  <c r="G134" i="15"/>
  <c r="H134" i="15"/>
  <c r="I134" i="15"/>
  <c r="B135" i="15"/>
  <c r="C135" i="15"/>
  <c r="D135" i="15"/>
  <c r="E135" i="15"/>
  <c r="G135" i="15"/>
  <c r="H135" i="15"/>
  <c r="I135" i="15"/>
  <c r="B136" i="15"/>
  <c r="C136" i="15"/>
  <c r="D136" i="15"/>
  <c r="E136" i="15"/>
  <c r="G136" i="15"/>
  <c r="H136" i="15"/>
  <c r="I136" i="15"/>
  <c r="B137" i="15"/>
  <c r="C137" i="15"/>
  <c r="D137" i="15"/>
  <c r="E137" i="15"/>
  <c r="G137" i="15"/>
  <c r="H137" i="15"/>
  <c r="I137" i="15"/>
  <c r="B138" i="15"/>
  <c r="C138" i="15"/>
  <c r="D138" i="15"/>
  <c r="E138" i="15"/>
  <c r="G138" i="15"/>
  <c r="H138" i="15"/>
  <c r="I138" i="15"/>
  <c r="B139" i="15"/>
  <c r="C139" i="15"/>
  <c r="D139" i="15"/>
  <c r="E139" i="15"/>
  <c r="G139" i="15"/>
  <c r="H139" i="15"/>
  <c r="I139" i="15"/>
  <c r="B140" i="15"/>
  <c r="C140" i="15"/>
  <c r="D140" i="15"/>
  <c r="E140" i="15"/>
  <c r="G140" i="15"/>
  <c r="H140" i="15"/>
  <c r="I140" i="15"/>
  <c r="B141" i="15"/>
  <c r="C141" i="15"/>
  <c r="D141" i="15"/>
  <c r="E141" i="15"/>
  <c r="G141" i="15"/>
  <c r="H141" i="15"/>
  <c r="I141" i="15"/>
  <c r="B142" i="15"/>
  <c r="C142" i="15"/>
  <c r="D142" i="15"/>
  <c r="E142" i="15"/>
  <c r="G142" i="15"/>
  <c r="H142" i="15"/>
  <c r="I142" i="15"/>
  <c r="B143" i="15"/>
  <c r="C143" i="15"/>
  <c r="D143" i="15"/>
  <c r="E143" i="15"/>
  <c r="G143" i="15"/>
  <c r="H143" i="15"/>
  <c r="I143" i="15"/>
  <c r="B144" i="15"/>
  <c r="C144" i="15"/>
  <c r="D144" i="15"/>
  <c r="E144" i="15"/>
  <c r="G144" i="15"/>
  <c r="H144" i="15"/>
  <c r="I144" i="15"/>
  <c r="B145" i="15"/>
  <c r="D145" i="15"/>
  <c r="B146" i="15"/>
  <c r="B147" i="15"/>
  <c r="B148" i="15"/>
  <c r="B149" i="15"/>
  <c r="B150" i="15"/>
  <c r="B151" i="15"/>
  <c r="B152" i="15"/>
  <c r="B153" i="15"/>
  <c r="B154" i="15"/>
  <c r="B155" i="15"/>
  <c r="B156" i="15"/>
  <c r="B157" i="15"/>
  <c r="C133" i="15"/>
  <c r="D133" i="15"/>
  <c r="E133" i="15"/>
  <c r="G133" i="15"/>
  <c r="H133" i="15"/>
  <c r="I133" i="15"/>
  <c r="C7" i="11" l="1"/>
  <c r="C8" i="11"/>
  <c r="C9" i="11"/>
  <c r="C10" i="11"/>
  <c r="P3" i="27" l="1"/>
  <c r="O3" i="27"/>
  <c r="N3" i="27"/>
  <c r="M3" i="27"/>
  <c r="L3" i="27"/>
  <c r="K3" i="27"/>
  <c r="J3" i="27"/>
  <c r="I3" i="27"/>
  <c r="H3" i="27"/>
  <c r="G3" i="27"/>
  <c r="F3" i="27"/>
  <c r="E3" i="27"/>
  <c r="D3" i="27"/>
  <c r="B176" i="29"/>
  <c r="B175" i="29"/>
  <c r="B174" i="29"/>
  <c r="B173" i="29"/>
  <c r="R172" i="29"/>
  <c r="Q172" i="29"/>
  <c r="P172" i="29"/>
  <c r="O172" i="29"/>
  <c r="N172" i="29"/>
  <c r="M172" i="29"/>
  <c r="L172" i="29"/>
  <c r="K172" i="29"/>
  <c r="J172" i="29"/>
  <c r="I172" i="29"/>
  <c r="H172" i="29"/>
  <c r="G172" i="29"/>
  <c r="F172" i="29"/>
  <c r="E172" i="29"/>
  <c r="D172" i="29"/>
  <c r="C172" i="29"/>
  <c r="B172" i="29"/>
  <c r="B171" i="29"/>
  <c r="B170" i="29"/>
  <c r="B169" i="29"/>
  <c r="B168" i="29"/>
  <c r="B167" i="29"/>
  <c r="B166" i="29"/>
  <c r="B165" i="29"/>
  <c r="B164" i="29"/>
  <c r="B163" i="29"/>
  <c r="B162" i="29"/>
  <c r="B161" i="29"/>
  <c r="B160" i="29"/>
  <c r="B159" i="29"/>
  <c r="B12" i="11"/>
  <c r="B11" i="11"/>
  <c r="C144" i="29" l="1"/>
  <c r="D144" i="29"/>
  <c r="E144" i="29"/>
  <c r="F144" i="29"/>
  <c r="G144" i="29"/>
  <c r="H144" i="29"/>
  <c r="I144" i="29"/>
  <c r="J144" i="29"/>
  <c r="K144" i="29"/>
  <c r="L144" i="29"/>
  <c r="M144" i="29"/>
  <c r="N144" i="29"/>
  <c r="O144" i="29"/>
  <c r="P144" i="29"/>
  <c r="Q144" i="29"/>
  <c r="Q143" i="29" l="1"/>
  <c r="P143" i="29"/>
  <c r="O143" i="29"/>
  <c r="N143" i="29"/>
  <c r="M143" i="29"/>
  <c r="L143" i="29"/>
  <c r="K143" i="29"/>
  <c r="J143" i="29"/>
  <c r="I143" i="29"/>
  <c r="H143" i="29"/>
  <c r="G143" i="29"/>
  <c r="F143" i="29"/>
  <c r="E143" i="29"/>
  <c r="D143" i="29"/>
  <c r="C143" i="29"/>
  <c r="B61" i="30" l="1"/>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9" i="30"/>
  <c r="B60" i="30"/>
  <c r="B24" i="30"/>
  <c r="B25" i="30"/>
  <c r="B28" i="20" l="1"/>
  <c r="A16" i="20"/>
  <c r="A17" i="20"/>
  <c r="A18" i="20"/>
  <c r="A19" i="20"/>
  <c r="A20" i="20"/>
  <c r="A21" i="20"/>
  <c r="A22" i="20"/>
  <c r="A23" i="20"/>
  <c r="A24" i="20"/>
  <c r="A25" i="20"/>
  <c r="A26" i="20"/>
  <c r="A27" i="20"/>
  <c r="A28" i="20"/>
  <c r="A29" i="20"/>
  <c r="A15" i="20"/>
  <c r="A4" i="21"/>
  <c r="A5" i="21"/>
  <c r="A6" i="21"/>
  <c r="A7" i="21"/>
  <c r="A8" i="21"/>
  <c r="A9" i="21"/>
  <c r="A10" i="21"/>
  <c r="A11" i="21"/>
  <c r="A12" i="21"/>
  <c r="A13" i="21"/>
  <c r="A14" i="21"/>
  <c r="A15" i="21"/>
  <c r="A16" i="21"/>
  <c r="A17" i="21"/>
  <c r="A3" i="21"/>
  <c r="P20" i="24"/>
  <c r="B20" i="24"/>
  <c r="B21" i="24"/>
  <c r="B22" i="24"/>
  <c r="B23" i="24"/>
  <c r="B24" i="24"/>
  <c r="B25" i="24"/>
  <c r="B26" i="24"/>
  <c r="B27" i="24"/>
  <c r="B28" i="24"/>
  <c r="B29" i="24"/>
  <c r="B30" i="24"/>
  <c r="B31" i="24"/>
  <c r="B32" i="24"/>
  <c r="B19" i="24"/>
  <c r="P4" i="24"/>
  <c r="Q4" i="24"/>
  <c r="P5" i="24"/>
  <c r="Q5" i="24"/>
  <c r="P6" i="24"/>
  <c r="Q6" i="24"/>
  <c r="P7" i="24"/>
  <c r="Q7" i="24"/>
  <c r="P8" i="24"/>
  <c r="Q8" i="24"/>
  <c r="P9" i="24"/>
  <c r="Q9" i="24"/>
  <c r="P10" i="24"/>
  <c r="Q10" i="24"/>
  <c r="P11" i="24"/>
  <c r="Q11" i="24"/>
  <c r="P3" i="24"/>
  <c r="C3" i="24"/>
  <c r="C4" i="24"/>
  <c r="C5" i="24"/>
  <c r="C6" i="24"/>
  <c r="C7" i="24"/>
  <c r="C10" i="24"/>
  <c r="C11" i="24"/>
  <c r="B4" i="24"/>
  <c r="B5" i="24"/>
  <c r="B6" i="24"/>
  <c r="B7" i="24"/>
  <c r="B8" i="24"/>
  <c r="B9" i="24"/>
  <c r="B10" i="24"/>
  <c r="B11" i="24"/>
  <c r="B12" i="24"/>
  <c r="B13" i="24"/>
  <c r="B14" i="24"/>
  <c r="B15" i="24"/>
  <c r="B3" i="24"/>
  <c r="B133" i="15"/>
  <c r="A4" i="33"/>
  <c r="A5" i="33"/>
  <c r="A6" i="33"/>
  <c r="A7" i="33"/>
  <c r="A8" i="33"/>
  <c r="A9" i="33"/>
  <c r="A10" i="33"/>
  <c r="A11" i="33"/>
  <c r="A12" i="33"/>
  <c r="A13" i="33"/>
  <c r="A14" i="33"/>
  <c r="A15" i="33"/>
  <c r="A16" i="33"/>
  <c r="A17" i="33"/>
  <c r="A3" i="33"/>
  <c r="A24" i="32"/>
  <c r="A25" i="32"/>
  <c r="A26" i="32"/>
  <c r="A27" i="32"/>
  <c r="A28" i="32"/>
  <c r="A29" i="32"/>
  <c r="A30" i="32"/>
  <c r="A31" i="32"/>
  <c r="A32" i="32"/>
  <c r="A33" i="32"/>
  <c r="A34" i="32"/>
  <c r="A35" i="32"/>
  <c r="A36" i="32"/>
  <c r="A23" i="32"/>
  <c r="A4" i="32"/>
  <c r="A5" i="32"/>
  <c r="A6" i="32"/>
  <c r="A7" i="32"/>
  <c r="A8" i="32"/>
  <c r="A9" i="32"/>
  <c r="A10" i="32"/>
  <c r="A11" i="32"/>
  <c r="A12" i="32"/>
  <c r="A13" i="32"/>
  <c r="A14" i="32"/>
  <c r="A15" i="32"/>
  <c r="A16" i="32"/>
  <c r="A17" i="32"/>
  <c r="A3" i="32"/>
  <c r="A4" i="31"/>
  <c r="A5" i="31"/>
  <c r="A6" i="31"/>
  <c r="A7" i="31"/>
  <c r="A8" i="31"/>
  <c r="A9" i="31"/>
  <c r="A10" i="31"/>
  <c r="A11" i="31"/>
  <c r="A12" i="31"/>
  <c r="A13" i="31"/>
  <c r="A14" i="31"/>
  <c r="A15" i="31"/>
  <c r="A16" i="31"/>
  <c r="A17" i="31"/>
  <c r="A3" i="31"/>
  <c r="B90"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4" i="27"/>
  <c r="A87" i="26"/>
  <c r="A16" i="26"/>
  <c r="A5" i="26"/>
  <c r="A6" i="26"/>
  <c r="A7" i="26"/>
  <c r="A8" i="26"/>
  <c r="A9" i="26"/>
  <c r="A10" i="26"/>
  <c r="A11" i="26"/>
  <c r="A12" i="26"/>
  <c r="A13" i="26"/>
  <c r="A14" i="26"/>
  <c r="A15" i="26"/>
  <c r="A4" i="26"/>
  <c r="B134" i="29"/>
  <c r="B135" i="29"/>
  <c r="B136" i="29"/>
  <c r="B137" i="29"/>
  <c r="B138" i="29"/>
  <c r="B139" i="29"/>
  <c r="B140" i="29"/>
  <c r="B141" i="29"/>
  <c r="B142" i="29"/>
  <c r="B143" i="29"/>
  <c r="B144" i="29"/>
  <c r="B133" i="29"/>
  <c r="A14" i="25"/>
  <c r="B5" i="25"/>
  <c r="B6" i="25"/>
  <c r="B7" i="25"/>
  <c r="B8" i="25"/>
  <c r="B9" i="25"/>
  <c r="B10" i="25"/>
  <c r="B11" i="25"/>
  <c r="B12" i="25"/>
  <c r="B13" i="25"/>
  <c r="B4" i="25"/>
  <c r="B7" i="11"/>
  <c r="B8" i="11"/>
  <c r="B9" i="11"/>
  <c r="B10" i="11"/>
  <c r="C4" i="11"/>
  <c r="B4" i="11"/>
  <c r="B4" i="30"/>
  <c r="B5" i="30"/>
  <c r="B6" i="30"/>
  <c r="B7" i="30"/>
  <c r="B8" i="30"/>
  <c r="B9" i="30"/>
  <c r="B10" i="30"/>
  <c r="B11" i="30"/>
  <c r="B12" i="30"/>
  <c r="B13" i="30"/>
  <c r="B14" i="30"/>
  <c r="B15" i="30"/>
  <c r="B16" i="30"/>
  <c r="B17" i="30"/>
  <c r="B18" i="30"/>
  <c r="B19" i="30"/>
  <c r="B20" i="30"/>
  <c r="B21" i="30"/>
  <c r="B22" i="30"/>
  <c r="B23" i="30"/>
  <c r="Q3" i="24" l="1"/>
  <c r="D132" i="15"/>
  <c r="I131" i="15"/>
  <c r="H131" i="15"/>
  <c r="G131" i="15"/>
  <c r="E131" i="15"/>
  <c r="D131" i="15"/>
  <c r="C131" i="15"/>
  <c r="I130" i="15"/>
  <c r="H130" i="15"/>
  <c r="G130" i="15"/>
  <c r="E130" i="15"/>
  <c r="D130" i="15"/>
  <c r="C130" i="15"/>
  <c r="I129" i="15"/>
  <c r="H129" i="15"/>
  <c r="G129" i="15"/>
  <c r="E129" i="15"/>
  <c r="D129" i="15"/>
  <c r="C129" i="15"/>
  <c r="I128" i="15"/>
  <c r="H128" i="15"/>
  <c r="G128" i="15"/>
  <c r="E128" i="15"/>
  <c r="D128" i="15"/>
  <c r="C128" i="15"/>
  <c r="I127" i="15"/>
  <c r="H127" i="15"/>
  <c r="G127" i="15"/>
  <c r="E127" i="15"/>
  <c r="D127" i="15"/>
  <c r="C127" i="15"/>
  <c r="I126" i="15"/>
  <c r="H126" i="15"/>
  <c r="G126" i="15"/>
  <c r="E126" i="15"/>
  <c r="D126" i="15"/>
  <c r="C126" i="15"/>
  <c r="I125" i="15"/>
  <c r="H125" i="15"/>
  <c r="G125" i="15"/>
  <c r="E125" i="15"/>
  <c r="D125" i="15"/>
  <c r="C125" i="15"/>
  <c r="I124" i="15"/>
  <c r="H124" i="15"/>
  <c r="G124" i="15"/>
  <c r="E124" i="15"/>
  <c r="D124" i="15"/>
  <c r="C124" i="15"/>
  <c r="I123" i="15"/>
  <c r="H123" i="15"/>
  <c r="G123" i="15"/>
  <c r="E123" i="15"/>
  <c r="D123" i="15"/>
  <c r="C123" i="15"/>
  <c r="I122" i="15"/>
  <c r="H122" i="15"/>
  <c r="G122" i="15"/>
  <c r="E122" i="15"/>
  <c r="D122" i="15"/>
  <c r="C122" i="15"/>
  <c r="I121" i="15"/>
  <c r="H121" i="15"/>
  <c r="G121" i="15"/>
  <c r="E121" i="15"/>
  <c r="D121" i="15"/>
  <c r="C121" i="15"/>
  <c r="I120" i="15"/>
  <c r="H120" i="15"/>
  <c r="G120" i="15"/>
  <c r="E120" i="15"/>
  <c r="D120" i="15"/>
  <c r="C120" i="15"/>
  <c r="D119" i="15"/>
  <c r="I118" i="15"/>
  <c r="H118" i="15"/>
  <c r="G118" i="15"/>
  <c r="E118" i="15"/>
  <c r="D118" i="15"/>
  <c r="C118" i="15"/>
  <c r="I117" i="15"/>
  <c r="H117" i="15"/>
  <c r="G117" i="15"/>
  <c r="E117" i="15"/>
  <c r="D117" i="15"/>
  <c r="C117" i="15"/>
  <c r="I116" i="15"/>
  <c r="H116" i="15"/>
  <c r="G116" i="15"/>
  <c r="E116" i="15"/>
  <c r="D116" i="15"/>
  <c r="C116" i="15"/>
  <c r="I115" i="15"/>
  <c r="H115" i="15"/>
  <c r="G115" i="15"/>
  <c r="E115" i="15"/>
  <c r="D115" i="15"/>
  <c r="C115" i="15"/>
  <c r="I114" i="15"/>
  <c r="H114" i="15"/>
  <c r="G114" i="15"/>
  <c r="E114" i="15"/>
  <c r="D114" i="15"/>
  <c r="C114" i="15"/>
  <c r="I113" i="15"/>
  <c r="H113" i="15"/>
  <c r="G113" i="15"/>
  <c r="E113" i="15"/>
  <c r="D113" i="15"/>
  <c r="C113" i="15"/>
  <c r="I112" i="15"/>
  <c r="H112" i="15"/>
  <c r="G112" i="15"/>
  <c r="E112" i="15"/>
  <c r="D112" i="15"/>
  <c r="C112" i="15"/>
  <c r="I111" i="15"/>
  <c r="H111" i="15"/>
  <c r="G111" i="15"/>
  <c r="E111" i="15"/>
  <c r="D111" i="15"/>
  <c r="C111" i="15"/>
  <c r="I110" i="15"/>
  <c r="H110" i="15"/>
  <c r="G110" i="15"/>
  <c r="E110" i="15"/>
  <c r="D110" i="15"/>
  <c r="C110" i="15"/>
  <c r="I109" i="15"/>
  <c r="H109" i="15"/>
  <c r="G109" i="15"/>
  <c r="E109" i="15"/>
  <c r="D109" i="15"/>
  <c r="C109" i="15"/>
  <c r="I108" i="15"/>
  <c r="H108" i="15"/>
  <c r="G108" i="15"/>
  <c r="E108" i="15"/>
  <c r="D108" i="15"/>
  <c r="C108" i="15"/>
  <c r="I107" i="15"/>
  <c r="H107" i="15"/>
  <c r="G107" i="15"/>
  <c r="E107" i="15"/>
  <c r="D107" i="15"/>
  <c r="C107" i="15"/>
  <c r="D106" i="15"/>
  <c r="I105" i="15"/>
  <c r="H105" i="15"/>
  <c r="G105" i="15"/>
  <c r="E105" i="15"/>
  <c r="D105" i="15"/>
  <c r="C105" i="15"/>
  <c r="I104" i="15"/>
  <c r="H104" i="15"/>
  <c r="G104" i="15"/>
  <c r="E104" i="15"/>
  <c r="D104" i="15"/>
  <c r="C104" i="15"/>
  <c r="I103" i="15"/>
  <c r="H103" i="15"/>
  <c r="G103" i="15"/>
  <c r="E103" i="15"/>
  <c r="D103" i="15"/>
  <c r="C103" i="15"/>
  <c r="I102" i="15"/>
  <c r="H102" i="15"/>
  <c r="G102" i="15"/>
  <c r="E102" i="15"/>
  <c r="D102" i="15"/>
  <c r="C102" i="15"/>
  <c r="I101" i="15"/>
  <c r="H101" i="15"/>
  <c r="G101" i="15"/>
  <c r="E101" i="15"/>
  <c r="D101" i="15"/>
  <c r="C101" i="15"/>
  <c r="I100" i="15"/>
  <c r="H100" i="15"/>
  <c r="G100" i="15"/>
  <c r="E100" i="15"/>
  <c r="D100" i="15"/>
  <c r="C100" i="15"/>
  <c r="I99" i="15"/>
  <c r="H99" i="15"/>
  <c r="G99" i="15"/>
  <c r="E99" i="15"/>
  <c r="D99" i="15"/>
  <c r="C99" i="15"/>
  <c r="I98" i="15"/>
  <c r="H98" i="15"/>
  <c r="G98" i="15"/>
  <c r="E98" i="15"/>
  <c r="D98" i="15"/>
  <c r="C98" i="15"/>
  <c r="I97" i="15"/>
  <c r="H97" i="15"/>
  <c r="G97" i="15"/>
  <c r="E97" i="15"/>
  <c r="D97" i="15"/>
  <c r="C97" i="15"/>
  <c r="I96" i="15"/>
  <c r="H96" i="15"/>
  <c r="G96" i="15"/>
  <c r="E96" i="15"/>
  <c r="D96" i="15"/>
  <c r="C96" i="15"/>
  <c r="I95" i="15"/>
  <c r="H95" i="15"/>
  <c r="G95" i="15"/>
  <c r="E95" i="15"/>
  <c r="D95" i="15"/>
  <c r="C95" i="15"/>
  <c r="I94" i="15"/>
  <c r="H94" i="15"/>
  <c r="G94" i="15"/>
  <c r="E94" i="15"/>
  <c r="D94" i="15"/>
  <c r="C94" i="15"/>
  <c r="Q131" i="29"/>
  <c r="P131" i="29"/>
  <c r="O131" i="29"/>
  <c r="N131" i="29"/>
  <c r="M131" i="29"/>
  <c r="L131" i="29"/>
  <c r="K131" i="29"/>
  <c r="J131" i="29"/>
  <c r="I131" i="29"/>
  <c r="H131" i="29"/>
  <c r="G131" i="29"/>
  <c r="F131" i="29"/>
  <c r="E131" i="29"/>
  <c r="D131" i="29"/>
  <c r="C131" i="29"/>
  <c r="Q130" i="29"/>
  <c r="P130" i="29"/>
  <c r="O130" i="29"/>
  <c r="N130" i="29"/>
  <c r="M130" i="29"/>
  <c r="L130" i="29"/>
  <c r="K130" i="29"/>
  <c r="J130" i="29"/>
  <c r="I130" i="29"/>
  <c r="H130" i="29"/>
  <c r="G130" i="29"/>
  <c r="F130" i="29"/>
  <c r="E130" i="29"/>
  <c r="D130" i="29"/>
  <c r="C130" i="29"/>
  <c r="Q129" i="29"/>
  <c r="P129" i="29"/>
  <c r="O129" i="29"/>
  <c r="N129" i="29"/>
  <c r="M129" i="29"/>
  <c r="L129" i="29"/>
  <c r="K129" i="29"/>
  <c r="J129" i="29"/>
  <c r="I129" i="29"/>
  <c r="H129" i="29"/>
  <c r="G129" i="29"/>
  <c r="F129" i="29"/>
  <c r="E129" i="29"/>
  <c r="D129" i="29"/>
  <c r="C129" i="29"/>
  <c r="Q128" i="29"/>
  <c r="P128" i="29"/>
  <c r="O128" i="29"/>
  <c r="N128" i="29"/>
  <c r="M128" i="29"/>
  <c r="L128" i="29"/>
  <c r="K128" i="29"/>
  <c r="J128" i="29"/>
  <c r="I128" i="29"/>
  <c r="H128" i="29"/>
  <c r="G128" i="29"/>
  <c r="F128" i="29"/>
  <c r="E128" i="29"/>
  <c r="D128" i="29"/>
  <c r="C128" i="29"/>
  <c r="Q127" i="29"/>
  <c r="P127" i="29"/>
  <c r="O127" i="29"/>
  <c r="N127" i="29"/>
  <c r="M127" i="29"/>
  <c r="L127" i="29"/>
  <c r="K127" i="29"/>
  <c r="J127" i="29"/>
  <c r="I127" i="29"/>
  <c r="H127" i="29"/>
  <c r="G127" i="29"/>
  <c r="F127" i="29"/>
  <c r="E127" i="29"/>
  <c r="D127" i="29"/>
  <c r="C127" i="29"/>
  <c r="Q126" i="29"/>
  <c r="P126" i="29"/>
  <c r="O126" i="29"/>
  <c r="N126" i="29"/>
  <c r="M126" i="29"/>
  <c r="L126" i="29"/>
  <c r="K126" i="29"/>
  <c r="J126" i="29"/>
  <c r="I126" i="29"/>
  <c r="H126" i="29"/>
  <c r="G126" i="29"/>
  <c r="F126" i="29"/>
  <c r="E126" i="29"/>
  <c r="D126" i="29"/>
  <c r="C126" i="29"/>
  <c r="Q125" i="29"/>
  <c r="P125" i="29"/>
  <c r="O125" i="29"/>
  <c r="N125" i="29"/>
  <c r="M125" i="29"/>
  <c r="L125" i="29"/>
  <c r="K125" i="29"/>
  <c r="J125" i="29"/>
  <c r="I125" i="29"/>
  <c r="H125" i="29"/>
  <c r="G125" i="29"/>
  <c r="F125" i="29"/>
  <c r="E125" i="29"/>
  <c r="D125" i="29"/>
  <c r="C125" i="29"/>
  <c r="Q124" i="29"/>
  <c r="P124" i="29"/>
  <c r="O124" i="29"/>
  <c r="N124" i="29"/>
  <c r="M124" i="29"/>
  <c r="L124" i="29"/>
  <c r="K124" i="29"/>
  <c r="J124" i="29"/>
  <c r="I124" i="29"/>
  <c r="H124" i="29"/>
  <c r="G124" i="29"/>
  <c r="F124" i="29"/>
  <c r="E124" i="29"/>
  <c r="D124" i="29"/>
  <c r="C124" i="29"/>
  <c r="Q123" i="29"/>
  <c r="P123" i="29"/>
  <c r="O123" i="29"/>
  <c r="N123" i="29"/>
  <c r="M123" i="29"/>
  <c r="L123" i="29"/>
  <c r="K123" i="29"/>
  <c r="J123" i="29"/>
  <c r="I123" i="29"/>
  <c r="H123" i="29"/>
  <c r="G123" i="29"/>
  <c r="F123" i="29"/>
  <c r="E123" i="29"/>
  <c r="D123" i="29"/>
  <c r="C123" i="29"/>
  <c r="Q122" i="29"/>
  <c r="P122" i="29"/>
  <c r="O122" i="29"/>
  <c r="N122" i="29"/>
  <c r="M122" i="29"/>
  <c r="L122" i="29"/>
  <c r="K122" i="29"/>
  <c r="J122" i="29"/>
  <c r="I122" i="29"/>
  <c r="H122" i="29"/>
  <c r="G122" i="29"/>
  <c r="F122" i="29"/>
  <c r="E122" i="29"/>
  <c r="D122" i="29"/>
  <c r="C122" i="29"/>
  <c r="Q121" i="29"/>
  <c r="P121" i="29"/>
  <c r="O121" i="29"/>
  <c r="N121" i="29"/>
  <c r="M121" i="29"/>
  <c r="L121" i="29"/>
  <c r="K121" i="29"/>
  <c r="J121" i="29"/>
  <c r="I121" i="29"/>
  <c r="H121" i="29"/>
  <c r="G121" i="29"/>
  <c r="F121" i="29"/>
  <c r="E121" i="29"/>
  <c r="D121" i="29"/>
  <c r="C121" i="29"/>
  <c r="Q120" i="29"/>
  <c r="P120" i="29"/>
  <c r="O120" i="29"/>
  <c r="N120" i="29"/>
  <c r="M120" i="29"/>
  <c r="L120" i="29"/>
  <c r="K120" i="29"/>
  <c r="J120" i="29"/>
  <c r="I120" i="29"/>
  <c r="H120" i="29"/>
  <c r="G120" i="29"/>
  <c r="F120" i="29"/>
  <c r="E120" i="29"/>
  <c r="D120" i="29"/>
  <c r="C120" i="29"/>
  <c r="Q118" i="29"/>
  <c r="P118" i="29"/>
  <c r="O118" i="29"/>
  <c r="N118" i="29"/>
  <c r="M118" i="29"/>
  <c r="L118" i="29"/>
  <c r="K118" i="29"/>
  <c r="J118" i="29"/>
  <c r="I118" i="29"/>
  <c r="H118" i="29"/>
  <c r="G118" i="29"/>
  <c r="F118" i="29"/>
  <c r="E118" i="29"/>
  <c r="D118" i="29"/>
  <c r="C118" i="29"/>
  <c r="Q117" i="29"/>
  <c r="P117" i="29"/>
  <c r="O117" i="29"/>
  <c r="N117" i="29"/>
  <c r="M117" i="29"/>
  <c r="L117" i="29"/>
  <c r="K117" i="29"/>
  <c r="J117" i="29"/>
  <c r="I117" i="29"/>
  <c r="H117" i="29"/>
  <c r="G117" i="29"/>
  <c r="F117" i="29"/>
  <c r="E117" i="29"/>
  <c r="D117" i="29"/>
  <c r="C117" i="29"/>
  <c r="Q116" i="29"/>
  <c r="P116" i="29"/>
  <c r="O116" i="29"/>
  <c r="N116" i="29"/>
  <c r="M116" i="29"/>
  <c r="L116" i="29"/>
  <c r="K116" i="29"/>
  <c r="J116" i="29"/>
  <c r="I116" i="29"/>
  <c r="H116" i="29"/>
  <c r="G116" i="29"/>
  <c r="F116" i="29"/>
  <c r="E116" i="29"/>
  <c r="D116" i="29"/>
  <c r="C116" i="29"/>
  <c r="Q115" i="29"/>
  <c r="P115" i="29"/>
  <c r="O115" i="29"/>
  <c r="N115" i="29"/>
  <c r="M115" i="29"/>
  <c r="L115" i="29"/>
  <c r="K115" i="29"/>
  <c r="J115" i="29"/>
  <c r="I115" i="29"/>
  <c r="H115" i="29"/>
  <c r="G115" i="29"/>
  <c r="F115" i="29"/>
  <c r="E115" i="29"/>
  <c r="D115" i="29"/>
  <c r="C115" i="29"/>
  <c r="Q114" i="29"/>
  <c r="P114" i="29"/>
  <c r="O114" i="29"/>
  <c r="N114" i="29"/>
  <c r="M114" i="29"/>
  <c r="L114" i="29"/>
  <c r="K114" i="29"/>
  <c r="J114" i="29"/>
  <c r="I114" i="29"/>
  <c r="H114" i="29"/>
  <c r="G114" i="29"/>
  <c r="F114" i="29"/>
  <c r="E114" i="29"/>
  <c r="D114" i="29"/>
  <c r="C114" i="29"/>
  <c r="Q113" i="29"/>
  <c r="P113" i="29"/>
  <c r="O113" i="29"/>
  <c r="N113" i="29"/>
  <c r="M113" i="29"/>
  <c r="L113" i="29"/>
  <c r="K113" i="29"/>
  <c r="J113" i="29"/>
  <c r="I113" i="29"/>
  <c r="H113" i="29"/>
  <c r="G113" i="29"/>
  <c r="F113" i="29"/>
  <c r="E113" i="29"/>
  <c r="D113" i="29"/>
  <c r="C113" i="29"/>
  <c r="Q112" i="29"/>
  <c r="P112" i="29"/>
  <c r="O112" i="29"/>
  <c r="N112" i="29"/>
  <c r="M112" i="29"/>
  <c r="L112" i="29"/>
  <c r="K112" i="29"/>
  <c r="J112" i="29"/>
  <c r="I112" i="29"/>
  <c r="H112" i="29"/>
  <c r="G112" i="29"/>
  <c r="F112" i="29"/>
  <c r="E112" i="29"/>
  <c r="D112" i="29"/>
  <c r="C112" i="29"/>
  <c r="Q111" i="29"/>
  <c r="P111" i="29"/>
  <c r="O111" i="29"/>
  <c r="N111" i="29"/>
  <c r="M111" i="29"/>
  <c r="L111" i="29"/>
  <c r="K111" i="29"/>
  <c r="J111" i="29"/>
  <c r="I111" i="29"/>
  <c r="H111" i="29"/>
  <c r="G111" i="29"/>
  <c r="F111" i="29"/>
  <c r="E111" i="29"/>
  <c r="D111" i="29"/>
  <c r="C111" i="29"/>
  <c r="Q110" i="29"/>
  <c r="P110" i="29"/>
  <c r="O110" i="29"/>
  <c r="N110" i="29"/>
  <c r="M110" i="29"/>
  <c r="L110" i="29"/>
  <c r="K110" i="29"/>
  <c r="J110" i="29"/>
  <c r="I110" i="29"/>
  <c r="H110" i="29"/>
  <c r="G110" i="29"/>
  <c r="F110" i="29"/>
  <c r="E110" i="29"/>
  <c r="D110" i="29"/>
  <c r="C110" i="29"/>
  <c r="Q109" i="29"/>
  <c r="P109" i="29"/>
  <c r="O109" i="29"/>
  <c r="N109" i="29"/>
  <c r="M109" i="29"/>
  <c r="L109" i="29"/>
  <c r="K109" i="29"/>
  <c r="J109" i="29"/>
  <c r="I109" i="29"/>
  <c r="H109" i="29"/>
  <c r="G109" i="29"/>
  <c r="F109" i="29"/>
  <c r="E109" i="29"/>
  <c r="D109" i="29"/>
  <c r="C109" i="29"/>
  <c r="Q108" i="29"/>
  <c r="P108" i="29"/>
  <c r="O108" i="29"/>
  <c r="N108" i="29"/>
  <c r="M108" i="29"/>
  <c r="L108" i="29"/>
  <c r="K108" i="29"/>
  <c r="J108" i="29"/>
  <c r="I108" i="29"/>
  <c r="H108" i="29"/>
  <c r="G108" i="29"/>
  <c r="F108" i="29"/>
  <c r="E108" i="29"/>
  <c r="D108" i="29"/>
  <c r="C108" i="29"/>
  <c r="Q107" i="29"/>
  <c r="P107" i="29"/>
  <c r="O107" i="29"/>
  <c r="N107" i="29"/>
  <c r="M107" i="29"/>
  <c r="L107" i="29"/>
  <c r="K107" i="29"/>
  <c r="J107" i="29"/>
  <c r="I107" i="29"/>
  <c r="H107" i="29"/>
  <c r="G107" i="29"/>
  <c r="F107" i="29"/>
  <c r="E107" i="29"/>
  <c r="D107" i="29"/>
  <c r="C107" i="29"/>
  <c r="Q105" i="29"/>
  <c r="P105" i="29"/>
  <c r="O105" i="29"/>
  <c r="N105" i="29"/>
  <c r="M105" i="29"/>
  <c r="L105" i="29"/>
  <c r="K105" i="29"/>
  <c r="J105" i="29"/>
  <c r="I105" i="29"/>
  <c r="H105" i="29"/>
  <c r="G105" i="29"/>
  <c r="F105" i="29"/>
  <c r="E105" i="29"/>
  <c r="D105" i="29"/>
  <c r="C105" i="29"/>
  <c r="Q104" i="29"/>
  <c r="P104" i="29"/>
  <c r="O104" i="29"/>
  <c r="N104" i="29"/>
  <c r="M104" i="29"/>
  <c r="L104" i="29"/>
  <c r="K104" i="29"/>
  <c r="J104" i="29"/>
  <c r="I104" i="29"/>
  <c r="H104" i="29"/>
  <c r="G104" i="29"/>
  <c r="F104" i="29"/>
  <c r="E104" i="29"/>
  <c r="D104" i="29"/>
  <c r="C104" i="29"/>
  <c r="Q103" i="29"/>
  <c r="P103" i="29"/>
  <c r="O103" i="29"/>
  <c r="N103" i="29"/>
  <c r="M103" i="29"/>
  <c r="L103" i="29"/>
  <c r="K103" i="29"/>
  <c r="J103" i="29"/>
  <c r="I103" i="29"/>
  <c r="H103" i="29"/>
  <c r="G103" i="29"/>
  <c r="F103" i="29"/>
  <c r="E103" i="29"/>
  <c r="D103" i="29"/>
  <c r="C103" i="29"/>
  <c r="Q102" i="29"/>
  <c r="P102" i="29"/>
  <c r="O102" i="29"/>
  <c r="N102" i="29"/>
  <c r="M102" i="29"/>
  <c r="L102" i="29"/>
  <c r="K102" i="29"/>
  <c r="J102" i="29"/>
  <c r="I102" i="29"/>
  <c r="H102" i="29"/>
  <c r="G102" i="29"/>
  <c r="F102" i="29"/>
  <c r="E102" i="29"/>
  <c r="D102" i="29"/>
  <c r="C102" i="29"/>
  <c r="Q101" i="29"/>
  <c r="P101" i="29"/>
  <c r="O101" i="29"/>
  <c r="N101" i="29"/>
  <c r="M101" i="29"/>
  <c r="L101" i="29"/>
  <c r="K101" i="29"/>
  <c r="J101" i="29"/>
  <c r="I101" i="29"/>
  <c r="H101" i="29"/>
  <c r="G101" i="29"/>
  <c r="F101" i="29"/>
  <c r="E101" i="29"/>
  <c r="D101" i="29"/>
  <c r="C101" i="29"/>
  <c r="Q100" i="29"/>
  <c r="P100" i="29"/>
  <c r="O100" i="29"/>
  <c r="N100" i="29"/>
  <c r="M100" i="29"/>
  <c r="L100" i="29"/>
  <c r="K100" i="29"/>
  <c r="J100" i="29"/>
  <c r="I100" i="29"/>
  <c r="H100" i="29"/>
  <c r="G100" i="29"/>
  <c r="F100" i="29"/>
  <c r="E100" i="29"/>
  <c r="D100" i="29"/>
  <c r="C100" i="29"/>
  <c r="Q99" i="29"/>
  <c r="P99" i="29"/>
  <c r="O99" i="29"/>
  <c r="N99" i="29"/>
  <c r="M99" i="29"/>
  <c r="L99" i="29"/>
  <c r="K99" i="29"/>
  <c r="J99" i="29"/>
  <c r="I99" i="29"/>
  <c r="H99" i="29"/>
  <c r="G99" i="29"/>
  <c r="F99" i="29"/>
  <c r="E99" i="29"/>
  <c r="D99" i="29"/>
  <c r="C99" i="29"/>
  <c r="Q98" i="29"/>
  <c r="P98" i="29"/>
  <c r="O98" i="29"/>
  <c r="N98" i="29"/>
  <c r="M98" i="29"/>
  <c r="L98" i="29"/>
  <c r="K98" i="29"/>
  <c r="J98" i="29"/>
  <c r="I98" i="29"/>
  <c r="H98" i="29"/>
  <c r="G98" i="29"/>
  <c r="F98" i="29"/>
  <c r="E98" i="29"/>
  <c r="D98" i="29"/>
  <c r="C98" i="29"/>
  <c r="Q97" i="29"/>
  <c r="P97" i="29"/>
  <c r="O97" i="29"/>
  <c r="N97" i="29"/>
  <c r="M97" i="29"/>
  <c r="L97" i="29"/>
  <c r="K97" i="29"/>
  <c r="J97" i="29"/>
  <c r="I97" i="29"/>
  <c r="H97" i="29"/>
  <c r="G97" i="29"/>
  <c r="F97" i="29"/>
  <c r="E97" i="29"/>
  <c r="D97" i="29"/>
  <c r="C97" i="29"/>
  <c r="Q96" i="29"/>
  <c r="P96" i="29"/>
  <c r="O96" i="29"/>
  <c r="N96" i="29"/>
  <c r="M96" i="29"/>
  <c r="L96" i="29"/>
  <c r="K96" i="29"/>
  <c r="J96" i="29"/>
  <c r="I96" i="29"/>
  <c r="H96" i="29"/>
  <c r="G96" i="29"/>
  <c r="F96" i="29"/>
  <c r="E96" i="29"/>
  <c r="D96" i="29"/>
  <c r="C96" i="29"/>
  <c r="Q95" i="29"/>
  <c r="P95" i="29"/>
  <c r="O95" i="29"/>
  <c r="N95" i="29"/>
  <c r="M95" i="29"/>
  <c r="L95" i="29"/>
  <c r="K95" i="29"/>
  <c r="J95" i="29"/>
  <c r="I95" i="29"/>
  <c r="H95" i="29"/>
  <c r="G95" i="29"/>
  <c r="F95" i="29"/>
  <c r="E95" i="29"/>
  <c r="D95" i="29"/>
  <c r="C95" i="29"/>
  <c r="Q94" i="29"/>
  <c r="P94" i="29"/>
  <c r="O94" i="29"/>
  <c r="N94" i="29"/>
  <c r="M94" i="29"/>
  <c r="L94" i="29"/>
  <c r="K94" i="29"/>
  <c r="J94" i="29"/>
  <c r="I94" i="29"/>
  <c r="H94" i="29"/>
  <c r="G94" i="29"/>
  <c r="F94" i="29"/>
  <c r="E94" i="29"/>
  <c r="D94" i="29"/>
  <c r="C94" i="29"/>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K104" i="28"/>
  <c r="J104" i="28"/>
  <c r="I104" i="28"/>
  <c r="H104" i="28"/>
  <c r="H109" i="28" s="1"/>
  <c r="H112" i="28" s="1"/>
  <c r="H114" i="28" s="1"/>
  <c r="G104" i="28"/>
  <c r="F104" i="28"/>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F109" i="28" l="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K142" i="29" l="1"/>
  <c r="Q142" i="29"/>
  <c r="M142" i="29"/>
  <c r="I142" i="29"/>
  <c r="E142" i="29"/>
  <c r="O142" i="29"/>
  <c r="P142" i="29"/>
  <c r="L142" i="29"/>
  <c r="H142" i="29"/>
  <c r="D142" i="29"/>
  <c r="G142" i="29"/>
  <c r="C142" i="29"/>
  <c r="N142" i="29"/>
  <c r="J142" i="29"/>
  <c r="F142" i="29"/>
  <c r="N141" i="29" l="1"/>
  <c r="J141" i="29"/>
  <c r="F141" i="29"/>
  <c r="Q141" i="29"/>
  <c r="M141" i="29"/>
  <c r="I141" i="29"/>
  <c r="E141" i="29"/>
  <c r="P141" i="29"/>
  <c r="L141" i="29"/>
  <c r="H141" i="29"/>
  <c r="D141" i="29"/>
  <c r="O141" i="29"/>
  <c r="K141" i="29"/>
  <c r="G141" i="29"/>
  <c r="C141" i="29"/>
  <c r="K140" i="29" l="1"/>
  <c r="C140" i="29"/>
  <c r="N140" i="29"/>
  <c r="J140" i="29"/>
  <c r="F140" i="29"/>
  <c r="G140" i="29"/>
  <c r="Q140" i="29"/>
  <c r="M140" i="29"/>
  <c r="I140" i="29"/>
  <c r="E140" i="29"/>
  <c r="O140" i="29"/>
  <c r="P140" i="29"/>
  <c r="L140" i="29"/>
  <c r="H140" i="29"/>
  <c r="D140" i="29"/>
  <c r="O139" i="29" l="1"/>
  <c r="K139" i="29"/>
  <c r="G139" i="29"/>
  <c r="C139" i="29"/>
  <c r="N139" i="29"/>
  <c r="J139" i="29"/>
  <c r="F139" i="29"/>
  <c r="Q139" i="29"/>
  <c r="M139" i="29"/>
  <c r="I139" i="29"/>
  <c r="E139" i="29"/>
  <c r="P139" i="29"/>
  <c r="L139" i="29"/>
  <c r="H139" i="29"/>
  <c r="D139" i="29"/>
  <c r="Q138" i="29" l="1"/>
  <c r="C138" i="29"/>
  <c r="G138" i="29"/>
  <c r="K138" i="29"/>
  <c r="O138" i="29"/>
  <c r="M138" i="29"/>
  <c r="D138" i="29"/>
  <c r="H138" i="29"/>
  <c r="L138" i="29"/>
  <c r="P138" i="29"/>
  <c r="I138" i="29"/>
  <c r="E138" i="29"/>
  <c r="F138" i="29"/>
  <c r="J138" i="29"/>
  <c r="N138" i="29"/>
  <c r="C133" i="29" l="1"/>
  <c r="D134" i="29" l="1"/>
  <c r="E134" i="29"/>
  <c r="D133" i="29"/>
  <c r="E135" i="29"/>
  <c r="D135" i="29"/>
  <c r="E136" i="29" l="1"/>
  <c r="C134" i="29"/>
  <c r="D136" i="29"/>
  <c r="F136" i="29"/>
  <c r="C135" i="29"/>
  <c r="E133" i="29" l="1"/>
  <c r="F137" i="29"/>
  <c r="F133" i="29"/>
  <c r="G137" i="29"/>
  <c r="C136" i="29"/>
  <c r="D137" i="29"/>
  <c r="E137" i="29"/>
  <c r="G134" i="29" l="1"/>
  <c r="F135" i="29"/>
  <c r="F134" i="29"/>
  <c r="C137" i="29"/>
  <c r="G135" i="29"/>
  <c r="G133" i="29"/>
  <c r="H135" i="29" l="1"/>
  <c r="G136" i="29"/>
  <c r="H136" i="29"/>
  <c r="I135" i="29" l="1"/>
  <c r="I137" i="29"/>
  <c r="I133" i="29"/>
  <c r="H134" i="29"/>
  <c r="I136" i="29"/>
  <c r="H133" i="29"/>
  <c r="I134" i="29"/>
  <c r="H137" i="29"/>
  <c r="J136" i="29" l="1"/>
  <c r="J134" i="29"/>
  <c r="J133" i="29"/>
  <c r="K134" i="29" l="1"/>
  <c r="K136" i="29"/>
  <c r="J135" i="29"/>
  <c r="K135" i="29"/>
  <c r="K137" i="29"/>
  <c r="K133" i="29"/>
  <c r="J137" i="29"/>
  <c r="L135" i="29" l="1"/>
  <c r="L134" i="29"/>
  <c r="L137" i="29"/>
  <c r="L133" i="29"/>
  <c r="L136" i="29"/>
  <c r="M135" i="29" l="1"/>
  <c r="M134" i="29"/>
  <c r="M137" i="29"/>
  <c r="M133" i="29"/>
  <c r="M136" i="29"/>
  <c r="N135" i="29" l="1"/>
  <c r="N137" i="29"/>
  <c r="N133" i="29"/>
  <c r="N136" i="29"/>
  <c r="N134" i="29"/>
  <c r="O136" i="29" l="1"/>
  <c r="P134" i="29"/>
  <c r="O134" i="29"/>
  <c r="P135" i="29"/>
  <c r="P137" i="29"/>
  <c r="P133" i="29"/>
  <c r="O133" i="29"/>
  <c r="P136" i="29"/>
  <c r="O135" i="29"/>
  <c r="O137" i="29"/>
  <c r="Q137" i="29" l="1"/>
  <c r="Q136" i="29"/>
  <c r="Q133" i="29"/>
  <c r="Q134" i="29"/>
  <c r="Q135" i="29"/>
  <c r="D16" i="33" l="1"/>
  <c r="E16" i="33"/>
  <c r="C16" i="33"/>
  <c r="P25" i="24"/>
  <c r="P24" i="24" l="1"/>
  <c r="C12" i="25" l="1"/>
  <c r="B3" i="21" l="1"/>
  <c r="C11" i="25" l="1"/>
  <c r="C9" i="25"/>
  <c r="C8" i="25"/>
  <c r="C7" i="25"/>
  <c r="C6" i="25"/>
  <c r="C5" i="25"/>
  <c r="C4" i="25"/>
  <c r="B3" i="33" l="1"/>
  <c r="B15" i="20" l="1"/>
  <c r="C32" i="24" l="1"/>
  <c r="E3" i="33" l="1"/>
  <c r="C3" i="33" l="1"/>
  <c r="D3" i="33"/>
  <c r="C23" i="24" l="1"/>
  <c r="C22" i="24"/>
  <c r="C19" i="24"/>
  <c r="C30" i="24"/>
  <c r="C31" i="24"/>
  <c r="C25" i="24"/>
  <c r="C24" i="24"/>
  <c r="C29" i="24"/>
  <c r="C21" i="24"/>
  <c r="C20" i="24"/>
  <c r="B16" i="21" l="1"/>
  <c r="P31" i="24"/>
  <c r="P30" i="24"/>
  <c r="P29" i="24"/>
  <c r="P23" i="24"/>
  <c r="P22" i="24"/>
  <c r="P21" i="24"/>
  <c r="P19" i="24"/>
  <c r="B16" i="33" l="1"/>
  <c r="O5" i="24" l="1"/>
  <c r="J135" i="15" l="1"/>
  <c r="F138" i="15"/>
  <c r="J139" i="15"/>
  <c r="F142" i="15"/>
  <c r="J143" i="15"/>
  <c r="C145" i="15"/>
  <c r="I145" i="15"/>
  <c r="J134" i="15"/>
  <c r="F137" i="15"/>
  <c r="J138" i="15"/>
  <c r="F141" i="15"/>
  <c r="J142" i="15"/>
  <c r="E145" i="15"/>
  <c r="F133" i="15"/>
  <c r="F136" i="15"/>
  <c r="J137" i="15"/>
  <c r="F140" i="15"/>
  <c r="J141" i="15"/>
  <c r="F144" i="15"/>
  <c r="G145" i="15"/>
  <c r="F134" i="15"/>
  <c r="J133" i="15"/>
  <c r="F135" i="15"/>
  <c r="J136" i="15"/>
  <c r="F139" i="15"/>
  <c r="J140" i="15"/>
  <c r="F143" i="15"/>
  <c r="J144" i="15"/>
  <c r="H145" i="15"/>
  <c r="F145" i="15" l="1"/>
  <c r="J145" i="15"/>
  <c r="C8" i="24" l="1"/>
  <c r="C9" i="24" l="1"/>
  <c r="B16" i="31" l="1"/>
  <c r="D16" i="31" l="1"/>
  <c r="C16" i="31"/>
  <c r="O3" i="24" l="1"/>
  <c r="C27" i="24" l="1"/>
  <c r="M61" i="30" l="1"/>
  <c r="I61" i="30"/>
  <c r="H61" i="30"/>
  <c r="N61" i="30"/>
  <c r="J61" i="30" l="1"/>
  <c r="L61" i="30"/>
  <c r="K61" i="30"/>
  <c r="C61" i="30"/>
  <c r="E61" i="30"/>
  <c r="D61" i="30"/>
  <c r="O8" i="24" l="1"/>
  <c r="O9" i="24"/>
  <c r="O6" i="24"/>
  <c r="O7" i="24"/>
  <c r="C13" i="25" l="1"/>
  <c r="Q20" i="24"/>
  <c r="I132" i="15" l="1"/>
  <c r="E132" i="15"/>
  <c r="G132" i="15"/>
  <c r="H132" i="15"/>
  <c r="C132" i="15"/>
  <c r="C10" i="25" l="1"/>
  <c r="J131" i="15"/>
  <c r="F131" i="15"/>
  <c r="A101" i="26" l="1"/>
  <c r="A100" i="26"/>
  <c r="A99" i="26"/>
  <c r="A98" i="26"/>
  <c r="A97" i="26"/>
  <c r="A96" i="26"/>
  <c r="A95" i="26"/>
  <c r="A94" i="26"/>
  <c r="A93" i="26"/>
  <c r="A92" i="26"/>
  <c r="A91" i="26"/>
  <c r="A90" i="26"/>
  <c r="A89" i="26"/>
  <c r="A86" i="26"/>
  <c r="A85" i="26"/>
  <c r="A84" i="26"/>
  <c r="A83" i="26"/>
  <c r="A82" i="26"/>
  <c r="A81" i="26"/>
  <c r="A80" i="26"/>
  <c r="A79" i="26"/>
  <c r="A78" i="26"/>
  <c r="A77" i="26"/>
  <c r="A76" i="26"/>
  <c r="A75" i="26"/>
  <c r="A74" i="26"/>
  <c r="A72" i="26"/>
  <c r="A71" i="26"/>
  <c r="A70" i="26"/>
  <c r="A69" i="26"/>
  <c r="A68" i="26"/>
  <c r="A67" i="26"/>
  <c r="A66" i="26"/>
  <c r="A65" i="26"/>
  <c r="A64" i="26"/>
  <c r="A63" i="26"/>
  <c r="A62" i="26"/>
  <c r="A61" i="26"/>
  <c r="A60" i="26"/>
  <c r="A44" i="26"/>
  <c r="A43" i="26"/>
  <c r="A42" i="26"/>
  <c r="A41" i="26"/>
  <c r="A40" i="26"/>
  <c r="A39" i="26"/>
  <c r="A38" i="26"/>
  <c r="A37" i="26"/>
  <c r="A36" i="26"/>
  <c r="A35" i="26"/>
  <c r="A34" i="26"/>
  <c r="A33" i="26"/>
  <c r="A32" i="26"/>
  <c r="A30" i="26"/>
  <c r="A29" i="26"/>
  <c r="A28" i="26"/>
  <c r="A27" i="26"/>
  <c r="A26" i="26"/>
  <c r="A25" i="26"/>
  <c r="A24" i="26"/>
  <c r="A23" i="26"/>
  <c r="A22" i="26"/>
  <c r="A21" i="26"/>
  <c r="A20" i="26"/>
  <c r="A19" i="26"/>
  <c r="A18" i="26"/>
  <c r="J130" i="15" l="1"/>
  <c r="F130" i="15"/>
  <c r="J129" i="15" l="1"/>
  <c r="F129" i="15"/>
  <c r="B16" i="32" l="1"/>
  <c r="J128" i="15"/>
  <c r="F128" i="15"/>
  <c r="J127" i="15" l="1"/>
  <c r="F127" i="15"/>
  <c r="J126" i="15" l="1"/>
  <c r="F126" i="15"/>
  <c r="J125" i="15"/>
  <c r="F125" i="15"/>
  <c r="J124" i="15"/>
  <c r="F124" i="15"/>
  <c r="J123" i="15"/>
  <c r="F123" i="15"/>
  <c r="J122" i="15"/>
  <c r="F122" i="15"/>
  <c r="J121" i="15"/>
  <c r="F121" i="15"/>
  <c r="J120" i="15"/>
  <c r="F120" i="15"/>
  <c r="I119" i="15"/>
  <c r="H119" i="15"/>
  <c r="G119" i="15"/>
  <c r="E119" i="15"/>
  <c r="J118" i="15"/>
  <c r="F118" i="15"/>
  <c r="J117" i="15"/>
  <c r="F117" i="15"/>
  <c r="J116" i="15"/>
  <c r="F116" i="15"/>
  <c r="J115" i="15"/>
  <c r="F115" i="15"/>
  <c r="J114" i="15"/>
  <c r="F114" i="15"/>
  <c r="J113" i="15"/>
  <c r="F113" i="15"/>
  <c r="J112" i="15"/>
  <c r="F112" i="15"/>
  <c r="J111" i="15"/>
  <c r="F111" i="15"/>
  <c r="J110" i="15"/>
  <c r="F110" i="15"/>
  <c r="J109" i="15"/>
  <c r="F109" i="15"/>
  <c r="J108" i="15"/>
  <c r="F108" i="15"/>
  <c r="J107" i="15"/>
  <c r="F107" i="15"/>
  <c r="I106" i="15"/>
  <c r="H106" i="15"/>
  <c r="G106" i="15"/>
  <c r="E106" i="15"/>
  <c r="J105" i="15"/>
  <c r="F105" i="15"/>
  <c r="J104" i="15"/>
  <c r="F104" i="15"/>
  <c r="J103" i="15"/>
  <c r="F103" i="15"/>
  <c r="J102" i="15"/>
  <c r="F102" i="15"/>
  <c r="J101" i="15"/>
  <c r="F101" i="15"/>
  <c r="J100" i="15"/>
  <c r="F100" i="15"/>
  <c r="J99" i="15"/>
  <c r="F99" i="15"/>
  <c r="J98" i="15"/>
  <c r="F98" i="15"/>
  <c r="J97" i="15"/>
  <c r="F97" i="15"/>
  <c r="J96" i="15"/>
  <c r="F96" i="15"/>
  <c r="J95" i="15"/>
  <c r="F95" i="15"/>
  <c r="J94" i="15"/>
  <c r="F94" i="15"/>
  <c r="O61" i="30"/>
  <c r="C106" i="15" l="1"/>
  <c r="C119" i="15"/>
  <c r="F119" i="15"/>
  <c r="J106" i="15"/>
  <c r="F106" i="15"/>
  <c r="J119" i="15"/>
  <c r="F132" i="15" l="1"/>
  <c r="O4" i="24"/>
  <c r="J132" i="15"/>
  <c r="C14" i="25" l="1"/>
  <c r="O22" i="24" l="1"/>
  <c r="C26" i="24"/>
  <c r="O23" i="24"/>
  <c r="O20" i="24"/>
  <c r="O21" i="24"/>
  <c r="Q23" i="24"/>
  <c r="Q22" i="24"/>
  <c r="Q21" i="24"/>
  <c r="O30" i="24" l="1"/>
  <c r="O19" i="24"/>
  <c r="C28" i="24"/>
  <c r="O25" i="24"/>
  <c r="O29" i="24"/>
  <c r="O31" i="24"/>
  <c r="Q29" i="24"/>
  <c r="Q30" i="24"/>
  <c r="Q19" i="24"/>
  <c r="Q31" i="24"/>
  <c r="Q25" i="24"/>
  <c r="O24" i="24" l="1"/>
  <c r="Q24" i="24"/>
  <c r="O26" i="24" l="1"/>
  <c r="O28" i="24" l="1"/>
  <c r="C15" i="21" l="1"/>
  <c r="Q145" i="29" l="1"/>
  <c r="P145" i="29"/>
  <c r="O145" i="29"/>
  <c r="N145" i="29"/>
  <c r="M145" i="29"/>
  <c r="L145" i="29"/>
  <c r="K145" i="29"/>
  <c r="J145" i="29"/>
  <c r="I145" i="29"/>
  <c r="H145" i="29"/>
  <c r="G145" i="29"/>
  <c r="F145" i="29"/>
  <c r="E145" i="29"/>
  <c r="D145" i="29"/>
  <c r="C145" i="29"/>
  <c r="R144" i="29"/>
  <c r="R143" i="29"/>
  <c r="R142" i="29"/>
  <c r="R141" i="29"/>
  <c r="R140" i="29"/>
  <c r="R139" i="29"/>
  <c r="R138" i="29"/>
  <c r="R137" i="29"/>
  <c r="R136" i="29"/>
  <c r="R135" i="29"/>
  <c r="R133" i="29"/>
  <c r="R134" i="29" l="1"/>
  <c r="R145" i="29"/>
  <c r="O4" i="25" l="1"/>
  <c r="O8" i="25"/>
  <c r="O7" i="25" l="1"/>
  <c r="Q132" i="29" l="1"/>
  <c r="P132" i="29"/>
  <c r="O132" i="29"/>
  <c r="N132" i="29"/>
  <c r="M132" i="29"/>
  <c r="L132" i="29"/>
  <c r="K132" i="29"/>
  <c r="J132" i="29"/>
  <c r="I132" i="29"/>
  <c r="H132" i="29"/>
  <c r="G132" i="29"/>
  <c r="F132" i="29"/>
  <c r="E132" i="29"/>
  <c r="D132" i="29"/>
  <c r="C132" i="29" l="1"/>
  <c r="R132" i="29"/>
  <c r="C119" i="29"/>
  <c r="R131" i="29" l="1"/>
  <c r="R130" i="29" l="1"/>
  <c r="R129" i="29" l="1"/>
  <c r="R128" i="29" l="1"/>
  <c r="R127" i="29" l="1"/>
  <c r="R124" i="29" l="1"/>
  <c r="R123" i="29"/>
  <c r="R122" i="29"/>
  <c r="R121" i="29"/>
  <c r="R120" i="29"/>
  <c r="Q119" i="29"/>
  <c r="P119" i="29"/>
  <c r="O119" i="29"/>
  <c r="N119" i="29"/>
  <c r="M119" i="29"/>
  <c r="L119" i="29"/>
  <c r="K119" i="29"/>
  <c r="J119" i="29"/>
  <c r="I119" i="29"/>
  <c r="H119" i="29"/>
  <c r="G119" i="29"/>
  <c r="F119" i="29"/>
  <c r="E119" i="29"/>
  <c r="D119" i="29"/>
  <c r="R118" i="29"/>
  <c r="R117" i="29"/>
  <c r="R116" i="29"/>
  <c r="R115" i="29"/>
  <c r="R111" i="29"/>
  <c r="R110" i="29"/>
  <c r="R108" i="29"/>
  <c r="Q106" i="29"/>
  <c r="P106" i="29"/>
  <c r="O106" i="29"/>
  <c r="N106" i="29"/>
  <c r="M106" i="29"/>
  <c r="L106" i="29"/>
  <c r="K106" i="29"/>
  <c r="J106" i="29"/>
  <c r="I106" i="29"/>
  <c r="H106" i="29"/>
  <c r="G106" i="29"/>
  <c r="F106" i="29"/>
  <c r="E106" i="29"/>
  <c r="D106" i="29"/>
  <c r="R105" i="29"/>
  <c r="R104" i="29"/>
  <c r="R103" i="29"/>
  <c r="R102" i="29"/>
  <c r="R101" i="29"/>
  <c r="R99" i="29"/>
  <c r="R98" i="29"/>
  <c r="R97" i="29"/>
  <c r="R95" i="29"/>
  <c r="B36" i="32"/>
  <c r="R126" i="29" l="1"/>
  <c r="C106" i="29"/>
  <c r="R107" i="29"/>
  <c r="R109" i="29"/>
  <c r="R113" i="29"/>
  <c r="R94" i="29"/>
  <c r="R96" i="29"/>
  <c r="R100" i="29"/>
  <c r="R112" i="29"/>
  <c r="R114" i="29"/>
  <c r="R125" i="29"/>
  <c r="R106" i="29"/>
  <c r="R119" i="29"/>
  <c r="O6" i="25" l="1"/>
  <c r="O9" i="25"/>
  <c r="O11" i="25"/>
  <c r="O5" i="25" l="1"/>
  <c r="O10" i="25" l="1"/>
  <c r="B27" i="20" l="1"/>
  <c r="B15" i="21"/>
  <c r="B29" i="20" l="1"/>
  <c r="B17" i="21"/>
  <c r="C27" i="20" l="1"/>
  <c r="O12" i="25" l="1"/>
  <c r="O13" i="25" l="1"/>
  <c r="O14" i="25" l="1"/>
  <c r="B15" i="33" l="1"/>
  <c r="B17" i="33" l="1"/>
  <c r="D15" i="33"/>
  <c r="E15" i="33"/>
  <c r="C15" i="33" l="1"/>
  <c r="C16" i="30" l="1"/>
  <c r="D5" i="31" l="1"/>
  <c r="D3" i="31"/>
  <c r="D4" i="31" l="1"/>
  <c r="J3" i="32" l="1"/>
  <c r="J5" i="32"/>
  <c r="J4" i="32"/>
  <c r="J15" i="32" l="1"/>
  <c r="D58" i="30" l="1"/>
  <c r="E58" i="30"/>
  <c r="C58" i="30"/>
  <c r="O58" i="30" l="1"/>
  <c r="D15" i="31" l="1"/>
  <c r="D17" i="31"/>
  <c r="E16" i="30" l="1"/>
  <c r="E21" i="30"/>
  <c r="E42" i="30"/>
  <c r="E46" i="30"/>
  <c r="E50" i="30"/>
  <c r="E52" i="30"/>
  <c r="E54" i="30"/>
  <c r="E56" i="30"/>
  <c r="D4" i="30"/>
  <c r="D20" i="30"/>
  <c r="D22" i="30"/>
  <c r="D43" i="30"/>
  <c r="D51" i="30"/>
  <c r="D53" i="30"/>
  <c r="D55" i="30"/>
  <c r="D57" i="30"/>
  <c r="E4" i="30"/>
  <c r="E20" i="30"/>
  <c r="E22" i="30"/>
  <c r="E43" i="30"/>
  <c r="E51" i="30"/>
  <c r="E53" i="30"/>
  <c r="E55" i="30"/>
  <c r="E57" i="30"/>
  <c r="D16" i="30"/>
  <c r="D21" i="30"/>
  <c r="D42" i="30"/>
  <c r="D46" i="30"/>
  <c r="D50" i="30"/>
  <c r="D52" i="30"/>
  <c r="D54" i="30"/>
  <c r="D56" i="30"/>
  <c r="O16" i="30"/>
  <c r="D49" i="30"/>
  <c r="E49" i="30"/>
  <c r="C49" i="30"/>
  <c r="D4" i="32" l="1"/>
  <c r="F3" i="32"/>
  <c r="I4" i="32"/>
  <c r="O20" i="30"/>
  <c r="C20" i="30"/>
  <c r="I5" i="32"/>
  <c r="G3" i="32"/>
  <c r="O54" i="30"/>
  <c r="C54" i="30"/>
  <c r="O50" i="30"/>
  <c r="C50" i="30"/>
  <c r="O43" i="30"/>
  <c r="C43" i="30"/>
  <c r="C3" i="32"/>
  <c r="H3" i="32"/>
  <c r="K3" i="32"/>
  <c r="G5" i="32"/>
  <c r="O57" i="30"/>
  <c r="C57" i="30"/>
  <c r="O53" i="30"/>
  <c r="C53" i="30"/>
  <c r="O42" i="30"/>
  <c r="C42" i="30"/>
  <c r="D5" i="32"/>
  <c r="K4" i="32"/>
  <c r="H5" i="32"/>
  <c r="C5" i="32"/>
  <c r="F5" i="32"/>
  <c r="O22" i="30"/>
  <c r="C22" i="30"/>
  <c r="O4" i="30"/>
  <c r="C4" i="30"/>
  <c r="F4" i="32"/>
  <c r="D3" i="32"/>
  <c r="O56" i="30"/>
  <c r="C56" i="30"/>
  <c r="O52" i="30"/>
  <c r="C52" i="30"/>
  <c r="E5" i="32"/>
  <c r="G4" i="32"/>
  <c r="I3" i="32"/>
  <c r="E4" i="32"/>
  <c r="O21" i="30"/>
  <c r="C21" i="30"/>
  <c r="K5" i="32"/>
  <c r="H4" i="32"/>
  <c r="C4" i="32"/>
  <c r="E3" i="32"/>
  <c r="O55" i="30"/>
  <c r="C55" i="30"/>
  <c r="O51" i="30"/>
  <c r="C51" i="30"/>
  <c r="O46" i="30"/>
  <c r="C46" i="30"/>
  <c r="O49" i="30"/>
  <c r="E15" i="32" l="1"/>
  <c r="D15" i="32"/>
  <c r="I15" i="32"/>
  <c r="B3" i="32"/>
  <c r="K15" i="32"/>
  <c r="H15" i="32"/>
  <c r="B5" i="32"/>
  <c r="C15" i="32"/>
  <c r="B4" i="32"/>
  <c r="F15" i="32"/>
  <c r="G15" i="32"/>
  <c r="B15" i="32" l="1"/>
  <c r="B17" i="32" s="1"/>
  <c r="C3" i="31" l="1"/>
  <c r="C5" i="31"/>
  <c r="C4" i="31"/>
  <c r="B4" i="31" l="1"/>
  <c r="C17" i="31"/>
  <c r="C15" i="31"/>
  <c r="B5" i="31"/>
  <c r="B3" i="31"/>
  <c r="B17" i="31" l="1"/>
  <c r="B15" i="31"/>
  <c r="E18" i="30" l="1"/>
  <c r="E35" i="30"/>
  <c r="E27" i="30"/>
  <c r="E24" i="30"/>
  <c r="E7" i="30"/>
  <c r="E13" i="30"/>
  <c r="E11" i="30"/>
  <c r="E34" i="30"/>
  <c r="E14" i="30"/>
  <c r="E30" i="30"/>
  <c r="E32" i="30"/>
  <c r="E17" i="30"/>
  <c r="E6" i="30"/>
  <c r="E29" i="30"/>
  <c r="E40" i="30"/>
  <c r="E31" i="30"/>
  <c r="E12" i="30"/>
  <c r="E8" i="30"/>
  <c r="E33" i="30"/>
  <c r="E41" i="30"/>
  <c r="E9" i="30"/>
  <c r="E36" i="30"/>
  <c r="E28" i="30"/>
  <c r="E15" i="30"/>
  <c r="E10" i="30"/>
  <c r="E19" i="30"/>
  <c r="E23" i="30"/>
  <c r="E37" i="30"/>
  <c r="E47" i="30"/>
  <c r="E60" i="30" l="1"/>
  <c r="E59" i="30"/>
  <c r="E44" i="30"/>
  <c r="E39" i="30"/>
  <c r="E38" i="30"/>
  <c r="E26" i="30"/>
  <c r="D23" i="30" l="1"/>
  <c r="D19" i="30"/>
  <c r="D7" i="30"/>
  <c r="D34" i="30"/>
  <c r="D32" i="30"/>
  <c r="D29" i="30"/>
  <c r="D36" i="30"/>
  <c r="E25" i="30"/>
  <c r="E3" i="30"/>
  <c r="D17" i="30"/>
  <c r="D40" i="30"/>
  <c r="D6" i="30"/>
  <c r="D30" i="30"/>
  <c r="D31" i="30"/>
  <c r="D33" i="30"/>
  <c r="D14" i="30"/>
  <c r="D27" i="30"/>
  <c r="D37" i="30"/>
  <c r="D24" i="30"/>
  <c r="D11" i="30"/>
  <c r="D12" i="30"/>
  <c r="D9" i="30"/>
  <c r="D28" i="30"/>
  <c r="D8" i="30"/>
  <c r="D35" i="30"/>
  <c r="D18" i="30"/>
  <c r="D15" i="30"/>
  <c r="D10" i="30"/>
  <c r="D41" i="30"/>
  <c r="D13" i="30"/>
  <c r="C59" i="30"/>
  <c r="C39" i="30"/>
  <c r="O31" i="30" l="1"/>
  <c r="C31" i="30"/>
  <c r="O41" i="30"/>
  <c r="C41" i="30"/>
  <c r="O7" i="30"/>
  <c r="C7" i="30"/>
  <c r="D38" i="30"/>
  <c r="D26" i="30"/>
  <c r="O19" i="30"/>
  <c r="C19" i="30"/>
  <c r="O28" i="30"/>
  <c r="C28" i="30"/>
  <c r="O24" i="30"/>
  <c r="C24" i="30"/>
  <c r="O23" i="30"/>
  <c r="C23" i="30"/>
  <c r="O11" i="30"/>
  <c r="C11" i="30"/>
  <c r="O13" i="30"/>
  <c r="C13" i="30"/>
  <c r="O37" i="30"/>
  <c r="C37" i="30"/>
  <c r="O9" i="30"/>
  <c r="C9" i="30"/>
  <c r="C3" i="30"/>
  <c r="O17" i="30"/>
  <c r="C17" i="30"/>
  <c r="O32" i="30"/>
  <c r="C32" i="30"/>
  <c r="O14" i="30"/>
  <c r="C14" i="30"/>
  <c r="D60" i="30"/>
  <c r="D59" i="30"/>
  <c r="O36" i="30"/>
  <c r="C36" i="30"/>
  <c r="D25" i="30"/>
  <c r="D3" i="30"/>
  <c r="O35" i="30"/>
  <c r="C35" i="30"/>
  <c r="O12" i="30"/>
  <c r="C12" i="30"/>
  <c r="O18" i="30"/>
  <c r="C18" i="30"/>
  <c r="O15" i="30"/>
  <c r="C15" i="30"/>
  <c r="O33" i="30"/>
  <c r="C33" i="30"/>
  <c r="O27" i="30"/>
  <c r="C27" i="30"/>
  <c r="D44" i="30"/>
  <c r="D39" i="30"/>
  <c r="O34" i="30"/>
  <c r="C34" i="30"/>
  <c r="O29" i="30"/>
  <c r="C29" i="30"/>
  <c r="O6" i="30"/>
  <c r="C6" i="30"/>
  <c r="O8" i="30"/>
  <c r="C8" i="30"/>
  <c r="O30" i="30"/>
  <c r="C30" i="30"/>
  <c r="O10" i="30"/>
  <c r="C10" i="30"/>
  <c r="O40" i="30"/>
  <c r="C40" i="30"/>
  <c r="O59" i="30"/>
  <c r="C60" i="30"/>
  <c r="O39" i="30"/>
  <c r="D47" i="30"/>
  <c r="O3" i="30"/>
  <c r="C47" i="30"/>
  <c r="C26" i="30" l="1"/>
  <c r="O44" i="30"/>
  <c r="C44" i="30"/>
  <c r="O25" i="30"/>
  <c r="C25" i="30"/>
  <c r="O26" i="30"/>
  <c r="O60" i="30"/>
  <c r="O47" i="30"/>
  <c r="O38" i="30" l="1"/>
  <c r="C38" i="30"/>
  <c r="C45" i="30" l="1"/>
  <c r="E45" i="30" l="1"/>
  <c r="D45" i="30"/>
  <c r="O45" i="30"/>
  <c r="C48" i="30"/>
  <c r="E62" i="30" l="1"/>
  <c r="E48" i="30"/>
  <c r="D62" i="30"/>
  <c r="D48" i="30"/>
  <c r="O48" i="30"/>
  <c r="C62" i="30"/>
  <c r="O62" i="30" l="1"/>
  <c r="C11" i="11" l="1"/>
  <c r="C12" i="11" l="1"/>
  <c r="D87" i="27" l="1"/>
  <c r="D86" i="27"/>
  <c r="D85" i="27"/>
  <c r="D84" i="27"/>
  <c r="D83" i="27"/>
  <c r="D81" i="27"/>
  <c r="D80" i="27"/>
  <c r="D79" i="27"/>
  <c r="D78" i="27"/>
  <c r="D76" i="27"/>
  <c r="D75" i="27"/>
  <c r="D74" i="27"/>
  <c r="D73" i="27"/>
  <c r="D72" i="27"/>
  <c r="D71" i="27"/>
  <c r="D69" i="27"/>
  <c r="D68" i="27"/>
  <c r="D66" i="27"/>
  <c r="D65" i="27"/>
  <c r="D64" i="27"/>
  <c r="D63" i="27"/>
  <c r="D62" i="27"/>
  <c r="D61" i="27"/>
  <c r="D60" i="27"/>
  <c r="D59" i="27"/>
  <c r="D58" i="27"/>
  <c r="D57" i="27"/>
  <c r="D56" i="27"/>
  <c r="D55" i="27"/>
  <c r="D54" i="27"/>
  <c r="D53" i="27"/>
  <c r="D52" i="27"/>
  <c r="D51" i="27"/>
  <c r="D50" i="27"/>
  <c r="D49" i="27"/>
  <c r="D48" i="27"/>
  <c r="D47" i="27"/>
  <c r="D44" i="27"/>
  <c r="D43" i="27"/>
  <c r="D42" i="27"/>
  <c r="D41" i="27"/>
  <c r="D40" i="27"/>
  <c r="D38" i="27"/>
  <c r="D37" i="27"/>
  <c r="D36" i="27"/>
  <c r="D35" i="27"/>
  <c r="D34" i="27"/>
  <c r="D33" i="27"/>
  <c r="D32" i="27"/>
  <c r="D31" i="27"/>
  <c r="D30" i="27"/>
  <c r="D29" i="27"/>
  <c r="D28" i="27"/>
  <c r="D26" i="27"/>
  <c r="D25" i="27"/>
  <c r="D24" i="27"/>
  <c r="D23" i="27"/>
  <c r="D22" i="27"/>
  <c r="D21" i="27"/>
  <c r="D20" i="27"/>
  <c r="D19" i="27"/>
  <c r="D18" i="27"/>
  <c r="D17" i="27"/>
  <c r="D16" i="27"/>
  <c r="D15" i="27"/>
  <c r="D14" i="27"/>
  <c r="D13" i="27"/>
  <c r="D12" i="27"/>
  <c r="D11" i="27"/>
  <c r="D10" i="27"/>
  <c r="D9" i="27"/>
  <c r="D8" i="27"/>
  <c r="D7" i="27"/>
  <c r="D6" i="27"/>
  <c r="D5" i="27"/>
  <c r="D4" i="27"/>
  <c r="D88" i="27" l="1"/>
  <c r="D45" i="27"/>
  <c r="D70" i="27"/>
  <c r="D77" i="27"/>
  <c r="D27" i="27"/>
  <c r="D39" i="27"/>
  <c r="D67" i="27"/>
  <c r="D82" i="27"/>
  <c r="D90" i="27" l="1"/>
  <c r="Q89" i="26" l="1"/>
  <c r="Q90" i="26"/>
  <c r="Q91" i="26"/>
  <c r="Q92" i="26"/>
  <c r="Q74" i="26"/>
  <c r="Q75" i="26"/>
  <c r="Q76" i="26"/>
  <c r="Q77" i="26"/>
  <c r="Q60" i="26"/>
  <c r="Q61" i="26"/>
  <c r="Q62" i="26"/>
  <c r="Q63" i="26"/>
  <c r="Q32" i="26"/>
  <c r="Q33" i="26"/>
  <c r="Q34" i="26"/>
  <c r="Q35" i="26"/>
  <c r="B90" i="26"/>
  <c r="C90" i="26"/>
  <c r="D90" i="26"/>
  <c r="E90" i="26"/>
  <c r="F90" i="26"/>
  <c r="G90" i="26"/>
  <c r="H90" i="26"/>
  <c r="I90" i="26"/>
  <c r="J90" i="26"/>
  <c r="K90" i="26"/>
  <c r="L90" i="26"/>
  <c r="M90" i="26"/>
  <c r="N90" i="26"/>
  <c r="O90" i="26"/>
  <c r="P90" i="26"/>
  <c r="B91" i="26"/>
  <c r="C91" i="26"/>
  <c r="D91" i="26"/>
  <c r="E91" i="26"/>
  <c r="F91" i="26"/>
  <c r="G91" i="26"/>
  <c r="H91" i="26"/>
  <c r="I91" i="26"/>
  <c r="J91" i="26"/>
  <c r="K91" i="26"/>
  <c r="L91" i="26"/>
  <c r="M91" i="26"/>
  <c r="N91" i="26"/>
  <c r="O91" i="26"/>
  <c r="P91" i="26"/>
  <c r="B92" i="26"/>
  <c r="C92" i="26"/>
  <c r="D92" i="26"/>
  <c r="E92" i="26"/>
  <c r="F92" i="26"/>
  <c r="G92" i="26"/>
  <c r="H92" i="26"/>
  <c r="I92" i="26"/>
  <c r="J92" i="26"/>
  <c r="K92" i="26"/>
  <c r="L92" i="26"/>
  <c r="M92" i="26"/>
  <c r="N92" i="26"/>
  <c r="O92" i="26"/>
  <c r="P92" i="26"/>
  <c r="C89" i="26"/>
  <c r="D89" i="26"/>
  <c r="E89" i="26"/>
  <c r="F89" i="26"/>
  <c r="G89" i="26"/>
  <c r="H89" i="26"/>
  <c r="I89" i="26"/>
  <c r="J89" i="26"/>
  <c r="K89" i="26"/>
  <c r="L89" i="26"/>
  <c r="M89" i="26"/>
  <c r="N89" i="26"/>
  <c r="O89" i="26"/>
  <c r="P89" i="26"/>
  <c r="B89" i="26"/>
  <c r="B75" i="26"/>
  <c r="C75" i="26"/>
  <c r="D75" i="26"/>
  <c r="E75" i="26"/>
  <c r="F75" i="26"/>
  <c r="G75" i="26"/>
  <c r="H75" i="26"/>
  <c r="I75" i="26"/>
  <c r="J75" i="26"/>
  <c r="K75" i="26"/>
  <c r="L75" i="26"/>
  <c r="M75" i="26"/>
  <c r="N75" i="26"/>
  <c r="O75" i="26"/>
  <c r="P75" i="26"/>
  <c r="B76" i="26"/>
  <c r="C76" i="26"/>
  <c r="D76" i="26"/>
  <c r="E76" i="26"/>
  <c r="F76" i="26"/>
  <c r="G76" i="26"/>
  <c r="H76" i="26"/>
  <c r="I76" i="26"/>
  <c r="J76" i="26"/>
  <c r="K76" i="26"/>
  <c r="L76" i="26"/>
  <c r="M76" i="26"/>
  <c r="N76" i="26"/>
  <c r="O76" i="26"/>
  <c r="P76" i="26"/>
  <c r="B77" i="26"/>
  <c r="C77" i="26"/>
  <c r="D77" i="26"/>
  <c r="E77" i="26"/>
  <c r="F77" i="26"/>
  <c r="G77" i="26"/>
  <c r="H77" i="26"/>
  <c r="I77" i="26"/>
  <c r="J77" i="26"/>
  <c r="K77" i="26"/>
  <c r="L77" i="26"/>
  <c r="M77" i="26"/>
  <c r="N77" i="26"/>
  <c r="O77" i="26"/>
  <c r="P77" i="26"/>
  <c r="C74" i="26"/>
  <c r="D74" i="26"/>
  <c r="E74" i="26"/>
  <c r="F74" i="26"/>
  <c r="G74" i="26"/>
  <c r="H74" i="26"/>
  <c r="I74" i="26"/>
  <c r="J74" i="26"/>
  <c r="K74" i="26"/>
  <c r="L74" i="26"/>
  <c r="M74" i="26"/>
  <c r="N74" i="26"/>
  <c r="O74" i="26"/>
  <c r="P74" i="26"/>
  <c r="B74" i="26"/>
  <c r="B61" i="26"/>
  <c r="C61" i="26"/>
  <c r="D61" i="26"/>
  <c r="E61" i="26"/>
  <c r="F61" i="26"/>
  <c r="G61" i="26"/>
  <c r="H61" i="26"/>
  <c r="I61" i="26"/>
  <c r="J61" i="26"/>
  <c r="K61" i="26"/>
  <c r="L61" i="26"/>
  <c r="M61" i="26"/>
  <c r="N61" i="26"/>
  <c r="O61" i="26"/>
  <c r="P61" i="26"/>
  <c r="B62" i="26"/>
  <c r="C62" i="26"/>
  <c r="D62" i="26"/>
  <c r="E62" i="26"/>
  <c r="F62" i="26"/>
  <c r="G62" i="26"/>
  <c r="H62" i="26"/>
  <c r="I62" i="26"/>
  <c r="J62" i="26"/>
  <c r="K62" i="26"/>
  <c r="L62" i="26"/>
  <c r="M62" i="26"/>
  <c r="N62" i="26"/>
  <c r="O62" i="26"/>
  <c r="P62" i="26"/>
  <c r="B63" i="26"/>
  <c r="C63" i="26"/>
  <c r="D63" i="26"/>
  <c r="E63" i="26"/>
  <c r="F63" i="26"/>
  <c r="G63" i="26"/>
  <c r="H63" i="26"/>
  <c r="I63" i="26"/>
  <c r="J63" i="26"/>
  <c r="K63" i="26"/>
  <c r="L63" i="26"/>
  <c r="M63" i="26"/>
  <c r="N63" i="26"/>
  <c r="O63" i="26"/>
  <c r="P63" i="26"/>
  <c r="C60" i="26"/>
  <c r="D60" i="26"/>
  <c r="E60" i="26"/>
  <c r="F60" i="26"/>
  <c r="G60" i="26"/>
  <c r="H60" i="26"/>
  <c r="I60" i="26"/>
  <c r="J60" i="26"/>
  <c r="K60" i="26"/>
  <c r="L60" i="26"/>
  <c r="M60" i="26"/>
  <c r="N60" i="26"/>
  <c r="O60" i="26"/>
  <c r="P60" i="26"/>
  <c r="B60" i="26"/>
  <c r="B33" i="26"/>
  <c r="C33" i="26"/>
  <c r="D33" i="26"/>
  <c r="E33" i="26"/>
  <c r="F33" i="26"/>
  <c r="G33" i="26"/>
  <c r="H33" i="26"/>
  <c r="I33" i="26"/>
  <c r="J33" i="26"/>
  <c r="K33" i="26"/>
  <c r="L33" i="26"/>
  <c r="M33" i="26"/>
  <c r="N33" i="26"/>
  <c r="O33" i="26"/>
  <c r="P33" i="26"/>
  <c r="B34" i="26"/>
  <c r="C34" i="26"/>
  <c r="D34" i="26"/>
  <c r="E34" i="26"/>
  <c r="F34" i="26"/>
  <c r="G34" i="26"/>
  <c r="H34" i="26"/>
  <c r="I34" i="26"/>
  <c r="J34" i="26"/>
  <c r="K34" i="26"/>
  <c r="L34" i="26"/>
  <c r="M34" i="26"/>
  <c r="N34" i="26"/>
  <c r="O34" i="26"/>
  <c r="P34" i="26"/>
  <c r="B35" i="26"/>
  <c r="C35" i="26"/>
  <c r="D35" i="26"/>
  <c r="E35" i="26"/>
  <c r="F35" i="26"/>
  <c r="G35" i="26"/>
  <c r="H35" i="26"/>
  <c r="I35" i="26"/>
  <c r="J35" i="26"/>
  <c r="K35" i="26"/>
  <c r="L35" i="26"/>
  <c r="M35" i="26"/>
  <c r="N35" i="26"/>
  <c r="O35" i="26"/>
  <c r="P35" i="26"/>
  <c r="C32" i="26"/>
  <c r="D32" i="26"/>
  <c r="E32" i="26"/>
  <c r="F32" i="26"/>
  <c r="G32" i="26"/>
  <c r="H32" i="26"/>
  <c r="I32" i="26"/>
  <c r="J32" i="26"/>
  <c r="K32" i="26"/>
  <c r="L32" i="26"/>
  <c r="M32" i="26"/>
  <c r="N32" i="26"/>
  <c r="O32" i="26"/>
  <c r="P32" i="26"/>
  <c r="B32" i="26"/>
  <c r="B19" i="26"/>
  <c r="C19" i="26"/>
  <c r="D19" i="26"/>
  <c r="E19" i="26"/>
  <c r="F19" i="26"/>
  <c r="G19" i="26"/>
  <c r="H19" i="26"/>
  <c r="I19" i="26"/>
  <c r="J19" i="26"/>
  <c r="K19" i="26"/>
  <c r="L19" i="26"/>
  <c r="M19" i="26"/>
  <c r="N19" i="26"/>
  <c r="O19" i="26"/>
  <c r="P19" i="26"/>
  <c r="B20" i="26"/>
  <c r="C20" i="26"/>
  <c r="D20" i="26"/>
  <c r="E20" i="26"/>
  <c r="F20" i="26"/>
  <c r="G20" i="26"/>
  <c r="H20" i="26"/>
  <c r="I20" i="26"/>
  <c r="J20" i="26"/>
  <c r="K20" i="26"/>
  <c r="L20" i="26"/>
  <c r="M20" i="26"/>
  <c r="N20" i="26"/>
  <c r="O20" i="26"/>
  <c r="P20" i="26"/>
  <c r="B21" i="26"/>
  <c r="C21" i="26"/>
  <c r="D21" i="26"/>
  <c r="E21" i="26"/>
  <c r="F21" i="26"/>
  <c r="G21" i="26"/>
  <c r="H21" i="26"/>
  <c r="I21" i="26"/>
  <c r="J21" i="26"/>
  <c r="K21" i="26"/>
  <c r="L21" i="26"/>
  <c r="M21" i="26"/>
  <c r="N21" i="26"/>
  <c r="O21" i="26"/>
  <c r="P21" i="26"/>
  <c r="C18" i="26"/>
  <c r="D18" i="26"/>
  <c r="E18" i="26"/>
  <c r="F18" i="26"/>
  <c r="G18" i="26"/>
  <c r="H18" i="26"/>
  <c r="I18" i="26"/>
  <c r="J18" i="26"/>
  <c r="K18" i="26"/>
  <c r="L18" i="26"/>
  <c r="M18" i="26"/>
  <c r="N18" i="26"/>
  <c r="O18" i="26"/>
  <c r="P18" i="26"/>
  <c r="B18" i="26"/>
  <c r="B5" i="26"/>
  <c r="C5" i="26"/>
  <c r="D5" i="26"/>
  <c r="E5" i="26"/>
  <c r="F5" i="26"/>
  <c r="G5" i="26"/>
  <c r="H5" i="26"/>
  <c r="I5" i="26"/>
  <c r="J5" i="26"/>
  <c r="K5" i="26"/>
  <c r="L5" i="26"/>
  <c r="M5" i="26"/>
  <c r="N5" i="26"/>
  <c r="O5" i="26"/>
  <c r="P5" i="26"/>
  <c r="B6" i="26"/>
  <c r="C6" i="26"/>
  <c r="D6" i="26"/>
  <c r="E6" i="26"/>
  <c r="F6" i="26"/>
  <c r="G6" i="26"/>
  <c r="H6" i="26"/>
  <c r="I6" i="26"/>
  <c r="J6" i="26"/>
  <c r="K6" i="26"/>
  <c r="L6" i="26"/>
  <c r="M6" i="26"/>
  <c r="N6" i="26"/>
  <c r="O6" i="26"/>
  <c r="P6" i="26"/>
  <c r="B7" i="26"/>
  <c r="C7" i="26"/>
  <c r="D7" i="26"/>
  <c r="E7" i="26"/>
  <c r="F7" i="26"/>
  <c r="G7" i="26"/>
  <c r="H7" i="26"/>
  <c r="I7" i="26"/>
  <c r="J7" i="26"/>
  <c r="K7" i="26"/>
  <c r="L7" i="26"/>
  <c r="M7" i="26"/>
  <c r="N7" i="26"/>
  <c r="O7" i="26"/>
  <c r="P7" i="26"/>
  <c r="C4" i="26"/>
  <c r="D4" i="26"/>
  <c r="E4" i="26"/>
  <c r="F4" i="26"/>
  <c r="G4" i="26"/>
  <c r="H4" i="26"/>
  <c r="I4" i="26"/>
  <c r="J4" i="26"/>
  <c r="K4" i="26"/>
  <c r="L4" i="26"/>
  <c r="M4" i="26"/>
  <c r="N4" i="26"/>
  <c r="O4" i="26"/>
  <c r="P4" i="26"/>
  <c r="B4" i="26"/>
  <c r="C159" i="29"/>
  <c r="D159" i="29"/>
  <c r="E159" i="29"/>
  <c r="F159" i="29"/>
  <c r="G159" i="29"/>
  <c r="H159" i="29"/>
  <c r="I159" i="29"/>
  <c r="J159" i="29"/>
  <c r="K159" i="29"/>
  <c r="L159" i="29"/>
  <c r="M159" i="29"/>
  <c r="N159" i="29"/>
  <c r="O159" i="29"/>
  <c r="P159" i="29"/>
  <c r="Q159" i="29"/>
  <c r="C160" i="29"/>
  <c r="D160" i="29"/>
  <c r="E160" i="29"/>
  <c r="F160" i="29"/>
  <c r="G160" i="29"/>
  <c r="H160" i="29"/>
  <c r="I160" i="29"/>
  <c r="J160" i="29"/>
  <c r="K160" i="29"/>
  <c r="L160" i="29"/>
  <c r="M160" i="29"/>
  <c r="N160" i="29"/>
  <c r="O160" i="29"/>
  <c r="P160" i="29"/>
  <c r="Q160" i="29"/>
  <c r="C161" i="29"/>
  <c r="D161" i="29"/>
  <c r="E161" i="29"/>
  <c r="F161" i="29"/>
  <c r="G161" i="29"/>
  <c r="H161" i="29"/>
  <c r="I161" i="29"/>
  <c r="J161" i="29"/>
  <c r="K161" i="29"/>
  <c r="L161" i="29"/>
  <c r="M161" i="29"/>
  <c r="N161" i="29"/>
  <c r="O161" i="29"/>
  <c r="P161" i="29"/>
  <c r="Q161" i="29"/>
  <c r="C162" i="29"/>
  <c r="D162" i="29"/>
  <c r="E162" i="29"/>
  <c r="F162" i="29"/>
  <c r="G162" i="29"/>
  <c r="H162" i="29"/>
  <c r="I162" i="29"/>
  <c r="J162" i="29"/>
  <c r="K162" i="29"/>
  <c r="L162" i="29"/>
  <c r="M162" i="29"/>
  <c r="N162" i="29"/>
  <c r="O162" i="29"/>
  <c r="P162" i="29"/>
  <c r="Q162" i="29"/>
  <c r="Q18" i="26" l="1"/>
  <c r="B16" i="26"/>
  <c r="J174" i="15" l="1"/>
  <c r="I174" i="15"/>
  <c r="G174" i="15"/>
  <c r="E174" i="15"/>
  <c r="F174" i="15"/>
  <c r="D174" i="15"/>
  <c r="H174" i="15"/>
  <c r="C174" i="15"/>
  <c r="J23" i="32" l="1"/>
  <c r="J24" i="32"/>
  <c r="J26" i="32"/>
  <c r="J25" i="32"/>
  <c r="J35" i="32" l="1"/>
  <c r="E85" i="27" l="1"/>
  <c r="E75" i="27"/>
  <c r="E69" i="27"/>
  <c r="E60" i="27"/>
  <c r="E52" i="27"/>
  <c r="E87" i="27"/>
  <c r="E78" i="27"/>
  <c r="E62" i="27"/>
  <c r="E84" i="27"/>
  <c r="E74" i="27"/>
  <c r="E68" i="27"/>
  <c r="E59" i="27"/>
  <c r="E51" i="27"/>
  <c r="E41" i="27"/>
  <c r="E32" i="27"/>
  <c r="E80" i="27"/>
  <c r="E71" i="27"/>
  <c r="E64" i="27"/>
  <c r="E56" i="27"/>
  <c r="E48" i="27"/>
  <c r="E37" i="27"/>
  <c r="E29" i="27"/>
  <c r="E83" i="27"/>
  <c r="E73" i="27"/>
  <c r="E66" i="27"/>
  <c r="E58" i="27"/>
  <c r="E50" i="27"/>
  <c r="E40" i="27"/>
  <c r="E31" i="27"/>
  <c r="E72" i="27"/>
  <c r="E63" i="27"/>
  <c r="E38" i="27"/>
  <c r="E16" i="27"/>
  <c r="E8" i="27"/>
  <c r="E24" i="27"/>
  <c r="E21" i="27"/>
  <c r="E13" i="27"/>
  <c r="E5" i="27"/>
  <c r="E81" i="27"/>
  <c r="E61" i="27"/>
  <c r="E53" i="27"/>
  <c r="E43" i="27"/>
  <c r="E42" i="27"/>
  <c r="E30" i="27"/>
  <c r="E18" i="27"/>
  <c r="E10" i="27"/>
  <c r="E17" i="27"/>
  <c r="E79" i="27"/>
  <c r="E47" i="27"/>
  <c r="E44" i="27"/>
  <c r="E23" i="27"/>
  <c r="E15" i="27"/>
  <c r="E7" i="27"/>
  <c r="E76" i="27"/>
  <c r="E57" i="27"/>
  <c r="E54" i="27"/>
  <c r="E34" i="27"/>
  <c r="E33" i="27"/>
  <c r="E20" i="27"/>
  <c r="E12" i="27"/>
  <c r="E4" i="27"/>
  <c r="E36" i="27"/>
  <c r="E35" i="27"/>
  <c r="E55" i="27"/>
  <c r="E49" i="27"/>
  <c r="E22" i="27"/>
  <c r="E14" i="27"/>
  <c r="E6" i="27"/>
  <c r="E86" i="27"/>
  <c r="E25" i="27"/>
  <c r="E65" i="27"/>
  <c r="E19" i="27"/>
  <c r="E28" i="27"/>
  <c r="E9" i="27"/>
  <c r="E26" i="27"/>
  <c r="E11" i="27"/>
  <c r="E70" i="27" l="1"/>
  <c r="E88" i="27"/>
  <c r="E82" i="27"/>
  <c r="E27" i="27"/>
  <c r="E45" i="27"/>
  <c r="F81" i="27"/>
  <c r="F72" i="27"/>
  <c r="F65" i="27"/>
  <c r="F57" i="27"/>
  <c r="F84" i="27"/>
  <c r="F74" i="27"/>
  <c r="F68" i="27"/>
  <c r="F59" i="27"/>
  <c r="F80" i="27"/>
  <c r="F71" i="27"/>
  <c r="F64" i="27"/>
  <c r="F56" i="27"/>
  <c r="F48" i="27"/>
  <c r="F37" i="27"/>
  <c r="F29" i="27"/>
  <c r="F86" i="27"/>
  <c r="F76" i="27"/>
  <c r="F61" i="27"/>
  <c r="F53" i="27"/>
  <c r="F43" i="27"/>
  <c r="F34" i="27"/>
  <c r="F25" i="27"/>
  <c r="F79" i="27"/>
  <c r="F63" i="27"/>
  <c r="F55" i="27"/>
  <c r="F47" i="27"/>
  <c r="F36" i="27"/>
  <c r="F28" i="27"/>
  <c r="F78" i="27"/>
  <c r="F58" i="27"/>
  <c r="F52" i="27"/>
  <c r="F40" i="27"/>
  <c r="F24" i="27"/>
  <c r="F21" i="27"/>
  <c r="F13" i="27"/>
  <c r="F5" i="27"/>
  <c r="F22" i="27"/>
  <c r="F69" i="27"/>
  <c r="F42" i="27"/>
  <c r="F41" i="27"/>
  <c r="F30" i="27"/>
  <c r="F18" i="27"/>
  <c r="F10" i="27"/>
  <c r="F87" i="27"/>
  <c r="F75" i="27"/>
  <c r="F66" i="27"/>
  <c r="F44" i="27"/>
  <c r="F31" i="27"/>
  <c r="F23" i="27"/>
  <c r="F15" i="27"/>
  <c r="F7" i="27"/>
  <c r="F73" i="27"/>
  <c r="F54" i="27"/>
  <c r="F33" i="27"/>
  <c r="F32" i="27"/>
  <c r="F20" i="27"/>
  <c r="F12" i="27"/>
  <c r="F4" i="27"/>
  <c r="F83" i="27"/>
  <c r="F62" i="27"/>
  <c r="F85" i="27"/>
  <c r="F35" i="27"/>
  <c r="F17" i="27"/>
  <c r="F9" i="27"/>
  <c r="F49" i="27"/>
  <c r="F50" i="27"/>
  <c r="F26" i="27"/>
  <c r="F19" i="27"/>
  <c r="F11" i="27"/>
  <c r="F6" i="27"/>
  <c r="F51" i="27"/>
  <c r="F8" i="27"/>
  <c r="F38" i="27"/>
  <c r="F60" i="27"/>
  <c r="F14" i="27"/>
  <c r="F16" i="27"/>
  <c r="E39" i="27"/>
  <c r="E67" i="27"/>
  <c r="E77" i="27"/>
  <c r="C176" i="15"/>
  <c r="F88" i="27" l="1"/>
  <c r="F39" i="27"/>
  <c r="F27" i="27"/>
  <c r="F67" i="27"/>
  <c r="F77" i="27"/>
  <c r="F45" i="27"/>
  <c r="F70" i="27"/>
  <c r="G87" i="27"/>
  <c r="P87" i="27" s="1"/>
  <c r="G78" i="27"/>
  <c r="P78" i="27" s="1"/>
  <c r="G62" i="27"/>
  <c r="P62" i="27" s="1"/>
  <c r="G54" i="27"/>
  <c r="P54" i="27" s="1"/>
  <c r="G80" i="27"/>
  <c r="P80" i="27" s="1"/>
  <c r="G71" i="27"/>
  <c r="P71" i="27" s="1"/>
  <c r="G64" i="27"/>
  <c r="P64" i="27" s="1"/>
  <c r="G56" i="27"/>
  <c r="P56" i="27" s="1"/>
  <c r="G86" i="27"/>
  <c r="P86" i="27" s="1"/>
  <c r="G76" i="27"/>
  <c r="P76" i="27" s="1"/>
  <c r="G61" i="27"/>
  <c r="P61" i="27" s="1"/>
  <c r="G53" i="27"/>
  <c r="P53" i="27" s="1"/>
  <c r="G43" i="27"/>
  <c r="P43" i="27" s="1"/>
  <c r="G34" i="27"/>
  <c r="P34" i="27" s="1"/>
  <c r="G83" i="27"/>
  <c r="P83" i="27" s="1"/>
  <c r="G73" i="27"/>
  <c r="P73" i="27" s="1"/>
  <c r="G66" i="27"/>
  <c r="P66" i="27" s="1"/>
  <c r="G58" i="27"/>
  <c r="P58" i="27" s="1"/>
  <c r="G50" i="27"/>
  <c r="P50" i="27" s="1"/>
  <c r="G40" i="27"/>
  <c r="P40" i="27" s="1"/>
  <c r="G31" i="27"/>
  <c r="P31" i="27" s="1"/>
  <c r="G85" i="27"/>
  <c r="P85" i="27" s="1"/>
  <c r="G75" i="27"/>
  <c r="P75" i="27" s="1"/>
  <c r="G69" i="27"/>
  <c r="P69" i="27" s="1"/>
  <c r="G60" i="27"/>
  <c r="P60" i="27" s="1"/>
  <c r="G52" i="27"/>
  <c r="P52" i="27" s="1"/>
  <c r="G42" i="27"/>
  <c r="P42" i="27" s="1"/>
  <c r="G33" i="27"/>
  <c r="P33" i="27" s="1"/>
  <c r="G84" i="27"/>
  <c r="P84" i="27" s="1"/>
  <c r="G41" i="27"/>
  <c r="P41" i="27" s="1"/>
  <c r="G30" i="27"/>
  <c r="P30" i="27" s="1"/>
  <c r="G29" i="27"/>
  <c r="P29" i="27" s="1"/>
  <c r="G18" i="27"/>
  <c r="P18" i="27" s="1"/>
  <c r="G10" i="27"/>
  <c r="P10" i="27" s="1"/>
  <c r="G81" i="27"/>
  <c r="P81" i="27" s="1"/>
  <c r="G44" i="27"/>
  <c r="P44" i="27" s="1"/>
  <c r="G23" i="27"/>
  <c r="P23" i="27" s="1"/>
  <c r="G15" i="27"/>
  <c r="P15" i="27" s="1"/>
  <c r="G7" i="27"/>
  <c r="P7" i="27" s="1"/>
  <c r="G79" i="27"/>
  <c r="P79" i="27" s="1"/>
  <c r="G47" i="27"/>
  <c r="P47" i="27" s="1"/>
  <c r="G32" i="27"/>
  <c r="P32" i="27" s="1"/>
  <c r="G20" i="27"/>
  <c r="P20" i="27" s="1"/>
  <c r="G12" i="27"/>
  <c r="P12" i="27" s="1"/>
  <c r="G4" i="27"/>
  <c r="P4" i="27" s="1"/>
  <c r="G19" i="27"/>
  <c r="P19" i="27" s="1"/>
  <c r="G59" i="27"/>
  <c r="P59" i="27" s="1"/>
  <c r="G35" i="27"/>
  <c r="P35" i="27" s="1"/>
  <c r="G17" i="27"/>
  <c r="P17" i="27" s="1"/>
  <c r="G9" i="27"/>
  <c r="P9" i="27" s="1"/>
  <c r="G26" i="27"/>
  <c r="P26" i="27" s="1"/>
  <c r="G57" i="27"/>
  <c r="P57" i="27" s="1"/>
  <c r="G49" i="27"/>
  <c r="P49" i="27" s="1"/>
  <c r="G48" i="27"/>
  <c r="P48" i="27" s="1"/>
  <c r="G36" i="27"/>
  <c r="P36" i="27" s="1"/>
  <c r="G22" i="27"/>
  <c r="P22" i="27" s="1"/>
  <c r="G14" i="27"/>
  <c r="P14" i="27" s="1"/>
  <c r="G6" i="27"/>
  <c r="P6" i="27" s="1"/>
  <c r="G68" i="27"/>
  <c r="P68" i="27" s="1"/>
  <c r="G55" i="27"/>
  <c r="P55" i="27" s="1"/>
  <c r="G74" i="27"/>
  <c r="P74" i="27" s="1"/>
  <c r="G65" i="27"/>
  <c r="P65" i="27" s="1"/>
  <c r="G51" i="27"/>
  <c r="P51" i="27" s="1"/>
  <c r="G38" i="27"/>
  <c r="P38" i="27" s="1"/>
  <c r="G37" i="27"/>
  <c r="P37" i="27" s="1"/>
  <c r="G28" i="27"/>
  <c r="P28" i="27" s="1"/>
  <c r="G25" i="27"/>
  <c r="P25" i="27" s="1"/>
  <c r="G16" i="27"/>
  <c r="P16" i="27" s="1"/>
  <c r="G8" i="27"/>
  <c r="P8" i="27" s="1"/>
  <c r="G72" i="27"/>
  <c r="P72" i="27" s="1"/>
  <c r="G21" i="27"/>
  <c r="P21" i="27" s="1"/>
  <c r="G24" i="27"/>
  <c r="P24" i="27" s="1"/>
  <c r="G5" i="27"/>
  <c r="P5" i="27" s="1"/>
  <c r="G11" i="27"/>
  <c r="P11" i="27" s="1"/>
  <c r="G63" i="27"/>
  <c r="P63" i="27" s="1"/>
  <c r="G13" i="27"/>
  <c r="P13" i="27" s="1"/>
  <c r="E90" i="27"/>
  <c r="F82" i="27"/>
  <c r="C177" i="15"/>
  <c r="F90" i="27" l="1"/>
  <c r="G70" i="27"/>
  <c r="P70" i="27" s="1"/>
  <c r="G39" i="27"/>
  <c r="P39" i="27" s="1"/>
  <c r="G82" i="27"/>
  <c r="P82" i="27" s="1"/>
  <c r="G67" i="27"/>
  <c r="P67" i="27" s="1"/>
  <c r="G88" i="27"/>
  <c r="P88" i="27" s="1"/>
  <c r="G77" i="27"/>
  <c r="P77" i="27" s="1"/>
  <c r="G27" i="27"/>
  <c r="P27" i="27" s="1"/>
  <c r="G45" i="27"/>
  <c r="P45" i="27" s="1"/>
  <c r="G90" i="27" l="1"/>
  <c r="P90" i="27" s="1"/>
  <c r="I176" i="15" l="1"/>
  <c r="G176" i="15"/>
  <c r="E176" i="15"/>
  <c r="D176" i="15"/>
  <c r="H176" i="15"/>
  <c r="G175" i="15" l="1"/>
  <c r="I175" i="15"/>
  <c r="I177" i="15"/>
  <c r="D175" i="15"/>
  <c r="E175" i="15"/>
  <c r="D177" i="15"/>
  <c r="G177" i="15"/>
  <c r="H177" i="15"/>
  <c r="H175" i="15"/>
  <c r="E177" i="15"/>
  <c r="C175" i="15"/>
  <c r="F175" i="15" l="1"/>
  <c r="J175" i="15"/>
  <c r="J176" i="15" l="1"/>
  <c r="F176" i="15"/>
  <c r="J177" i="15" l="1"/>
  <c r="F177" i="15"/>
  <c r="D24" i="32" l="1"/>
  <c r="E25" i="32"/>
  <c r="E26" i="32"/>
  <c r="E24" i="32"/>
  <c r="F25" i="32"/>
  <c r="C25" i="32"/>
  <c r="C26" i="32"/>
  <c r="C24" i="32"/>
  <c r="D25" i="32"/>
  <c r="D26" i="32"/>
  <c r="C23" i="32"/>
  <c r="E23" i="32"/>
  <c r="E35" i="32" s="1"/>
  <c r="D23" i="32"/>
  <c r="D35" i="32" l="1"/>
  <c r="C35" i="32"/>
  <c r="F26" i="32"/>
  <c r="F24" i="32"/>
  <c r="F23" i="32"/>
  <c r="F35" i="32" l="1"/>
  <c r="G26" i="32"/>
  <c r="G24" i="32"/>
  <c r="G25" i="32"/>
  <c r="G23" i="32"/>
  <c r="G35" i="32" s="1"/>
  <c r="H26" i="32" l="1"/>
  <c r="H24" i="32"/>
  <c r="H25" i="32"/>
  <c r="H23" i="32"/>
  <c r="H35" i="32" l="1"/>
  <c r="I25" i="32"/>
  <c r="I24" i="32"/>
  <c r="I26" i="32"/>
  <c r="I23" i="32"/>
  <c r="I35" i="32" l="1"/>
  <c r="N44" i="26"/>
  <c r="F44" i="26"/>
  <c r="J44" i="26"/>
  <c r="M16" i="26"/>
  <c r="J101" i="26"/>
  <c r="F72" i="26"/>
  <c r="J72" i="26"/>
  <c r="N72" i="26"/>
  <c r="E16" i="26"/>
  <c r="I16" i="26"/>
  <c r="F101" i="26"/>
  <c r="N101" i="26"/>
  <c r="F86" i="26"/>
  <c r="J86" i="26"/>
  <c r="N86" i="26"/>
  <c r="F16" i="26"/>
  <c r="F30" i="26"/>
  <c r="J30" i="26"/>
  <c r="N30" i="26"/>
  <c r="J16" i="26"/>
  <c r="C16" i="26"/>
  <c r="G16" i="26"/>
  <c r="K16" i="26"/>
  <c r="O16" i="26"/>
  <c r="N16" i="26"/>
  <c r="D16" i="26"/>
  <c r="H16" i="26"/>
  <c r="L16" i="26"/>
  <c r="P16" i="26"/>
  <c r="E30" i="26"/>
  <c r="I30" i="26"/>
  <c r="M30" i="26"/>
  <c r="E44" i="26"/>
  <c r="I44" i="26"/>
  <c r="M44" i="26"/>
  <c r="E72" i="26"/>
  <c r="I72" i="26"/>
  <c r="M72" i="26"/>
  <c r="E86" i="26"/>
  <c r="I86" i="26"/>
  <c r="M86" i="26"/>
  <c r="E101" i="26"/>
  <c r="I101" i="26"/>
  <c r="M101" i="26"/>
  <c r="B86" i="26"/>
  <c r="B101" i="26"/>
  <c r="K30" i="26"/>
  <c r="G44" i="26"/>
  <c r="K44" i="26"/>
  <c r="O44" i="26"/>
  <c r="C72" i="26"/>
  <c r="G72" i="26"/>
  <c r="K72" i="26"/>
  <c r="O72" i="26"/>
  <c r="C86" i="26"/>
  <c r="G86" i="26"/>
  <c r="K86" i="26"/>
  <c r="O86" i="26"/>
  <c r="C101" i="26"/>
  <c r="G101" i="26"/>
  <c r="K101" i="26"/>
  <c r="O101" i="26"/>
  <c r="B30" i="26"/>
  <c r="B44" i="26"/>
  <c r="B72" i="26"/>
  <c r="C30" i="26"/>
  <c r="G30" i="26"/>
  <c r="O30" i="26"/>
  <c r="C44" i="26"/>
  <c r="D30" i="26"/>
  <c r="H30" i="26"/>
  <c r="L30" i="26"/>
  <c r="P30" i="26"/>
  <c r="D44" i="26"/>
  <c r="H44" i="26"/>
  <c r="L44" i="26"/>
  <c r="P44" i="26"/>
  <c r="D72" i="26"/>
  <c r="H72" i="26"/>
  <c r="L72" i="26"/>
  <c r="P72" i="26"/>
  <c r="D86" i="26"/>
  <c r="H86" i="26"/>
  <c r="L86" i="26"/>
  <c r="P86" i="26"/>
  <c r="D101" i="26"/>
  <c r="H101" i="26"/>
  <c r="L101" i="26"/>
  <c r="P101" i="26"/>
  <c r="Q21" i="26" l="1"/>
  <c r="Q30" i="26"/>
  <c r="Q86" i="26"/>
  <c r="Q44" i="26"/>
  <c r="Q19" i="26"/>
  <c r="Q20" i="26"/>
  <c r="Q72" i="26"/>
  <c r="Q16" i="26"/>
  <c r="Q101" i="26" l="1"/>
  <c r="D171" i="29" l="1"/>
  <c r="E171" i="29"/>
  <c r="Q175" i="29" l="1"/>
  <c r="F171" i="29"/>
  <c r="C171" i="29"/>
  <c r="C173" i="29" l="1"/>
  <c r="D173" i="29"/>
  <c r="H173" i="29"/>
  <c r="Q176" i="29"/>
  <c r="N173" i="29"/>
  <c r="I173" i="29"/>
  <c r="F175" i="29"/>
  <c r="P175" i="29"/>
  <c r="N175" i="29"/>
  <c r="P173" i="29"/>
  <c r="L173" i="29"/>
  <c r="M175" i="29"/>
  <c r="M173" i="29"/>
  <c r="F173" i="29"/>
  <c r="K173" i="29"/>
  <c r="O173" i="29"/>
  <c r="D175" i="29"/>
  <c r="K175" i="29"/>
  <c r="G175" i="29"/>
  <c r="J173" i="29"/>
  <c r="E173" i="29"/>
  <c r="C175" i="29"/>
  <c r="O175" i="29"/>
  <c r="E175" i="29"/>
  <c r="J175" i="29"/>
  <c r="L175" i="29"/>
  <c r="G173" i="29"/>
  <c r="I175" i="29"/>
  <c r="Q173" i="29"/>
  <c r="H175" i="29"/>
  <c r="G171" i="29"/>
  <c r="H176" i="29" l="1"/>
  <c r="O176" i="29"/>
  <c r="K174" i="29"/>
  <c r="N176" i="29"/>
  <c r="Q174" i="29"/>
  <c r="C176" i="29"/>
  <c r="D174" i="29"/>
  <c r="P176" i="29"/>
  <c r="E176" i="29"/>
  <c r="I176" i="29"/>
  <c r="E174" i="29"/>
  <c r="F174" i="29"/>
  <c r="F176" i="29"/>
  <c r="P174" i="29"/>
  <c r="J174" i="29"/>
  <c r="M174" i="29"/>
  <c r="I174" i="29"/>
  <c r="G174" i="29"/>
  <c r="G176" i="29"/>
  <c r="M176" i="29"/>
  <c r="N174" i="29"/>
  <c r="C174" i="29"/>
  <c r="L176" i="29"/>
  <c r="K176" i="29"/>
  <c r="L174" i="29"/>
  <c r="O174" i="29"/>
  <c r="J176" i="29"/>
  <c r="D176" i="29"/>
  <c r="H174" i="29"/>
  <c r="I171" i="29"/>
  <c r="H171" i="29"/>
  <c r="J171" i="29" l="1"/>
  <c r="K171" i="29"/>
  <c r="L171" i="29" l="1"/>
  <c r="M171" i="29" l="1"/>
  <c r="N171" i="29" l="1"/>
  <c r="O171" i="29" l="1"/>
  <c r="P171" i="29"/>
  <c r="R160" i="29" l="1"/>
  <c r="R161" i="29"/>
  <c r="R162" i="29"/>
  <c r="Q171" i="29"/>
  <c r="R159" i="29"/>
  <c r="R175" i="29" l="1"/>
  <c r="R173" i="29"/>
  <c r="R171" i="29"/>
  <c r="Q5" i="26"/>
  <c r="Q6" i="26"/>
  <c r="Q7" i="26"/>
  <c r="Q4" i="26"/>
  <c r="R174" i="29" l="1"/>
  <c r="R176" i="29"/>
  <c r="B26" i="32"/>
  <c r="B25" i="32"/>
  <c r="B24" i="32"/>
  <c r="B23" i="32"/>
  <c r="B35" i="32" l="1"/>
  <c r="K26" i="32"/>
  <c r="K24" i="32"/>
  <c r="K25" i="32"/>
  <c r="K23" i="32"/>
  <c r="K35" i="32" s="1"/>
</calcChain>
</file>

<file path=xl/sharedStrings.xml><?xml version="1.0" encoding="utf-8"?>
<sst xmlns="http://schemas.openxmlformats.org/spreadsheetml/2006/main" count="393" uniqueCount="186">
  <si>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</si>
  <si>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</si>
  <si>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</si>
  <si>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</si>
  <si>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</si>
  <si>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</si>
  <si>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</si>
  <si>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</si>
  <si>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</si>
  <si>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</si>
  <si>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</si>
  <si>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</si>
  <si>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</si>
  <si>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</si>
  <si>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</si>
  <si>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</si>
  <si>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</si>
  <si>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</si>
  <si>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</si>
  <si>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</si>
  <si>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</si>
  <si>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</si>
  <si>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</si>
  <si>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</si>
  <si>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</si>
  <si>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</si>
  <si>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</si>
  <si>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</si>
  <si>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</si>
  <si>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</si>
  <si>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</si>
  <si>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</si>
  <si>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</si>
  <si>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</si>
  <si>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</si>
  <si>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</si>
  <si>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</si>
  <si>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</si>
  <si>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</si>
  <si>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</si>
  <si>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</si>
  <si>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</si>
  <si>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</si>
  <si>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</si>
  <si>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</si>
  <si>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</si>
  <si>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</si>
  <si>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</si>
  <si>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</si>
  <si>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</si>
  <si>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</si>
  <si>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</si>
  <si>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</si>
  <si>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</si>
  <si>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</si>
  <si>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</si>
  <si>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</si>
  <si>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</si>
  <si>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</si>
  <si>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</si>
  <si>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</si>
  <si>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</si>
  <si>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</si>
  <si>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</si>
  <si>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</si>
  <si>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</si>
  <si>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</si>
  <si>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</si>
  <si>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</si>
  <si>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</si>
  <si>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</si>
  <si>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</si>
  <si>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</si>
  <si>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</si>
  <si>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</si>
  <si>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</si>
  <si>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</si>
  <si>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</si>
  <si>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</si>
  <si>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</si>
  <si>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</si>
  <si>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</si>
  <si>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</si>
  <si>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</si>
  <si>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</si>
  <si>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</si>
  <si>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</si>
  <si>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</si>
  <si>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</si>
  <si>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</si>
  <si>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</si>
  <si>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</si>
  <si>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</si>
  <si>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</si>
  <si>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</si>
  <si>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</si>
  <si>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</si>
  <si>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</si>
  <si>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</si>
  <si>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</si>
  <si>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</si>
  <si>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</si>
  <si>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</si>
  <si>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</si>
  <si>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</si>
  <si>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</si>
  <si>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</si>
  <si>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</si>
  <si>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</si>
  <si>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</si>
  <si>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</si>
  <si>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</si>
  <si>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</si>
  <si>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</si>
  <si>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</si>
  <si>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</si>
  <si>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</si>
  <si>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</si>
  <si>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</si>
  <si>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</si>
  <si>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</si>
  <si>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</si>
  <si>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</si>
  <si>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</si>
  <si>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</si>
  <si>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</si>
  <si>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</si>
  <si>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</si>
  <si>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</si>
  <si>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</si>
  <si>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</si>
  <si>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</si>
  <si>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</si>
  <si>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</si>
  <si>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</si>
  <si>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</si>
  <si>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</si>
  <si>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</si>
  <si>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</si>
  <si>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</si>
  <si>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</si>
  <si>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</si>
  <si>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</si>
  <si>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</si>
  <si>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</si>
  <si>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</si>
  <si>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</si>
  <si>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</si>
  <si>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</si>
  <si>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</si>
  <si>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</si>
  <si>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</si>
  <si>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</si>
  <si>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</si>
  <si>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</si>
  <si>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</si>
  <si>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</si>
  <si>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</si>
  <si>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</si>
  <si>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</si>
  <si>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</si>
  <si>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</si>
  <si>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</si>
  <si>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</si>
  <si>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</si>
  <si>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</si>
  <si>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</si>
  <si>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</si>
  <si>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</si>
  <si>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</si>
  <si>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</si>
  <si>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</si>
  <si>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</si>
  <si>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</si>
  <si>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</si>
  <si>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</si>
  <si>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</si>
  <si>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</si>
  <si>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4) FY 2021-22 Year-to-Date Appropriation includes SB 21-205 FY 2021-22 Long Bill.</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</si>
  <si>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</si>
  <si>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1)  FY 2021-22 Year-to-Date Appropriation includes SB 21-205 FY 2021-22 Long Bill.</t>
  </si>
  <si>
    <t>2)  FY 2021-22 Year-to-Date Appropriation includes SB 21-205 FY 2021-22 Long Bill.</t>
  </si>
  <si>
    <t>2) FY 2021-22 Year-to-Date Appropriation includes SB 21-205 FY 2021-22 Long Bill.</t>
  </si>
  <si>
    <t>N/A</t>
  </si>
  <si>
    <t>Number of New Applications for Intermediate Care Faciltiies (ICF)</t>
  </si>
  <si>
    <t>Prenatal Dental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</si>
</sst>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 numFmtId="178"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8">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righ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righ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1"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2" xfId="0" applyNumberFormat="1" applyFont="1" applyBorder="1" applyAlignment="1">
      <alignment vertical="center"/>
    </xf>
    <xf numFmtId="175" fontId="24" fillId="0" borderId="22" xfId="0" applyNumberFormat="1" applyFont="1" applyBorder="1" applyAlignment="1">
      <alignment vertical="center"/>
    </xf>
    <xf numFmtId="0" fontId="24" fillId="0" borderId="85" xfId="0" applyFont="1" applyBorder="1" applyAlignment="1">
      <alignment vertical="center"/>
    </xf>
    <xf numFmtId="175" fontId="24" fillId="0" borderId="74" xfId="0" applyNumberFormat="1" applyFont="1" applyBorder="1" applyAlignment="1">
      <alignment vertical="center"/>
    </xf>
    <xf numFmtId="175" fontId="24" fillId="0" borderId="83"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4"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1"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2" xfId="0" applyNumberFormat="1" applyFont="1" applyBorder="1" applyAlignment="1">
      <alignment vertical="center"/>
    </xf>
    <xf numFmtId="37" fontId="24" fillId="0" borderId="22" xfId="0" applyNumberFormat="1" applyFont="1" applyBorder="1" applyAlignment="1">
      <alignment vertical="center"/>
    </xf>
    <xf numFmtId="0" fontId="24" fillId="0" borderId="85"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4" xfId="0" applyNumberFormat="1" applyFont="1" applyBorder="1" applyAlignment="1">
      <alignment vertical="center"/>
    </xf>
    <xf numFmtId="37" fontId="24" fillId="0" borderId="83" xfId="0" applyNumberFormat="1" applyFont="1" applyBorder="1" applyAlignment="1">
      <alignment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4"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6"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6" xfId="0" applyNumberFormat="1" applyFont="1" applyBorder="1" applyAlignment="1">
      <alignment vertical="center"/>
    </xf>
    <xf numFmtId="0" fontId="14" fillId="0" borderId="0" xfId="0" applyFont="1"/>
    <xf numFmtId="5" fontId="24" fillId="0" borderId="6" xfId="4" applyFont="1" applyFill="1" applyBorder="1" applyAlignment="1">
      <alignment vertical="center"/>
    </xf>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2" xfId="0" applyNumberFormat="1" applyFont="1" applyBorder="1" applyAlignment="1">
      <alignment vertical="center"/>
    </xf>
    <xf numFmtId="175" fontId="22" fillId="0" borderId="22" xfId="0" applyNumberFormat="1" applyFont="1" applyBorder="1" applyAlignment="1">
      <alignment vertical="center"/>
    </xf>
    <xf numFmtId="5" fontId="24" fillId="0" borderId="221"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20" xfId="4" applyFont="1" applyBorder="1" applyAlignment="1">
      <alignment vertical="center"/>
    </xf>
    <xf numFmtId="5" fontId="24" fillId="0" borderId="222"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6" xfId="4" applyFont="1" applyBorder="1" applyAlignment="1">
      <alignment vertical="center"/>
    </xf>
    <xf numFmtId="5" fontId="24" fillId="0" borderId="223"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30"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23" xfId="0" applyFont="1" applyBorder="1" applyAlignment="1">
      <alignment horizontal="left" vertical="center" wrapText="1"/>
    </xf>
    <xf numFmtId="5" fontId="24" fillId="0" borderId="70" xfId="4" applyFont="1" applyBorder="1" applyAlignment="1">
      <alignment horizontal="center" vertical="center"/>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8" fontId="22" fillId="0" borderId="214" xfId="1" applyNumberFormat="1" applyFont="1" applyBorder="1"/>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OF/Monthly%20Reporting/JBC%20Monthly%20Reports/FY%202021-22/JBC%20Premiums%20Report%20FY2020%20DO%20NOT%20SEND-with%20adjustments%20PBI%20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OF/Monthly%20Reporting/JBC%20Monthly%20Reports/FY%202021-22/Caseload%20PowerQue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bbna's Report "/>
      <sheetName val="Premiums Expend"/>
      <sheetName val="Premiums Expend-Incremental"/>
      <sheetName val="Premiums Expend-Adjusted"/>
      <sheetName val="Premiums Approp"/>
      <sheetName val="Hospital Supplemental Payments"/>
      <sheetName val="Medicaid Caseload"/>
      <sheetName val="Caseload by Program"/>
      <sheetName val="BH by RAE"/>
      <sheetName val="ACC RAE County"/>
      <sheetName val="BH Expend"/>
      <sheetName val="BH Expend-Adjusted"/>
      <sheetName val="BH by RAE-Adjusted"/>
      <sheetName val="CBHP Expend"/>
      <sheetName val="CBHP Caseload"/>
      <sheetName val="DiDD Expend and Caseload"/>
      <sheetName val="OAP Expend and Caseload"/>
      <sheetName val="MMA Expend and Caseload"/>
      <sheetName val="Expansion Expenditure"/>
      <sheetName val="Graph for Web- DO NOT PRINT"/>
    </sheetNames>
    <sheetDataSet>
      <sheetData sheetId="0"/>
      <sheetData sheetId="1"/>
      <sheetData sheetId="2"/>
      <sheetData sheetId="3">
        <row r="3">
          <cell r="C3">
            <v>13338207</v>
          </cell>
          <cell r="D3">
            <v>17718967</v>
          </cell>
          <cell r="E3">
            <v>13246513</v>
          </cell>
          <cell r="F3">
            <v>14029950</v>
          </cell>
          <cell r="G3">
            <v>16760401</v>
          </cell>
          <cell r="H3">
            <v>13258344</v>
          </cell>
          <cell r="O3">
            <v>88352382</v>
          </cell>
        </row>
        <row r="4">
          <cell r="B4" t="str">
            <v>EPSDT Screening</v>
          </cell>
          <cell r="C4">
            <v>3755076</v>
          </cell>
          <cell r="D4">
            <v>6340198</v>
          </cell>
          <cell r="E4">
            <v>4526942</v>
          </cell>
          <cell r="F4">
            <v>4110560</v>
          </cell>
          <cell r="G4">
            <v>4626769</v>
          </cell>
          <cell r="H4">
            <v>4013365</v>
          </cell>
          <cell r="O4">
            <v>27372910</v>
          </cell>
        </row>
        <row r="5">
          <cell r="B5" t="str">
            <v>Clinic Services</v>
          </cell>
          <cell r="C5">
            <v>65892731</v>
          </cell>
          <cell r="D5">
            <v>85967455</v>
          </cell>
          <cell r="E5">
            <v>67341346</v>
          </cell>
          <cell r="F5">
            <v>71938470</v>
          </cell>
          <cell r="G5">
            <v>89148729</v>
          </cell>
          <cell r="H5">
            <v>72582589</v>
          </cell>
          <cell r="O5">
            <v>452871320</v>
          </cell>
        </row>
        <row r="6">
          <cell r="B6" t="str">
            <v>Emergency Transportation</v>
          </cell>
          <cell r="C6">
            <v>4720095</v>
          </cell>
          <cell r="D6">
            <v>5878340</v>
          </cell>
          <cell r="E6">
            <v>4391439</v>
          </cell>
          <cell r="F6">
            <v>5243282</v>
          </cell>
          <cell r="G6">
            <v>6702912</v>
          </cell>
          <cell r="H6">
            <v>5307958</v>
          </cell>
          <cell r="O6">
            <v>32244026</v>
          </cell>
        </row>
        <row r="7">
          <cell r="B7" t="str">
            <v>Non-Emergency Medical Transportation</v>
          </cell>
          <cell r="C7">
            <v>4405179</v>
          </cell>
          <cell r="D7">
            <v>5838461</v>
          </cell>
          <cell r="E7">
            <v>5873166</v>
          </cell>
          <cell r="F7">
            <v>5638853</v>
          </cell>
          <cell r="G7">
            <v>6294380</v>
          </cell>
          <cell r="H7">
            <v>5577253</v>
          </cell>
          <cell r="O7">
            <v>33627292</v>
          </cell>
        </row>
        <row r="8">
          <cell r="B8" t="str">
            <v>Dental Service</v>
          </cell>
          <cell r="C8">
            <v>27306605</v>
          </cell>
          <cell r="D8">
            <v>29680119</v>
          </cell>
          <cell r="E8">
            <v>35693977</v>
          </cell>
          <cell r="F8">
            <v>28931897</v>
          </cell>
          <cell r="G8">
            <v>30358100</v>
          </cell>
          <cell r="H8">
            <v>30116537</v>
          </cell>
          <cell r="O8">
            <v>182087235</v>
          </cell>
        </row>
        <row r="9">
          <cell r="B9" t="str">
            <v>Family Planning</v>
          </cell>
          <cell r="C9">
            <v>0</v>
          </cell>
          <cell r="D9">
            <v>0</v>
          </cell>
          <cell r="E9">
            <v>0</v>
          </cell>
          <cell r="F9">
            <v>0</v>
          </cell>
          <cell r="G9">
            <v>0</v>
          </cell>
          <cell r="H9">
            <v>0</v>
          </cell>
          <cell r="O9">
            <v>0</v>
          </cell>
        </row>
        <row r="10">
          <cell r="B10" t="str">
            <v>Health Maintenance Organization</v>
          </cell>
          <cell r="C10">
            <v>44654897</v>
          </cell>
          <cell r="D10">
            <v>46634973</v>
          </cell>
          <cell r="E10">
            <v>44540104</v>
          </cell>
          <cell r="F10">
            <v>32928040</v>
          </cell>
          <cell r="G10">
            <v>45086946</v>
          </cell>
          <cell r="H10">
            <v>47075088</v>
          </cell>
          <cell r="O10">
            <v>260920048</v>
          </cell>
        </row>
        <row r="11">
          <cell r="B11" t="str">
            <v>Inpatient Hospital</v>
          </cell>
          <cell r="C11">
            <v>63307971</v>
          </cell>
          <cell r="D11">
            <v>98897787</v>
          </cell>
          <cell r="E11">
            <v>72304977</v>
          </cell>
          <cell r="F11">
            <v>74803364</v>
          </cell>
          <cell r="G11">
            <v>108534141</v>
          </cell>
          <cell r="H11">
            <v>86761921</v>
          </cell>
          <cell r="O11">
            <v>504610161</v>
          </cell>
        </row>
        <row r="12">
          <cell r="B12" t="str">
            <v>Outpatient Hospital</v>
          </cell>
          <cell r="C12">
            <v>46128907</v>
          </cell>
          <cell r="D12">
            <v>60616964</v>
          </cell>
          <cell r="E12">
            <v>49344055</v>
          </cell>
          <cell r="F12">
            <v>53813978</v>
          </cell>
          <cell r="G12">
            <v>66684098</v>
          </cell>
          <cell r="H12">
            <v>59864648</v>
          </cell>
          <cell r="O12">
            <v>336452650</v>
          </cell>
        </row>
        <row r="13">
          <cell r="B13" t="str">
            <v>Laboratory and X-Ray</v>
          </cell>
          <cell r="C13">
            <v>9853991</v>
          </cell>
          <cell r="D13">
            <v>12646524</v>
          </cell>
          <cell r="E13">
            <v>9493652</v>
          </cell>
          <cell r="F13">
            <v>10639679</v>
          </cell>
          <cell r="G13">
            <v>13316447</v>
          </cell>
          <cell r="H13">
            <v>9284570</v>
          </cell>
          <cell r="O13">
            <v>65234863</v>
          </cell>
        </row>
        <row r="14">
          <cell r="B14" t="str">
            <v>Durable Medical Equipment (DME)</v>
          </cell>
          <cell r="C14">
            <v>11795009</v>
          </cell>
          <cell r="D14">
            <v>17697635</v>
          </cell>
          <cell r="E14">
            <v>16468743</v>
          </cell>
          <cell r="F14">
            <v>14930154</v>
          </cell>
          <cell r="G14">
            <v>19491626</v>
          </cell>
          <cell r="H14">
            <v>15488007</v>
          </cell>
          <cell r="O14">
            <v>95871174</v>
          </cell>
        </row>
        <row r="15">
          <cell r="B15" t="str">
            <v>Pharmacy</v>
          </cell>
          <cell r="C15">
            <v>95933376</v>
          </cell>
          <cell r="D15">
            <v>124337544</v>
          </cell>
          <cell r="E15">
            <v>100195578</v>
          </cell>
          <cell r="F15">
            <v>100679399</v>
          </cell>
          <cell r="G15">
            <v>123494603</v>
          </cell>
          <cell r="H15">
            <v>101925271</v>
          </cell>
          <cell r="O15">
            <v>646565771</v>
          </cell>
        </row>
        <row r="16">
          <cell r="B16" t="str">
            <v>Drug Rebates - Standard</v>
          </cell>
          <cell r="D16">
            <v>-94746958</v>
          </cell>
          <cell r="E16">
            <v>-14693039</v>
          </cell>
          <cell r="F16">
            <v>-132859271</v>
          </cell>
          <cell r="G16">
            <v>-62885554</v>
          </cell>
          <cell r="H16">
            <v>-26757167</v>
          </cell>
          <cell r="O16">
            <v>-331941989</v>
          </cell>
        </row>
        <row r="17">
          <cell r="B17" t="str">
            <v>Rural Health Centers</v>
          </cell>
          <cell r="C17">
            <v>2297899</v>
          </cell>
          <cell r="D17">
            <v>3168017</v>
          </cell>
          <cell r="E17">
            <v>2638359</v>
          </cell>
          <cell r="F17">
            <v>2669794</v>
          </cell>
          <cell r="G17">
            <v>3376094</v>
          </cell>
          <cell r="H17">
            <v>2332193</v>
          </cell>
          <cell r="O17">
            <v>16482356</v>
          </cell>
        </row>
        <row r="18">
          <cell r="B18" t="str">
            <v>Federally Qualified Health Centers</v>
          </cell>
          <cell r="C18">
            <v>12531925</v>
          </cell>
          <cell r="D18">
            <v>15720127</v>
          </cell>
          <cell r="E18">
            <v>12917360</v>
          </cell>
          <cell r="F18">
            <v>12285695</v>
          </cell>
          <cell r="G18">
            <v>15537334</v>
          </cell>
          <cell r="H18">
            <v>12631601</v>
          </cell>
          <cell r="O18">
            <v>81624042</v>
          </cell>
        </row>
        <row r="19">
          <cell r="B19" t="str">
            <v>Co-Insurance (Title XVIII-Medicare)</v>
          </cell>
          <cell r="C19">
            <v>5145493</v>
          </cell>
          <cell r="D19">
            <v>7706027</v>
          </cell>
          <cell r="E19">
            <v>6186243</v>
          </cell>
          <cell r="F19">
            <v>6148115</v>
          </cell>
          <cell r="G19">
            <v>22717647</v>
          </cell>
          <cell r="H19">
            <v>1990089</v>
          </cell>
          <cell r="O19">
            <v>49893614</v>
          </cell>
        </row>
        <row r="20">
          <cell r="B20" t="str">
            <v>Breast and Cervical Cancer Treatment Program</v>
          </cell>
          <cell r="C20">
            <v>0</v>
          </cell>
          <cell r="D20">
            <v>0</v>
          </cell>
          <cell r="E20">
            <v>0</v>
          </cell>
          <cell r="F20">
            <v>0</v>
          </cell>
          <cell r="G20">
            <v>0</v>
          </cell>
          <cell r="H20">
            <v>0</v>
          </cell>
          <cell r="O20">
            <v>0</v>
          </cell>
        </row>
        <row r="21">
          <cell r="B21" t="str">
            <v>Prepaid Inpatient Health Plan Services</v>
          </cell>
          <cell r="C21">
            <v>0</v>
          </cell>
          <cell r="D21">
            <v>0</v>
          </cell>
          <cell r="E21">
            <v>0</v>
          </cell>
          <cell r="F21">
            <v>0</v>
          </cell>
          <cell r="G21">
            <v>0</v>
          </cell>
          <cell r="H21">
            <v>0</v>
          </cell>
          <cell r="O21">
            <v>0</v>
          </cell>
        </row>
        <row r="22">
          <cell r="B22" t="str">
            <v>Other Medical Services</v>
          </cell>
          <cell r="C22">
            <v>0</v>
          </cell>
          <cell r="D22">
            <v>0</v>
          </cell>
          <cell r="E22">
            <v>0</v>
          </cell>
          <cell r="F22">
            <v>0</v>
          </cell>
          <cell r="G22">
            <v>0</v>
          </cell>
          <cell r="H22">
            <v>0</v>
          </cell>
          <cell r="O22">
            <v>0</v>
          </cell>
        </row>
        <row r="23">
          <cell r="B23" t="str">
            <v>Preventive Services</v>
          </cell>
          <cell r="C23">
            <v>1671297</v>
          </cell>
          <cell r="D23">
            <v>2367052</v>
          </cell>
          <cell r="E23">
            <v>1933686</v>
          </cell>
          <cell r="F23">
            <v>2228093</v>
          </cell>
          <cell r="G23">
            <v>2740715</v>
          </cell>
          <cell r="H23">
            <v>1991824</v>
          </cell>
          <cell r="O23">
            <v>12932667</v>
          </cell>
        </row>
        <row r="24">
          <cell r="B24" t="str">
            <v>Acute Home Health</v>
          </cell>
          <cell r="C24">
            <v>1960945</v>
          </cell>
          <cell r="D24">
            <v>2739823</v>
          </cell>
          <cell r="E24">
            <v>2009946</v>
          </cell>
          <cell r="F24">
            <v>1977184</v>
          </cell>
          <cell r="G24">
            <v>2563632</v>
          </cell>
          <cell r="H24">
            <v>2147877</v>
          </cell>
          <cell r="O24">
            <v>13399407</v>
          </cell>
        </row>
        <row r="25">
          <cell r="B25" t="str">
            <v>Acute Care Subtotal</v>
          </cell>
          <cell r="C25">
            <v>414699603</v>
          </cell>
          <cell r="D25">
            <v>449209055</v>
          </cell>
          <cell r="E25">
            <v>434413047</v>
          </cell>
          <cell r="F25">
            <v>310137236</v>
          </cell>
          <cell r="G25">
            <v>514549020</v>
          </cell>
          <cell r="H25">
            <v>445591968</v>
          </cell>
          <cell r="O25">
            <v>2568599929</v>
          </cell>
        </row>
        <row r="26">
          <cell r="B26" t="str">
            <v>HCBS - Elderly, Blind, and Disabled</v>
          </cell>
          <cell r="C26">
            <v>42947063</v>
          </cell>
          <cell r="D26">
            <v>57324070</v>
          </cell>
          <cell r="E26">
            <v>47763567</v>
          </cell>
          <cell r="F26">
            <v>42691883</v>
          </cell>
          <cell r="G26">
            <v>59137626</v>
          </cell>
          <cell r="H26">
            <v>52415825</v>
          </cell>
          <cell r="O26">
            <v>302280034</v>
          </cell>
        </row>
        <row r="27">
          <cell r="B27" t="str">
            <v>HCBS - Community Mental Health Supports</v>
          </cell>
          <cell r="C27">
            <v>3778901</v>
          </cell>
          <cell r="D27">
            <v>5181842</v>
          </cell>
          <cell r="E27">
            <v>4137392</v>
          </cell>
          <cell r="F27">
            <v>3969147</v>
          </cell>
          <cell r="G27">
            <v>4853548</v>
          </cell>
          <cell r="H27">
            <v>4216307</v>
          </cell>
          <cell r="O27">
            <v>26137137</v>
          </cell>
        </row>
        <row r="28">
          <cell r="B28" t="str">
            <v>HCBS - Children's HCBS</v>
          </cell>
          <cell r="C28">
            <v>6916403</v>
          </cell>
          <cell r="D28">
            <v>7945514</v>
          </cell>
          <cell r="E28">
            <v>6787673</v>
          </cell>
          <cell r="F28">
            <v>6635400</v>
          </cell>
          <cell r="G28">
            <v>9569498</v>
          </cell>
          <cell r="H28">
            <v>7441995</v>
          </cell>
          <cell r="O28">
            <v>45296483</v>
          </cell>
        </row>
        <row r="29">
          <cell r="B29" t="str">
            <v>HCBS - Consumer Directed Attendant Support</v>
          </cell>
          <cell r="C29">
            <v>0</v>
          </cell>
          <cell r="D29">
            <v>0</v>
          </cell>
          <cell r="E29">
            <v>0</v>
          </cell>
          <cell r="F29">
            <v>0</v>
          </cell>
          <cell r="G29">
            <v>0</v>
          </cell>
          <cell r="H29">
            <v>0</v>
          </cell>
          <cell r="O29">
            <v>0</v>
          </cell>
        </row>
        <row r="30">
          <cell r="B30" t="str">
            <v>HCBS - Brain Injury</v>
          </cell>
          <cell r="C30">
            <v>2462486</v>
          </cell>
          <cell r="D30">
            <v>3291471</v>
          </cell>
          <cell r="E30">
            <v>2648941</v>
          </cell>
          <cell r="F30">
            <v>2475501</v>
          </cell>
          <cell r="G30">
            <v>3208511</v>
          </cell>
          <cell r="H30">
            <v>2748822</v>
          </cell>
          <cell r="O30">
            <v>16835732</v>
          </cell>
        </row>
        <row r="31">
          <cell r="B31" t="str">
            <v>HCBS - Children with Autism</v>
          </cell>
          <cell r="C31">
            <v>0</v>
          </cell>
          <cell r="D31">
            <v>0</v>
          </cell>
          <cell r="E31">
            <v>0</v>
          </cell>
          <cell r="F31">
            <v>0</v>
          </cell>
          <cell r="G31">
            <v>0</v>
          </cell>
          <cell r="H31">
            <v>0</v>
          </cell>
          <cell r="O31">
            <v>0</v>
          </cell>
        </row>
        <row r="32">
          <cell r="B32" t="str">
            <v>HCBS - Children with Life Limiting Illness</v>
          </cell>
          <cell r="C32">
            <v>32004</v>
          </cell>
          <cell r="D32">
            <v>97477</v>
          </cell>
          <cell r="E32">
            <v>43508</v>
          </cell>
          <cell r="F32">
            <v>41895</v>
          </cell>
          <cell r="G32">
            <v>56393</v>
          </cell>
          <cell r="H32">
            <v>43731</v>
          </cell>
          <cell r="O32">
            <v>315008</v>
          </cell>
        </row>
        <row r="33">
          <cell r="B33" t="str">
            <v>HCBS - Spinal Cord Injury</v>
          </cell>
          <cell r="C33">
            <v>676122</v>
          </cell>
          <cell r="D33">
            <v>1120269</v>
          </cell>
          <cell r="E33">
            <v>831893</v>
          </cell>
          <cell r="F33">
            <v>746382</v>
          </cell>
          <cell r="G33">
            <v>1203275</v>
          </cell>
          <cell r="H33">
            <v>914383</v>
          </cell>
          <cell r="O33">
            <v>5492324</v>
          </cell>
        </row>
        <row r="34">
          <cell r="B34" t="str">
            <v>CCT - Services</v>
          </cell>
          <cell r="C34">
            <v>254423</v>
          </cell>
          <cell r="D34">
            <v>400790</v>
          </cell>
          <cell r="E34">
            <v>202109</v>
          </cell>
          <cell r="F34">
            <v>270413</v>
          </cell>
          <cell r="G34">
            <v>339005</v>
          </cell>
          <cell r="H34">
            <v>276584</v>
          </cell>
          <cell r="O34">
            <v>1743324</v>
          </cell>
        </row>
        <row r="35">
          <cell r="B35" t="str">
            <v>Private Duty Nursing</v>
          </cell>
          <cell r="C35">
            <v>9118704</v>
          </cell>
          <cell r="D35">
            <v>11377670</v>
          </cell>
          <cell r="E35">
            <v>8711776</v>
          </cell>
          <cell r="F35">
            <v>9008382</v>
          </cell>
          <cell r="G35">
            <v>9661528</v>
          </cell>
          <cell r="H35">
            <v>9231025</v>
          </cell>
          <cell r="O35">
            <v>57109085</v>
          </cell>
        </row>
        <row r="36">
          <cell r="B36" t="str">
            <v>Long-Term Home Health</v>
          </cell>
          <cell r="C36">
            <v>36894045</v>
          </cell>
          <cell r="D36">
            <v>46679744</v>
          </cell>
          <cell r="E36">
            <v>38257023</v>
          </cell>
          <cell r="F36">
            <v>36797829</v>
          </cell>
          <cell r="G36">
            <v>45871744</v>
          </cell>
          <cell r="H36">
            <v>38955953</v>
          </cell>
          <cell r="O36">
            <v>243456338</v>
          </cell>
        </row>
        <row r="37">
          <cell r="B37" t="str">
            <v>Hospice</v>
          </cell>
          <cell r="C37">
            <v>4217361</v>
          </cell>
          <cell r="D37">
            <v>4967921</v>
          </cell>
          <cell r="E37">
            <v>4941904</v>
          </cell>
          <cell r="F37">
            <v>4532461</v>
          </cell>
          <cell r="G37">
            <v>5079292</v>
          </cell>
          <cell r="H37">
            <v>4177711</v>
          </cell>
          <cell r="O37">
            <v>27916650</v>
          </cell>
        </row>
        <row r="38">
          <cell r="B38" t="str">
            <v>CBLTC Subtotal</v>
          </cell>
          <cell r="C38">
            <v>107297512</v>
          </cell>
          <cell r="D38">
            <v>138386768</v>
          </cell>
          <cell r="E38">
            <v>114325786</v>
          </cell>
          <cell r="F38">
            <v>107169293</v>
          </cell>
          <cell r="G38">
            <v>138980420</v>
          </cell>
          <cell r="H38">
            <v>120422336</v>
          </cell>
          <cell r="O38">
            <v>726582115</v>
          </cell>
        </row>
        <row r="39">
          <cell r="B39" t="str">
            <v>Class I Nursing Facilities</v>
          </cell>
          <cell r="C39">
            <v>47943535</v>
          </cell>
          <cell r="D39">
            <v>60282895</v>
          </cell>
          <cell r="E39">
            <v>50410856</v>
          </cell>
          <cell r="F39">
            <v>45985570</v>
          </cell>
          <cell r="G39">
            <v>55657114</v>
          </cell>
          <cell r="H39">
            <v>49436329</v>
          </cell>
          <cell r="O39">
            <v>309716299</v>
          </cell>
        </row>
        <row r="40">
          <cell r="B40" t="str">
            <v>Class II Nursing Facilities</v>
          </cell>
          <cell r="C40">
            <v>530951</v>
          </cell>
          <cell r="D40">
            <v>508521</v>
          </cell>
          <cell r="E40">
            <v>576625</v>
          </cell>
          <cell r="F40">
            <v>479859</v>
          </cell>
          <cell r="G40">
            <v>513164</v>
          </cell>
          <cell r="H40">
            <v>500891</v>
          </cell>
          <cell r="O40">
            <v>3110011</v>
          </cell>
        </row>
        <row r="41">
          <cell r="B41" t="str">
            <v>Program of All-Inclusive Care for the Elderly</v>
          </cell>
          <cell r="C41">
            <v>17281123</v>
          </cell>
          <cell r="D41">
            <v>17212840</v>
          </cell>
          <cell r="E41">
            <v>22430662</v>
          </cell>
          <cell r="F41">
            <v>21176564</v>
          </cell>
          <cell r="G41">
            <v>21961920</v>
          </cell>
          <cell r="H41">
            <v>21365981</v>
          </cell>
          <cell r="O41">
            <v>121429090</v>
          </cell>
        </row>
        <row r="42">
          <cell r="B42" t="str">
            <v>Supplemental Medicare Insurance Benefit</v>
          </cell>
          <cell r="C42">
            <v>19961083</v>
          </cell>
          <cell r="D42">
            <v>19651652</v>
          </cell>
          <cell r="E42">
            <v>19682788</v>
          </cell>
          <cell r="F42">
            <v>20080573</v>
          </cell>
          <cell r="G42">
            <v>20130663</v>
          </cell>
          <cell r="H42">
            <v>19980503</v>
          </cell>
          <cell r="O42">
            <v>119487262</v>
          </cell>
        </row>
        <row r="43">
          <cell r="B43" t="str">
            <v>Health Insurance Buy-In Program</v>
          </cell>
          <cell r="C43">
            <v>172029</v>
          </cell>
          <cell r="D43">
            <v>215999</v>
          </cell>
          <cell r="E43">
            <v>214797</v>
          </cell>
          <cell r="F43">
            <v>219411</v>
          </cell>
          <cell r="G43">
            <v>212564</v>
          </cell>
          <cell r="H43">
            <v>210511</v>
          </cell>
          <cell r="O43">
            <v>1245311</v>
          </cell>
        </row>
        <row r="44">
          <cell r="B44" t="str">
            <v>LTC + Insurance Subtotal</v>
          </cell>
          <cell r="C44">
            <v>85888721</v>
          </cell>
          <cell r="D44">
            <v>97871907</v>
          </cell>
          <cell r="E44">
            <v>93315728</v>
          </cell>
          <cell r="F44">
            <v>87941977</v>
          </cell>
          <cell r="G44">
            <v>98475425</v>
          </cell>
          <cell r="H44">
            <v>91494215</v>
          </cell>
          <cell r="O44">
            <v>554987973</v>
          </cell>
        </row>
        <row r="45">
          <cell r="B45" t="str">
            <v>Single Entry Points</v>
          </cell>
          <cell r="C45">
            <v>0</v>
          </cell>
          <cell r="D45">
            <v>0</v>
          </cell>
          <cell r="E45">
            <v>0</v>
          </cell>
          <cell r="F45">
            <v>0</v>
          </cell>
          <cell r="G45">
            <v>0</v>
          </cell>
          <cell r="H45">
            <v>0</v>
          </cell>
          <cell r="O45">
            <v>0</v>
          </cell>
        </row>
        <row r="46">
          <cell r="B46" t="str">
            <v>Disease Management</v>
          </cell>
          <cell r="C46">
            <v>0</v>
          </cell>
          <cell r="D46">
            <v>0</v>
          </cell>
          <cell r="E46">
            <v>0</v>
          </cell>
          <cell r="F46">
            <v>80650</v>
          </cell>
          <cell r="G46">
            <v>0</v>
          </cell>
          <cell r="H46">
            <v>38040</v>
          </cell>
          <cell r="O46">
            <v>118690</v>
          </cell>
        </row>
        <row r="47">
          <cell r="B47" t="str">
            <v>Prepaid Inpatient Health Plan Administration</v>
          </cell>
          <cell r="C47">
            <v>15025887</v>
          </cell>
          <cell r="D47">
            <v>15140643</v>
          </cell>
          <cell r="E47">
            <v>19182856</v>
          </cell>
          <cell r="F47">
            <v>15363671</v>
          </cell>
          <cell r="G47">
            <v>15481980</v>
          </cell>
          <cell r="H47">
            <v>30453449</v>
          </cell>
          <cell r="O47">
            <v>110648486</v>
          </cell>
        </row>
        <row r="48">
          <cell r="B48" t="str">
            <v>Service Management Subtotal</v>
          </cell>
          <cell r="C48">
            <v>15025887</v>
          </cell>
          <cell r="D48">
            <v>15140643</v>
          </cell>
          <cell r="E48">
            <v>19182856</v>
          </cell>
          <cell r="F48">
            <v>15444321</v>
          </cell>
          <cell r="G48">
            <v>15481980</v>
          </cell>
          <cell r="H48">
            <v>30491489</v>
          </cell>
          <cell r="O48">
            <v>110767176</v>
          </cell>
        </row>
        <row r="49">
          <cell r="B49" t="str">
            <v>Nursing Facility Upper Payment Limit</v>
          </cell>
          <cell r="C49">
            <v>0</v>
          </cell>
          <cell r="D49">
            <v>0</v>
          </cell>
          <cell r="E49">
            <v>0</v>
          </cell>
          <cell r="F49">
            <v>0</v>
          </cell>
          <cell r="G49">
            <v>0</v>
          </cell>
          <cell r="H49">
            <v>6781841</v>
          </cell>
          <cell r="O49">
            <v>6781841</v>
          </cell>
        </row>
        <row r="50">
          <cell r="B50" t="str">
            <v>Outpatient Hospital Upper Payment Limit</v>
          </cell>
          <cell r="C50">
            <v>0</v>
          </cell>
          <cell r="D50">
            <v>0</v>
          </cell>
          <cell r="E50">
            <v>0</v>
          </cell>
          <cell r="F50">
            <v>0</v>
          </cell>
          <cell r="G50">
            <v>0</v>
          </cell>
          <cell r="H50">
            <v>0</v>
          </cell>
          <cell r="O50">
            <v>0</v>
          </cell>
        </row>
        <row r="51">
          <cell r="B51" t="str">
            <v>Home Health Service Upper Payment Limit</v>
          </cell>
          <cell r="C51">
            <v>0</v>
          </cell>
          <cell r="D51">
            <v>0</v>
          </cell>
          <cell r="E51">
            <v>0</v>
          </cell>
          <cell r="F51">
            <v>0</v>
          </cell>
          <cell r="G51">
            <v>0</v>
          </cell>
          <cell r="H51">
            <v>0</v>
          </cell>
          <cell r="O51">
            <v>0</v>
          </cell>
        </row>
        <row r="52">
          <cell r="B52" t="str">
            <v>Public Emergency Medical Transportation Provider Payments</v>
          </cell>
          <cell r="C52">
            <v>0</v>
          </cell>
          <cell r="D52">
            <v>0</v>
          </cell>
          <cell r="E52">
            <v>0</v>
          </cell>
          <cell r="F52">
            <v>0</v>
          </cell>
          <cell r="G52">
            <v>0</v>
          </cell>
          <cell r="H52">
            <v>0</v>
          </cell>
          <cell r="O52">
            <v>0</v>
          </cell>
        </row>
        <row r="53">
          <cell r="B53" t="str">
            <v>Hospital Supplemental Medicaid Payments</v>
          </cell>
          <cell r="C53">
            <v>97679705</v>
          </cell>
          <cell r="D53">
            <v>127693278</v>
          </cell>
          <cell r="E53">
            <v>143849861</v>
          </cell>
          <cell r="F53">
            <v>103490460</v>
          </cell>
          <cell r="G53">
            <v>102674536</v>
          </cell>
          <cell r="H53">
            <v>107119967</v>
          </cell>
          <cell r="O53">
            <v>682507807</v>
          </cell>
        </row>
        <row r="54">
          <cell r="B54" t="str">
            <v>Nursing Facility Supplemental Payments</v>
          </cell>
          <cell r="C54">
            <v>9280504</v>
          </cell>
          <cell r="D54">
            <v>9271835</v>
          </cell>
          <cell r="E54">
            <v>9458284</v>
          </cell>
          <cell r="F54">
            <v>7941827</v>
          </cell>
          <cell r="G54">
            <v>8632687</v>
          </cell>
          <cell r="H54">
            <v>10094808</v>
          </cell>
          <cell r="O54">
            <v>54679945</v>
          </cell>
        </row>
        <row r="55">
          <cell r="B55" t="str">
            <v>Physician Supplemental Payments</v>
          </cell>
          <cell r="C55">
            <v>0</v>
          </cell>
          <cell r="D55">
            <v>0</v>
          </cell>
          <cell r="E55">
            <v>0</v>
          </cell>
          <cell r="F55">
            <v>0</v>
          </cell>
          <cell r="G55">
            <v>0</v>
          </cell>
          <cell r="H55">
            <v>0</v>
          </cell>
          <cell r="O55">
            <v>0</v>
          </cell>
        </row>
        <row r="56">
          <cell r="B56" t="str">
            <v>Outstationing Payments</v>
          </cell>
          <cell r="C56">
            <v>0</v>
          </cell>
          <cell r="D56">
            <v>0</v>
          </cell>
          <cell r="E56">
            <v>533262</v>
          </cell>
          <cell r="F56">
            <v>0</v>
          </cell>
          <cell r="G56">
            <v>0</v>
          </cell>
          <cell r="H56">
            <v>501820</v>
          </cell>
          <cell r="O56">
            <v>1035082</v>
          </cell>
        </row>
        <row r="57">
          <cell r="B57" t="str">
            <v>University of Colorado School of Medicine Payments</v>
          </cell>
          <cell r="C57">
            <v>0</v>
          </cell>
          <cell r="D57">
            <v>0</v>
          </cell>
          <cell r="E57">
            <v>0</v>
          </cell>
          <cell r="F57">
            <v>0</v>
          </cell>
          <cell r="G57">
            <v>0</v>
          </cell>
          <cell r="H57">
            <v>81596320</v>
          </cell>
          <cell r="O57">
            <v>81596320</v>
          </cell>
        </row>
        <row r="58">
          <cell r="C58">
            <v>0</v>
          </cell>
          <cell r="D58">
            <v>0</v>
          </cell>
          <cell r="E58">
            <v>70865836</v>
          </cell>
          <cell r="F58">
            <v>2373720</v>
          </cell>
          <cell r="G58">
            <v>0</v>
          </cell>
          <cell r="H58">
            <v>0</v>
          </cell>
          <cell r="O58">
            <v>73239556</v>
          </cell>
        </row>
        <row r="59">
          <cell r="B59" t="str">
            <v>Accounting Adjustments</v>
          </cell>
          <cell r="C59">
            <v>3422923</v>
          </cell>
          <cell r="D59">
            <v>12184540</v>
          </cell>
          <cell r="E59">
            <v>14395714</v>
          </cell>
          <cell r="F59">
            <v>6477401</v>
          </cell>
          <cell r="G59">
            <v>4630032</v>
          </cell>
          <cell r="H59">
            <v>29639820</v>
          </cell>
          <cell r="O59">
            <v>70750430</v>
          </cell>
        </row>
        <row r="60">
          <cell r="B60" t="str">
            <v>Other Categories Subtotal</v>
          </cell>
          <cell r="C60">
            <v>110383132</v>
          </cell>
          <cell r="D60">
            <v>149149653</v>
          </cell>
          <cell r="E60">
            <v>239102957</v>
          </cell>
          <cell r="F60">
            <v>120283408</v>
          </cell>
          <cell r="G60">
            <v>115937255</v>
          </cell>
          <cell r="H60">
            <v>235734576</v>
          </cell>
          <cell r="O60">
            <v>970590981</v>
          </cell>
        </row>
        <row r="61">
          <cell r="B61" t="str">
            <v>Number of Weeks in Month</v>
          </cell>
          <cell r="C61">
            <v>4</v>
          </cell>
          <cell r="D61">
            <v>5</v>
          </cell>
          <cell r="E61">
            <v>4</v>
          </cell>
          <cell r="F61">
            <v>4</v>
          </cell>
          <cell r="G61">
            <v>5</v>
          </cell>
          <cell r="H61">
            <v>4</v>
          </cell>
          <cell r="I61">
            <v>5</v>
          </cell>
          <cell r="J61">
            <v>4</v>
          </cell>
          <cell r="K61">
            <v>4</v>
          </cell>
          <cell r="L61">
            <v>4</v>
          </cell>
          <cell r="M61">
            <v>5</v>
          </cell>
          <cell r="N61">
            <v>4</v>
          </cell>
          <cell r="O61">
            <v>52</v>
          </cell>
        </row>
        <row r="62">
          <cell r="C62">
            <v>733294855</v>
          </cell>
          <cell r="D62">
            <v>849758026</v>
          </cell>
          <cell r="E62">
            <v>900340374</v>
          </cell>
          <cell r="F62">
            <v>640976235</v>
          </cell>
          <cell r="G62">
            <v>883424100</v>
          </cell>
          <cell r="H62">
            <v>923734584</v>
          </cell>
          <cell r="O62">
            <v>4931528174</v>
          </cell>
        </row>
      </sheetData>
      <sheetData sheetId="4">
        <row r="4">
          <cell r="B4" t="str">
            <v>SB 21-205 FY 2021-22 Long Bill</v>
          </cell>
          <cell r="C4">
            <v>10003435624</v>
          </cell>
        </row>
        <row r="5">
          <cell r="B5" t="str">
            <v>HB 21-1206 Medicaid Transportation Services</v>
          </cell>
          <cell r="C5">
            <v>103533</v>
          </cell>
        </row>
        <row r="6">
          <cell r="B6" t="str">
            <v>HB 21-1275 Medicaid Reimbursement for Services by Pharmacist</v>
          </cell>
          <cell r="C6">
            <v>598572</v>
          </cell>
        </row>
        <row r="7">
          <cell r="B7" t="str">
            <v>SB 21-137 Behavioral Health Recovery Act</v>
          </cell>
          <cell r="C7">
            <v>156438</v>
          </cell>
        </row>
        <row r="8">
          <cell r="B8" t="str">
            <v>SB 21-211 Adult Dental Benefit</v>
          </cell>
          <cell r="C8">
            <v>5565000</v>
          </cell>
        </row>
        <row r="9">
          <cell r="B9" t="str">
            <v>SB 21-213 Use of Increase Medicaid Match</v>
          </cell>
          <cell r="C9">
            <v>-23358871</v>
          </cell>
        </row>
        <row r="10">
          <cell r="B10" t="str">
            <v>FY 2021-22 Appropriation YTD</v>
          </cell>
          <cell r="C10">
            <v>9986500296</v>
          </cell>
        </row>
        <row r="11">
          <cell r="B11" t="str">
            <v>FY 2021-22 YTD Expenditures</v>
          </cell>
          <cell r="C11">
            <v>4931528174</v>
          </cell>
        </row>
        <row r="12">
          <cell r="B12" t="str">
            <v xml:space="preserve">Remaining FY 2021-22 Appropriation </v>
          </cell>
          <cell r="C12">
            <v>5054972122</v>
          </cell>
        </row>
      </sheetData>
      <sheetData sheetId="5">
        <row r="4">
          <cell r="B4" t="str">
            <v>Inpatient Medicaid Supplemental Payments</v>
          </cell>
          <cell r="C4">
            <v>43570570</v>
          </cell>
          <cell r="D4">
            <v>69687708.010000005</v>
          </cell>
          <cell r="E4">
            <v>69621423</v>
          </cell>
          <cell r="F4">
            <v>47899064</v>
          </cell>
          <cell r="G4">
            <v>47915994.019999996</v>
          </cell>
          <cell r="H4">
            <v>50157556</v>
          </cell>
          <cell r="O4">
            <v>328852315</v>
          </cell>
        </row>
        <row r="5">
          <cell r="B5" t="str">
            <v>Medicaid Disproportionate Share Hospital (DSH) and Other Payments</v>
          </cell>
          <cell r="C5">
            <v>0</v>
          </cell>
          <cell r="D5">
            <v>0</v>
          </cell>
          <cell r="E5">
            <v>0</v>
          </cell>
          <cell r="F5">
            <v>0</v>
          </cell>
          <cell r="G5">
            <v>0</v>
          </cell>
          <cell r="H5">
            <v>0</v>
          </cell>
          <cell r="O5">
            <v>0</v>
          </cell>
        </row>
        <row r="6">
          <cell r="B6" t="str">
            <v>Medicaid Hospital Quality Incentive Payments</v>
          </cell>
          <cell r="C6">
            <v>7555270</v>
          </cell>
          <cell r="D6">
            <v>6779943</v>
          </cell>
          <cell r="E6">
            <v>6820255</v>
          </cell>
          <cell r="F6">
            <v>7426099</v>
          </cell>
          <cell r="G6">
            <v>7429159</v>
          </cell>
          <cell r="H6">
            <v>8353851</v>
          </cell>
          <cell r="O6">
            <v>44364577</v>
          </cell>
        </row>
        <row r="7">
          <cell r="B7" t="str">
            <v>Uncompensated Care Supplemental Hospital Medicaid Payment</v>
          </cell>
          <cell r="C7">
            <v>0</v>
          </cell>
          <cell r="D7">
            <v>0</v>
          </cell>
          <cell r="E7">
            <v>0</v>
          </cell>
          <cell r="F7">
            <v>0</v>
          </cell>
          <cell r="G7">
            <v>0</v>
          </cell>
          <cell r="H7">
            <v>0</v>
          </cell>
          <cell r="O7">
            <v>0</v>
          </cell>
        </row>
        <row r="8">
          <cell r="B8" t="str">
            <v>Public High Volume Hospital Payment</v>
          </cell>
          <cell r="C8">
            <v>0</v>
          </cell>
          <cell r="D8">
            <v>0</v>
          </cell>
          <cell r="E8">
            <v>16222648.789999994</v>
          </cell>
          <cell r="F8">
            <v>834923.26</v>
          </cell>
          <cell r="G8">
            <v>0</v>
          </cell>
          <cell r="H8">
            <v>0</v>
          </cell>
          <cell r="O8">
            <v>17057572</v>
          </cell>
        </row>
        <row r="9">
          <cell r="B9" t="str">
            <v>Outpatient Medicaid Supplemental Payments</v>
          </cell>
          <cell r="C9">
            <v>46553865</v>
          </cell>
          <cell r="D9">
            <v>51225626.980000004</v>
          </cell>
          <cell r="E9">
            <v>51185534</v>
          </cell>
          <cell r="F9">
            <v>47330374</v>
          </cell>
          <cell r="G9">
            <v>47329383</v>
          </cell>
          <cell r="H9">
            <v>48608560</v>
          </cell>
          <cell r="O9">
            <v>292233343</v>
          </cell>
        </row>
        <row r="10">
          <cell r="B10" t="str">
            <v>Total Medical Services Premiums Payments</v>
          </cell>
          <cell r="C10">
            <v>97679705</v>
          </cell>
          <cell r="D10">
            <v>127693277.99000001</v>
          </cell>
          <cell r="E10">
            <v>143849860.78999999</v>
          </cell>
          <cell r="F10">
            <v>103490460.25999999</v>
          </cell>
          <cell r="G10">
            <v>102674536.02</v>
          </cell>
          <cell r="H10">
            <v>107119967</v>
          </cell>
          <cell r="O10">
            <v>682507807</v>
          </cell>
        </row>
        <row r="11">
          <cell r="B11" t="str">
            <v>CICP Disproportionate Share Hospital (DSH) Payment</v>
          </cell>
          <cell r="C11">
            <v>18028214</v>
          </cell>
          <cell r="D11">
            <v>19542575</v>
          </cell>
          <cell r="E11">
            <v>19542573</v>
          </cell>
          <cell r="F11">
            <v>18280609</v>
          </cell>
          <cell r="G11">
            <v>18280609</v>
          </cell>
          <cell r="H11">
            <v>32132503</v>
          </cell>
          <cell r="O11">
            <v>125807083</v>
          </cell>
        </row>
        <row r="12">
          <cell r="B12" t="str">
            <v>Uncompensated Care Supplemental Hospital Medicaid Payment</v>
          </cell>
          <cell r="C12">
            <v>0</v>
          </cell>
          <cell r="D12">
            <v>0</v>
          </cell>
          <cell r="E12">
            <v>0</v>
          </cell>
          <cell r="F12">
            <v>0</v>
          </cell>
          <cell r="G12">
            <v>0</v>
          </cell>
          <cell r="H12">
            <v>0</v>
          </cell>
          <cell r="O12">
            <v>0</v>
          </cell>
        </row>
        <row r="13">
          <cell r="B13" t="str">
            <v>Total CICP Payments</v>
          </cell>
          <cell r="C13">
            <v>18028214</v>
          </cell>
          <cell r="D13">
            <v>19542575</v>
          </cell>
          <cell r="E13">
            <v>19542573</v>
          </cell>
          <cell r="F13">
            <v>18280609</v>
          </cell>
          <cell r="G13">
            <v>18280609</v>
          </cell>
          <cell r="H13">
            <v>32132503</v>
          </cell>
          <cell r="O13">
            <v>125807083</v>
          </cell>
        </row>
        <row r="14">
          <cell r="A14" t="str">
            <v>Total Supplemental Payments</v>
          </cell>
          <cell r="C14">
            <v>115707919</v>
          </cell>
          <cell r="D14">
            <v>147235852.99000001</v>
          </cell>
          <cell r="E14">
            <v>163392433.78999999</v>
          </cell>
          <cell r="F14">
            <v>121771069.25999999</v>
          </cell>
          <cell r="G14">
            <v>120955145.02</v>
          </cell>
          <cell r="H14">
            <v>139252470</v>
          </cell>
          <cell r="O14">
            <v>808314890</v>
          </cell>
        </row>
      </sheetData>
      <sheetData sheetId="6">
        <row r="94">
          <cell r="C94">
            <v>43104</v>
          </cell>
          <cell r="D94">
            <v>10931</v>
          </cell>
          <cell r="E94">
            <v>67836</v>
          </cell>
          <cell r="F94">
            <v>5334</v>
          </cell>
          <cell r="G94">
            <v>150888</v>
          </cell>
          <cell r="H94">
            <v>90622</v>
          </cell>
          <cell r="I94">
            <v>351908</v>
          </cell>
          <cell r="J94">
            <v>313</v>
          </cell>
          <cell r="K94">
            <v>470963</v>
          </cell>
          <cell r="L94">
            <v>62982</v>
          </cell>
          <cell r="M94">
            <v>20118</v>
          </cell>
          <cell r="N94">
            <v>14896</v>
          </cell>
          <cell r="O94">
            <v>1883</v>
          </cell>
          <cell r="P94">
            <v>2630</v>
          </cell>
          <cell r="Q94">
            <v>33512</v>
          </cell>
          <cell r="R94">
            <v>1327920</v>
          </cell>
        </row>
        <row r="95">
          <cell r="C95">
            <v>43374</v>
          </cell>
          <cell r="D95">
            <v>11011</v>
          </cell>
          <cell r="E95">
            <v>67906</v>
          </cell>
          <cell r="F95">
            <v>5452</v>
          </cell>
          <cell r="G95">
            <v>150673</v>
          </cell>
          <cell r="H95">
            <v>91044</v>
          </cell>
          <cell r="I95">
            <v>359971</v>
          </cell>
          <cell r="J95">
            <v>310</v>
          </cell>
          <cell r="K95">
            <v>471980</v>
          </cell>
          <cell r="L95">
            <v>63715</v>
          </cell>
          <cell r="M95">
            <v>20203</v>
          </cell>
          <cell r="N95">
            <v>14911</v>
          </cell>
          <cell r="O95">
            <v>1872</v>
          </cell>
          <cell r="P95">
            <v>2634</v>
          </cell>
          <cell r="Q95">
            <v>33636</v>
          </cell>
          <cell r="R95">
            <v>1338692</v>
          </cell>
        </row>
        <row r="96">
          <cell r="C96">
            <v>43633</v>
          </cell>
          <cell r="D96">
            <v>11039</v>
          </cell>
          <cell r="E96">
            <v>68043</v>
          </cell>
          <cell r="F96">
            <v>5598</v>
          </cell>
          <cell r="G96">
            <v>151271</v>
          </cell>
          <cell r="H96">
            <v>90010</v>
          </cell>
          <cell r="I96">
            <v>356125</v>
          </cell>
          <cell r="J96">
            <v>311</v>
          </cell>
          <cell r="K96">
            <v>471754</v>
          </cell>
          <cell r="L96">
            <v>64431</v>
          </cell>
          <cell r="M96">
            <v>20296</v>
          </cell>
          <cell r="N96">
            <v>14401</v>
          </cell>
          <cell r="O96">
            <v>1797</v>
          </cell>
          <cell r="P96">
            <v>2571</v>
          </cell>
          <cell r="Q96">
            <v>33623</v>
          </cell>
          <cell r="R96">
            <v>1334903</v>
          </cell>
        </row>
        <row r="97">
          <cell r="C97">
            <v>43725</v>
          </cell>
          <cell r="D97">
            <v>11131</v>
          </cell>
          <cell r="E97">
            <v>67951</v>
          </cell>
          <cell r="F97">
            <v>5825</v>
          </cell>
          <cell r="G97">
            <v>153579</v>
          </cell>
          <cell r="H97">
            <v>88537</v>
          </cell>
          <cell r="I97">
            <v>353370</v>
          </cell>
          <cell r="J97">
            <v>312</v>
          </cell>
          <cell r="K97">
            <v>471116</v>
          </cell>
          <cell r="L97">
            <v>64454</v>
          </cell>
          <cell r="M97">
            <v>20260</v>
          </cell>
          <cell r="N97">
            <v>14168</v>
          </cell>
          <cell r="O97">
            <v>1790</v>
          </cell>
          <cell r="P97">
            <v>2455</v>
          </cell>
          <cell r="Q97">
            <v>33461</v>
          </cell>
          <cell r="R97">
            <v>1332134</v>
          </cell>
        </row>
        <row r="98">
          <cell r="C98">
            <v>43913</v>
          </cell>
          <cell r="D98">
            <v>11233</v>
          </cell>
          <cell r="E98">
            <v>67914</v>
          </cell>
          <cell r="F98">
            <v>5918</v>
          </cell>
          <cell r="G98">
            <v>155687</v>
          </cell>
          <cell r="H98">
            <v>90158</v>
          </cell>
          <cell r="I98">
            <v>358986</v>
          </cell>
          <cell r="J98">
            <v>306</v>
          </cell>
          <cell r="K98">
            <v>473863</v>
          </cell>
          <cell r="L98">
            <v>61650</v>
          </cell>
          <cell r="M98">
            <v>20306</v>
          </cell>
          <cell r="N98">
            <v>13876</v>
          </cell>
          <cell r="O98">
            <v>1738</v>
          </cell>
          <cell r="P98">
            <v>2434</v>
          </cell>
          <cell r="Q98">
            <v>33416</v>
          </cell>
          <cell r="R98">
            <v>1341398</v>
          </cell>
        </row>
        <row r="99">
          <cell r="C99">
            <v>43481</v>
          </cell>
          <cell r="D99">
            <v>11181</v>
          </cell>
          <cell r="E99">
            <v>66509</v>
          </cell>
          <cell r="F99">
            <v>6114</v>
          </cell>
          <cell r="G99">
            <v>157155</v>
          </cell>
          <cell r="H99">
            <v>90730</v>
          </cell>
          <cell r="I99">
            <v>362193</v>
          </cell>
          <cell r="J99">
            <v>303</v>
          </cell>
          <cell r="K99">
            <v>472054</v>
          </cell>
          <cell r="L99">
            <v>62524</v>
          </cell>
          <cell r="M99">
            <v>20296</v>
          </cell>
          <cell r="N99">
            <v>13608</v>
          </cell>
          <cell r="O99">
            <v>1736</v>
          </cell>
          <cell r="P99">
            <v>2430</v>
          </cell>
          <cell r="Q99">
            <v>33390</v>
          </cell>
          <cell r="R99">
            <v>1343704</v>
          </cell>
        </row>
        <row r="100">
          <cell r="C100">
            <v>43888</v>
          </cell>
          <cell r="D100">
            <v>11405</v>
          </cell>
          <cell r="E100">
            <v>68174</v>
          </cell>
          <cell r="F100">
            <v>6267</v>
          </cell>
          <cell r="G100">
            <v>158234</v>
          </cell>
          <cell r="H100">
            <v>87555</v>
          </cell>
          <cell r="I100">
            <v>362098</v>
          </cell>
          <cell r="J100">
            <v>295</v>
          </cell>
          <cell r="K100">
            <v>469992</v>
          </cell>
          <cell r="L100">
            <v>64732</v>
          </cell>
          <cell r="M100">
            <v>20297</v>
          </cell>
          <cell r="N100">
            <v>13527</v>
          </cell>
          <cell r="O100">
            <v>1816</v>
          </cell>
          <cell r="P100">
            <v>2526</v>
          </cell>
          <cell r="Q100">
            <v>33173</v>
          </cell>
          <cell r="R100">
            <v>1343979</v>
          </cell>
        </row>
        <row r="101">
          <cell r="C101">
            <v>43649</v>
          </cell>
          <cell r="D101">
            <v>11363</v>
          </cell>
          <cell r="E101">
            <v>67879</v>
          </cell>
          <cell r="F101">
            <v>6382</v>
          </cell>
          <cell r="G101">
            <v>158909</v>
          </cell>
          <cell r="H101">
            <v>86966</v>
          </cell>
          <cell r="I101">
            <v>361837</v>
          </cell>
          <cell r="J101">
            <v>285</v>
          </cell>
          <cell r="K101">
            <v>467770</v>
          </cell>
          <cell r="L101">
            <v>64616</v>
          </cell>
          <cell r="M101">
            <v>20235</v>
          </cell>
          <cell r="N101">
            <v>12860</v>
          </cell>
          <cell r="O101">
            <v>1765</v>
          </cell>
          <cell r="P101">
            <v>2406</v>
          </cell>
          <cell r="Q101">
            <v>33167</v>
          </cell>
          <cell r="R101">
            <v>1340089</v>
          </cell>
        </row>
        <row r="102">
          <cell r="C102">
            <v>44261</v>
          </cell>
          <cell r="D102">
            <v>11397</v>
          </cell>
          <cell r="E102">
            <v>67558</v>
          </cell>
          <cell r="F102">
            <v>6964</v>
          </cell>
          <cell r="G102">
            <v>164569</v>
          </cell>
          <cell r="H102">
            <v>156205</v>
          </cell>
          <cell r="I102">
            <v>296427</v>
          </cell>
          <cell r="J102">
            <v>285</v>
          </cell>
          <cell r="K102">
            <v>465588</v>
          </cell>
          <cell r="L102">
            <v>68165</v>
          </cell>
          <cell r="M102">
            <v>20034</v>
          </cell>
          <cell r="N102">
            <v>12813</v>
          </cell>
          <cell r="O102">
            <v>2392</v>
          </cell>
          <cell r="P102">
            <v>2789</v>
          </cell>
          <cell r="Q102">
            <v>34322</v>
          </cell>
          <cell r="R102">
            <v>1353769</v>
          </cell>
        </row>
        <row r="103">
          <cell r="C103">
            <v>44637</v>
          </cell>
          <cell r="D103">
            <v>11381</v>
          </cell>
          <cell r="E103">
            <v>67367</v>
          </cell>
          <cell r="F103">
            <v>7018</v>
          </cell>
          <cell r="G103">
            <v>174085</v>
          </cell>
          <cell r="H103">
            <v>141660</v>
          </cell>
          <cell r="I103">
            <v>309197</v>
          </cell>
          <cell r="J103">
            <v>279</v>
          </cell>
          <cell r="K103">
            <v>466511</v>
          </cell>
          <cell r="L103">
            <v>67508</v>
          </cell>
          <cell r="M103">
            <v>20433</v>
          </cell>
          <cell r="N103">
            <v>12786</v>
          </cell>
          <cell r="O103">
            <v>2321</v>
          </cell>
          <cell r="P103">
            <v>2868</v>
          </cell>
          <cell r="Q103">
            <v>34407</v>
          </cell>
          <cell r="R103">
            <v>1362458</v>
          </cell>
        </row>
        <row r="104">
          <cell r="C104">
            <v>44816</v>
          </cell>
          <cell r="D104">
            <v>11401</v>
          </cell>
          <cell r="E104">
            <v>67183</v>
          </cell>
          <cell r="F104">
            <v>7042</v>
          </cell>
          <cell r="G104">
            <v>179878</v>
          </cell>
          <cell r="H104">
            <v>116609</v>
          </cell>
          <cell r="I104">
            <v>333778</v>
          </cell>
          <cell r="J104">
            <v>274</v>
          </cell>
          <cell r="K104">
            <v>467044</v>
          </cell>
          <cell r="L104">
            <v>67596</v>
          </cell>
          <cell r="M104">
            <v>20681</v>
          </cell>
          <cell r="N104">
            <v>12727</v>
          </cell>
          <cell r="O104">
            <v>2276</v>
          </cell>
          <cell r="P104">
            <v>2992</v>
          </cell>
          <cell r="Q104">
            <v>34806</v>
          </cell>
          <cell r="R104">
            <v>1369103</v>
          </cell>
        </row>
        <row r="105">
          <cell r="C105">
            <v>44814</v>
          </cell>
          <cell r="D105">
            <v>11420</v>
          </cell>
          <cell r="E105">
            <v>67109</v>
          </cell>
          <cell r="F105">
            <v>7102</v>
          </cell>
          <cell r="G105">
            <v>182132</v>
          </cell>
          <cell r="H105">
            <v>82613</v>
          </cell>
          <cell r="I105">
            <v>368291</v>
          </cell>
          <cell r="J105">
            <v>264</v>
          </cell>
          <cell r="K105">
            <v>462931</v>
          </cell>
          <cell r="L105">
            <v>66503</v>
          </cell>
          <cell r="M105">
            <v>20557</v>
          </cell>
          <cell r="N105">
            <v>12236</v>
          </cell>
          <cell r="O105">
            <v>2229</v>
          </cell>
          <cell r="P105">
            <v>2941</v>
          </cell>
          <cell r="Q105">
            <v>34798</v>
          </cell>
          <cell r="R105">
            <v>1365940</v>
          </cell>
        </row>
        <row r="106">
          <cell r="C106">
            <v>43941</v>
          </cell>
          <cell r="D106">
            <v>11241</v>
          </cell>
          <cell r="E106">
            <v>67619</v>
          </cell>
          <cell r="F106">
            <v>6251</v>
          </cell>
          <cell r="G106">
            <v>161422</v>
          </cell>
          <cell r="H106">
            <v>101059</v>
          </cell>
          <cell r="I106">
            <v>347848</v>
          </cell>
          <cell r="J106">
            <v>295</v>
          </cell>
          <cell r="K106">
            <v>469297</v>
          </cell>
          <cell r="L106">
            <v>64906</v>
          </cell>
          <cell r="M106">
            <v>20310</v>
          </cell>
          <cell r="N106">
            <v>13567</v>
          </cell>
          <cell r="O106">
            <v>1968</v>
          </cell>
          <cell r="P106">
            <v>2640</v>
          </cell>
          <cell r="Q106">
            <v>33809</v>
          </cell>
          <cell r="R106">
            <v>1346173</v>
          </cell>
        </row>
        <row r="107">
          <cell r="C107">
            <v>44896</v>
          </cell>
          <cell r="D107">
            <v>11410</v>
          </cell>
          <cell r="E107">
            <v>67009</v>
          </cell>
          <cell r="F107">
            <v>7274</v>
          </cell>
          <cell r="G107">
            <v>181640</v>
          </cell>
          <cell r="H107">
            <v>82329</v>
          </cell>
          <cell r="I107">
            <v>370674</v>
          </cell>
          <cell r="J107">
            <v>150</v>
          </cell>
          <cell r="K107">
            <v>457780</v>
          </cell>
          <cell r="L107">
            <v>65467</v>
          </cell>
          <cell r="M107">
            <v>20651</v>
          </cell>
          <cell r="N107">
            <v>11545</v>
          </cell>
          <cell r="O107">
            <v>2177</v>
          </cell>
          <cell r="P107">
            <v>2925</v>
          </cell>
          <cell r="Q107">
            <v>34833</v>
          </cell>
          <cell r="R107">
            <v>1360760</v>
          </cell>
        </row>
        <row r="108">
          <cell r="C108">
            <v>45233</v>
          </cell>
          <cell r="D108">
            <v>11486</v>
          </cell>
          <cell r="E108">
            <v>67079</v>
          </cell>
          <cell r="F108">
            <v>7366</v>
          </cell>
          <cell r="G108">
            <v>182123</v>
          </cell>
          <cell r="H108">
            <v>83011</v>
          </cell>
          <cell r="I108">
            <v>374722</v>
          </cell>
          <cell r="J108">
            <v>145</v>
          </cell>
          <cell r="K108">
            <v>457326</v>
          </cell>
          <cell r="L108">
            <v>66362</v>
          </cell>
          <cell r="M108">
            <v>20804</v>
          </cell>
          <cell r="N108">
            <v>11069</v>
          </cell>
          <cell r="O108">
            <v>2119</v>
          </cell>
          <cell r="P108">
            <v>2957</v>
          </cell>
          <cell r="Q108">
            <v>35078</v>
          </cell>
          <cell r="R108">
            <v>1366880</v>
          </cell>
        </row>
        <row r="109">
          <cell r="C109">
            <v>45431</v>
          </cell>
          <cell r="D109">
            <v>11509</v>
          </cell>
          <cell r="E109">
            <v>66918</v>
          </cell>
          <cell r="F109">
            <v>7462</v>
          </cell>
          <cell r="G109">
            <v>181352</v>
          </cell>
          <cell r="H109">
            <v>82088</v>
          </cell>
          <cell r="I109">
            <v>376011</v>
          </cell>
          <cell r="J109">
            <v>132</v>
          </cell>
          <cell r="K109">
            <v>452116</v>
          </cell>
          <cell r="L109">
            <v>66778</v>
          </cell>
          <cell r="M109">
            <v>20941</v>
          </cell>
          <cell r="N109">
            <v>10343</v>
          </cell>
          <cell r="O109">
            <v>2105</v>
          </cell>
          <cell r="P109">
            <v>2831</v>
          </cell>
          <cell r="Q109">
            <v>35157</v>
          </cell>
          <cell r="R109">
            <v>1361174</v>
          </cell>
        </row>
        <row r="110">
          <cell r="C110">
            <v>45606</v>
          </cell>
          <cell r="D110">
            <v>11558</v>
          </cell>
          <cell r="E110">
            <v>66985</v>
          </cell>
          <cell r="F110">
            <v>7797</v>
          </cell>
          <cell r="G110">
            <v>179385</v>
          </cell>
          <cell r="H110">
            <v>73998</v>
          </cell>
          <cell r="I110">
            <v>350968</v>
          </cell>
          <cell r="J110">
            <v>139</v>
          </cell>
          <cell r="K110">
            <v>444507</v>
          </cell>
          <cell r="L110">
            <v>67110</v>
          </cell>
          <cell r="M110">
            <v>21093</v>
          </cell>
          <cell r="N110">
            <v>9948</v>
          </cell>
          <cell r="O110">
            <v>2197</v>
          </cell>
          <cell r="P110">
            <v>2842</v>
          </cell>
          <cell r="Q110">
            <v>34883</v>
          </cell>
          <cell r="R110">
            <v>1319016</v>
          </cell>
        </row>
        <row r="111">
          <cell r="C111">
            <v>45824</v>
          </cell>
          <cell r="D111">
            <v>11643</v>
          </cell>
          <cell r="E111">
            <v>67142</v>
          </cell>
          <cell r="F111">
            <v>7980</v>
          </cell>
          <cell r="G111">
            <v>179750</v>
          </cell>
          <cell r="H111">
            <v>71489</v>
          </cell>
          <cell r="I111">
            <v>350249</v>
          </cell>
          <cell r="J111">
            <v>149</v>
          </cell>
          <cell r="K111">
            <v>441219</v>
          </cell>
          <cell r="L111">
            <v>66946</v>
          </cell>
          <cell r="M111">
            <v>21305</v>
          </cell>
          <cell r="N111">
            <v>9601</v>
          </cell>
          <cell r="O111">
            <v>2222</v>
          </cell>
          <cell r="P111">
            <v>2716</v>
          </cell>
          <cell r="Q111">
            <v>34999</v>
          </cell>
          <cell r="R111">
            <v>1313234</v>
          </cell>
        </row>
        <row r="112">
          <cell r="C112">
            <v>45985</v>
          </cell>
          <cell r="D112">
            <v>11718</v>
          </cell>
          <cell r="E112">
            <v>67066</v>
          </cell>
          <cell r="F112">
            <v>8204</v>
          </cell>
          <cell r="G112">
            <v>179877</v>
          </cell>
          <cell r="H112">
            <v>72942</v>
          </cell>
          <cell r="I112">
            <v>356175</v>
          </cell>
          <cell r="J112">
            <v>151</v>
          </cell>
          <cell r="K112">
            <v>439244</v>
          </cell>
          <cell r="L112">
            <v>66517</v>
          </cell>
          <cell r="M112">
            <v>21485</v>
          </cell>
          <cell r="N112">
            <v>9138</v>
          </cell>
          <cell r="O112">
            <v>2154</v>
          </cell>
          <cell r="P112">
            <v>2677</v>
          </cell>
          <cell r="Q112">
            <v>35001</v>
          </cell>
          <cell r="R112">
            <v>1318334</v>
          </cell>
        </row>
        <row r="113">
          <cell r="C113">
            <v>46005</v>
          </cell>
          <cell r="D113">
            <v>11812</v>
          </cell>
          <cell r="E113">
            <v>67365</v>
          </cell>
          <cell r="F113">
            <v>8438</v>
          </cell>
          <cell r="G113">
            <v>180335</v>
          </cell>
          <cell r="H113">
            <v>69709</v>
          </cell>
          <cell r="I113">
            <v>345699</v>
          </cell>
          <cell r="J113">
            <v>157</v>
          </cell>
          <cell r="K113">
            <v>437341</v>
          </cell>
          <cell r="L113">
            <v>66260</v>
          </cell>
          <cell r="M113">
            <v>21576</v>
          </cell>
          <cell r="N113">
            <v>9238</v>
          </cell>
          <cell r="O113">
            <v>2202</v>
          </cell>
          <cell r="P113">
            <v>2704</v>
          </cell>
          <cell r="Q113">
            <v>34842</v>
          </cell>
          <cell r="R113">
            <v>1303683</v>
          </cell>
        </row>
        <row r="114">
          <cell r="C114">
            <v>46038</v>
          </cell>
          <cell r="D114">
            <v>11860</v>
          </cell>
          <cell r="E114">
            <v>67688</v>
          </cell>
          <cell r="F114">
            <v>8663</v>
          </cell>
          <cell r="G114">
            <v>180744</v>
          </cell>
          <cell r="H114">
            <v>70071</v>
          </cell>
          <cell r="I114">
            <v>345064</v>
          </cell>
          <cell r="J114">
            <v>165</v>
          </cell>
          <cell r="K114">
            <v>433460</v>
          </cell>
          <cell r="L114">
            <v>64494</v>
          </cell>
          <cell r="M114">
            <v>21701</v>
          </cell>
          <cell r="N114">
            <v>9067</v>
          </cell>
          <cell r="O114">
            <v>2219</v>
          </cell>
          <cell r="P114">
            <v>2707</v>
          </cell>
          <cell r="Q114">
            <v>34868</v>
          </cell>
          <cell r="R114">
            <v>1298809</v>
          </cell>
        </row>
        <row r="115">
          <cell r="C115">
            <v>46038</v>
          </cell>
          <cell r="D115">
            <v>11968</v>
          </cell>
          <cell r="E115">
            <v>67875</v>
          </cell>
          <cell r="F115">
            <v>8689</v>
          </cell>
          <cell r="G115">
            <v>176469</v>
          </cell>
          <cell r="H115">
            <v>74829</v>
          </cell>
          <cell r="I115">
            <v>344991</v>
          </cell>
          <cell r="J115">
            <v>163</v>
          </cell>
          <cell r="K115">
            <v>429162</v>
          </cell>
          <cell r="L115">
            <v>63156</v>
          </cell>
          <cell r="M115">
            <v>21926</v>
          </cell>
          <cell r="N115">
            <v>9198</v>
          </cell>
          <cell r="O115">
            <v>2216</v>
          </cell>
          <cell r="P115">
            <v>2763</v>
          </cell>
          <cell r="Q115">
            <v>34817</v>
          </cell>
          <cell r="R115">
            <v>1294260</v>
          </cell>
        </row>
        <row r="116">
          <cell r="C116">
            <v>46302</v>
          </cell>
          <cell r="D116">
            <v>12054</v>
          </cell>
          <cell r="E116">
            <v>67963</v>
          </cell>
          <cell r="F116">
            <v>8698</v>
          </cell>
          <cell r="G116">
            <v>177031</v>
          </cell>
          <cell r="H116">
            <v>73217</v>
          </cell>
          <cell r="I116">
            <v>337958</v>
          </cell>
          <cell r="J116">
            <v>169</v>
          </cell>
          <cell r="K116">
            <v>423241</v>
          </cell>
          <cell r="L116">
            <v>59499</v>
          </cell>
          <cell r="M116">
            <v>21947</v>
          </cell>
          <cell r="N116">
            <v>9967</v>
          </cell>
          <cell r="O116">
            <v>2316</v>
          </cell>
          <cell r="P116">
            <v>2823</v>
          </cell>
          <cell r="Q116">
            <v>34553</v>
          </cell>
          <cell r="R116">
            <v>1277738</v>
          </cell>
        </row>
        <row r="117">
          <cell r="C117">
            <v>46534</v>
          </cell>
          <cell r="D117">
            <v>12138</v>
          </cell>
          <cell r="E117">
            <v>68152</v>
          </cell>
          <cell r="F117">
            <v>8842</v>
          </cell>
          <cell r="G117">
            <v>177139</v>
          </cell>
          <cell r="H117">
            <v>72831</v>
          </cell>
          <cell r="I117">
            <v>338829</v>
          </cell>
          <cell r="J117">
            <v>165</v>
          </cell>
          <cell r="K117">
            <v>421753</v>
          </cell>
          <cell r="L117">
            <v>58572</v>
          </cell>
          <cell r="M117">
            <v>22153</v>
          </cell>
          <cell r="N117">
            <v>10082</v>
          </cell>
          <cell r="O117">
            <v>2363</v>
          </cell>
          <cell r="P117">
            <v>2930</v>
          </cell>
          <cell r="Q117">
            <v>34463</v>
          </cell>
          <cell r="R117">
            <v>1276946</v>
          </cell>
        </row>
        <row r="118">
          <cell r="C118">
            <v>46991</v>
          </cell>
          <cell r="D118">
            <v>12411</v>
          </cell>
          <cell r="E118">
            <v>69127</v>
          </cell>
          <cell r="F118">
            <v>8690</v>
          </cell>
          <cell r="G118">
            <v>182397</v>
          </cell>
          <cell r="H118">
            <v>68816</v>
          </cell>
          <cell r="I118">
            <v>339937</v>
          </cell>
          <cell r="J118">
            <v>169</v>
          </cell>
          <cell r="K118">
            <v>428112</v>
          </cell>
          <cell r="L118">
            <v>60990</v>
          </cell>
          <cell r="M118">
            <v>22094</v>
          </cell>
          <cell r="N118">
            <v>12298</v>
          </cell>
          <cell r="O118">
            <v>2463</v>
          </cell>
          <cell r="P118">
            <v>2831</v>
          </cell>
          <cell r="Q118">
            <v>34444</v>
          </cell>
          <cell r="R118">
            <v>1291770</v>
          </cell>
        </row>
        <row r="119">
          <cell r="C119">
            <v>45907</v>
          </cell>
          <cell r="D119">
            <v>11797</v>
          </cell>
          <cell r="E119">
            <v>67531</v>
          </cell>
          <cell r="F119">
            <v>8175</v>
          </cell>
          <cell r="G119">
            <v>179854</v>
          </cell>
          <cell r="H119">
            <v>74611</v>
          </cell>
          <cell r="I119">
            <v>352606</v>
          </cell>
          <cell r="J119">
            <v>155</v>
          </cell>
          <cell r="K119">
            <v>438771</v>
          </cell>
          <cell r="L119">
            <v>64346</v>
          </cell>
          <cell r="M119">
            <v>21473</v>
          </cell>
          <cell r="N119">
            <v>10125</v>
          </cell>
          <cell r="O119">
            <v>2229</v>
          </cell>
          <cell r="P119">
            <v>2809</v>
          </cell>
          <cell r="Q119">
            <v>34828</v>
          </cell>
          <cell r="R119">
            <v>1315217</v>
          </cell>
        </row>
        <row r="120">
          <cell r="C120">
            <v>47275</v>
          </cell>
          <cell r="D120">
            <v>12499</v>
          </cell>
          <cell r="E120">
            <v>69243</v>
          </cell>
          <cell r="F120">
            <v>8791</v>
          </cell>
          <cell r="G120">
            <v>183930</v>
          </cell>
          <cell r="H120">
            <v>68773</v>
          </cell>
          <cell r="I120">
            <v>336317</v>
          </cell>
          <cell r="J120">
            <v>160</v>
          </cell>
          <cell r="K120">
            <v>429605</v>
          </cell>
          <cell r="L120">
            <v>60022</v>
          </cell>
          <cell r="M120">
            <v>22059</v>
          </cell>
          <cell r="N120">
            <v>12567</v>
          </cell>
          <cell r="O120">
            <v>2395</v>
          </cell>
          <cell r="P120">
            <v>2868</v>
          </cell>
          <cell r="Q120">
            <v>34656</v>
          </cell>
          <cell r="R120">
            <v>1291160</v>
          </cell>
        </row>
        <row r="121">
          <cell r="C121">
            <v>47463</v>
          </cell>
          <cell r="D121">
            <v>12559</v>
          </cell>
          <cell r="E121">
            <v>69221</v>
          </cell>
          <cell r="F121">
            <v>8734</v>
          </cell>
          <cell r="G121">
            <v>183083</v>
          </cell>
          <cell r="H121">
            <v>69297</v>
          </cell>
          <cell r="I121">
            <v>340105</v>
          </cell>
          <cell r="J121">
            <v>158</v>
          </cell>
          <cell r="K121">
            <v>429302</v>
          </cell>
          <cell r="L121">
            <v>60233</v>
          </cell>
          <cell r="M121">
            <v>21913</v>
          </cell>
          <cell r="N121">
            <v>12450</v>
          </cell>
          <cell r="O121">
            <v>2243</v>
          </cell>
          <cell r="P121">
            <v>2796</v>
          </cell>
          <cell r="Q121">
            <v>34802</v>
          </cell>
          <cell r="R121">
            <v>1294359</v>
          </cell>
        </row>
        <row r="122">
          <cell r="C122">
            <v>47564</v>
          </cell>
          <cell r="D122">
            <v>12647</v>
          </cell>
          <cell r="E122">
            <v>69235</v>
          </cell>
          <cell r="F122">
            <v>8667</v>
          </cell>
          <cell r="G122">
            <v>182792</v>
          </cell>
          <cell r="H122">
            <v>68226</v>
          </cell>
          <cell r="I122">
            <v>342428</v>
          </cell>
          <cell r="J122">
            <v>154</v>
          </cell>
          <cell r="K122">
            <v>429176</v>
          </cell>
          <cell r="L122">
            <v>60450</v>
          </cell>
          <cell r="M122">
            <v>21826</v>
          </cell>
          <cell r="N122">
            <v>12375</v>
          </cell>
          <cell r="O122">
            <v>2190</v>
          </cell>
          <cell r="P122">
            <v>2654</v>
          </cell>
          <cell r="Q122">
            <v>35434</v>
          </cell>
          <cell r="R122">
            <v>1295818</v>
          </cell>
        </row>
        <row r="123">
          <cell r="C123">
            <v>47546</v>
          </cell>
          <cell r="D123">
            <v>12681</v>
          </cell>
          <cell r="E123">
            <v>68963</v>
          </cell>
          <cell r="F123">
            <v>8606</v>
          </cell>
          <cell r="G123">
            <v>178102</v>
          </cell>
          <cell r="H123">
            <v>66710</v>
          </cell>
          <cell r="I123">
            <v>341696</v>
          </cell>
          <cell r="J123">
            <v>155</v>
          </cell>
          <cell r="K123">
            <v>423792</v>
          </cell>
          <cell r="L123">
            <v>61197</v>
          </cell>
          <cell r="M123">
            <v>21804</v>
          </cell>
          <cell r="N123">
            <v>12319</v>
          </cell>
          <cell r="O123">
            <v>2412</v>
          </cell>
          <cell r="P123">
            <v>2583</v>
          </cell>
          <cell r="Q123">
            <v>35294</v>
          </cell>
          <cell r="R123">
            <v>1283860</v>
          </cell>
        </row>
        <row r="124">
          <cell r="C124">
            <v>47544</v>
          </cell>
          <cell r="D124">
            <v>12696</v>
          </cell>
          <cell r="E124">
            <v>68776</v>
          </cell>
          <cell r="F124">
            <v>8641</v>
          </cell>
          <cell r="G124">
            <v>176139</v>
          </cell>
          <cell r="H124">
            <v>64480</v>
          </cell>
          <cell r="I124">
            <v>334945</v>
          </cell>
          <cell r="J124">
            <v>148</v>
          </cell>
          <cell r="K124">
            <v>420435</v>
          </cell>
          <cell r="L124">
            <v>61569</v>
          </cell>
          <cell r="M124">
            <v>21741</v>
          </cell>
          <cell r="N124">
            <v>12138</v>
          </cell>
          <cell r="O124">
            <v>2366</v>
          </cell>
          <cell r="P124">
            <v>2533</v>
          </cell>
          <cell r="Q124">
            <v>35078</v>
          </cell>
          <cell r="R124">
            <v>1269229</v>
          </cell>
        </row>
        <row r="125">
          <cell r="C125">
            <v>47622</v>
          </cell>
          <cell r="D125">
            <v>12683</v>
          </cell>
          <cell r="E125">
            <v>68468</v>
          </cell>
          <cell r="F125">
            <v>8819</v>
          </cell>
          <cell r="G125">
            <v>175299</v>
          </cell>
          <cell r="H125">
            <v>63665</v>
          </cell>
          <cell r="I125">
            <v>333858</v>
          </cell>
          <cell r="J125">
            <v>138</v>
          </cell>
          <cell r="K125">
            <v>417916</v>
          </cell>
          <cell r="L125">
            <v>60273</v>
          </cell>
          <cell r="M125">
            <v>22127</v>
          </cell>
          <cell r="N125">
            <v>11881</v>
          </cell>
          <cell r="O125">
            <v>2323</v>
          </cell>
          <cell r="P125">
            <v>2495</v>
          </cell>
          <cell r="Q125">
            <v>34728</v>
          </cell>
          <cell r="R125">
            <v>1262295</v>
          </cell>
        </row>
        <row r="126">
          <cell r="C126">
            <v>48091</v>
          </cell>
          <cell r="D126">
            <v>12746</v>
          </cell>
          <cell r="E126">
            <v>69053</v>
          </cell>
          <cell r="F126">
            <v>9147</v>
          </cell>
          <cell r="G126">
            <v>175180</v>
          </cell>
          <cell r="H126">
            <v>61152</v>
          </cell>
          <cell r="I126">
            <v>327637</v>
          </cell>
          <cell r="J126">
            <v>142</v>
          </cell>
          <cell r="K126">
            <v>416568</v>
          </cell>
          <cell r="L126">
            <v>60891</v>
          </cell>
          <cell r="M126">
            <v>21696</v>
          </cell>
          <cell r="N126">
            <v>12073</v>
          </cell>
          <cell r="O126">
            <v>2347</v>
          </cell>
          <cell r="P126">
            <v>2604</v>
          </cell>
          <cell r="Q126">
            <v>34657</v>
          </cell>
          <cell r="R126">
            <v>1253984</v>
          </cell>
        </row>
        <row r="127">
          <cell r="C127">
            <v>47571</v>
          </cell>
          <cell r="D127">
            <v>12675</v>
          </cell>
          <cell r="E127">
            <v>68711</v>
          </cell>
          <cell r="F127">
            <v>9249</v>
          </cell>
          <cell r="G127">
            <v>173809</v>
          </cell>
          <cell r="H127">
            <v>61050</v>
          </cell>
          <cell r="I127">
            <v>327212</v>
          </cell>
          <cell r="J127">
            <v>148</v>
          </cell>
          <cell r="K127">
            <v>416362</v>
          </cell>
          <cell r="L127">
            <v>60720</v>
          </cell>
          <cell r="M127">
            <v>21794</v>
          </cell>
          <cell r="N127">
            <v>11977</v>
          </cell>
          <cell r="O127">
            <v>2312</v>
          </cell>
          <cell r="P127">
            <v>2580</v>
          </cell>
          <cell r="Q127">
            <v>34608</v>
          </cell>
          <cell r="R127">
            <v>1250778</v>
          </cell>
        </row>
        <row r="128">
          <cell r="C128">
            <v>47704</v>
          </cell>
          <cell r="D128">
            <v>12773</v>
          </cell>
          <cell r="E128">
            <v>68259</v>
          </cell>
          <cell r="F128">
            <v>9213</v>
          </cell>
          <cell r="G128">
            <v>171958</v>
          </cell>
          <cell r="H128">
            <v>60326</v>
          </cell>
          <cell r="I128">
            <v>325645</v>
          </cell>
          <cell r="J128">
            <v>140</v>
          </cell>
          <cell r="K128">
            <v>415610</v>
          </cell>
          <cell r="L128">
            <v>59487</v>
          </cell>
          <cell r="M128">
            <v>21720</v>
          </cell>
          <cell r="N128">
            <v>12097</v>
          </cell>
          <cell r="O128">
            <v>2312</v>
          </cell>
          <cell r="P128">
            <v>2650</v>
          </cell>
          <cell r="Q128">
            <v>34426</v>
          </cell>
          <cell r="R128">
            <v>1244320</v>
          </cell>
        </row>
        <row r="129">
          <cell r="C129">
            <v>47704</v>
          </cell>
          <cell r="D129">
            <v>12818</v>
          </cell>
          <cell r="E129">
            <v>67927</v>
          </cell>
          <cell r="F129">
            <v>9255</v>
          </cell>
          <cell r="G129">
            <v>170750</v>
          </cell>
          <cell r="H129">
            <v>59944</v>
          </cell>
          <cell r="I129">
            <v>317866</v>
          </cell>
          <cell r="J129">
            <v>131</v>
          </cell>
          <cell r="K129">
            <v>414766</v>
          </cell>
          <cell r="L129">
            <v>56610</v>
          </cell>
          <cell r="M129">
            <v>21706</v>
          </cell>
          <cell r="N129">
            <v>12220</v>
          </cell>
          <cell r="O129">
            <v>2184</v>
          </cell>
          <cell r="P129">
            <v>2706</v>
          </cell>
          <cell r="Q129">
            <v>34273</v>
          </cell>
          <cell r="R129">
            <v>1230860</v>
          </cell>
        </row>
        <row r="130">
          <cell r="C130">
            <v>48018</v>
          </cell>
          <cell r="D130">
            <v>12880</v>
          </cell>
          <cell r="E130">
            <v>67913</v>
          </cell>
          <cell r="F130">
            <v>9305</v>
          </cell>
          <cell r="G130">
            <v>169791</v>
          </cell>
          <cell r="H130">
            <v>59887</v>
          </cell>
          <cell r="I130">
            <v>318368</v>
          </cell>
          <cell r="J130">
            <v>131</v>
          </cell>
          <cell r="K130">
            <v>415174</v>
          </cell>
          <cell r="L130">
            <v>55887</v>
          </cell>
          <cell r="M130">
            <v>21693</v>
          </cell>
          <cell r="N130">
            <v>12140</v>
          </cell>
          <cell r="O130">
            <v>2190</v>
          </cell>
          <cell r="P130">
            <v>2713</v>
          </cell>
          <cell r="Q130">
            <v>34284</v>
          </cell>
          <cell r="R130">
            <v>1230374</v>
          </cell>
        </row>
        <row r="131">
          <cell r="C131">
            <v>48125</v>
          </cell>
          <cell r="D131">
            <v>12994</v>
          </cell>
          <cell r="E131">
            <v>67901</v>
          </cell>
          <cell r="F131">
            <v>9415</v>
          </cell>
          <cell r="G131">
            <v>169089</v>
          </cell>
          <cell r="H131">
            <v>59246</v>
          </cell>
          <cell r="I131">
            <v>320219</v>
          </cell>
          <cell r="J131">
            <v>131</v>
          </cell>
          <cell r="K131">
            <v>414330</v>
          </cell>
          <cell r="L131">
            <v>55169</v>
          </cell>
          <cell r="M131">
            <v>21705</v>
          </cell>
          <cell r="N131">
            <v>12112</v>
          </cell>
          <cell r="O131">
            <v>2239</v>
          </cell>
          <cell r="P131">
            <v>2665</v>
          </cell>
          <cell r="Q131">
            <v>33999</v>
          </cell>
          <cell r="R131">
            <v>1229339</v>
          </cell>
        </row>
        <row r="132">
          <cell r="C132">
            <v>47686</v>
          </cell>
          <cell r="D132">
            <v>12721</v>
          </cell>
          <cell r="E132">
            <v>68639</v>
          </cell>
          <cell r="F132">
            <v>8987</v>
          </cell>
          <cell r="G132">
            <v>175827</v>
          </cell>
          <cell r="H132">
            <v>63563</v>
          </cell>
          <cell r="I132">
            <v>330525</v>
          </cell>
          <cell r="J132">
            <v>145</v>
          </cell>
          <cell r="K132">
            <v>420253</v>
          </cell>
          <cell r="L132">
            <v>59376</v>
          </cell>
          <cell r="M132">
            <v>21815</v>
          </cell>
          <cell r="N132">
            <v>12196</v>
          </cell>
          <cell r="O132">
            <v>2293</v>
          </cell>
          <cell r="P132">
            <v>2654</v>
          </cell>
          <cell r="Q132">
            <v>34687</v>
          </cell>
          <cell r="R132">
            <v>1261367</v>
          </cell>
        </row>
        <row r="133">
          <cell r="B133">
            <v>43647</v>
          </cell>
          <cell r="C133">
            <v>48316</v>
          </cell>
          <cell r="D133">
            <v>13013</v>
          </cell>
          <cell r="E133">
            <v>67860</v>
          </cell>
          <cell r="F133">
            <v>9613</v>
          </cell>
          <cell r="G133">
            <v>168544</v>
          </cell>
          <cell r="H133">
            <v>58061</v>
          </cell>
          <cell r="I133">
            <v>316042</v>
          </cell>
          <cell r="J133">
            <v>127</v>
          </cell>
          <cell r="K133">
            <v>412451</v>
          </cell>
          <cell r="L133">
            <v>54796</v>
          </cell>
          <cell r="M133">
            <v>21628</v>
          </cell>
          <cell r="N133">
            <v>12333</v>
          </cell>
          <cell r="O133">
            <v>2201</v>
          </cell>
          <cell r="P133">
            <v>2720</v>
          </cell>
          <cell r="Q133">
            <v>33847</v>
          </cell>
          <cell r="R133">
            <v>1221552</v>
          </cell>
        </row>
        <row r="134">
          <cell r="B134">
            <v>43678</v>
          </cell>
          <cell r="C134">
            <v>48446</v>
          </cell>
          <cell r="D134">
            <v>12992</v>
          </cell>
          <cell r="E134">
            <v>67557</v>
          </cell>
          <cell r="F134">
            <v>9583</v>
          </cell>
          <cell r="G134">
            <v>167960</v>
          </cell>
          <cell r="H134">
            <v>57931</v>
          </cell>
          <cell r="I134">
            <v>318314</v>
          </cell>
          <cell r="J134">
            <v>131</v>
          </cell>
          <cell r="K134">
            <v>410883</v>
          </cell>
          <cell r="L134">
            <v>54394</v>
          </cell>
          <cell r="M134">
            <v>21674</v>
          </cell>
          <cell r="N134">
            <v>11967</v>
          </cell>
          <cell r="O134">
            <v>2127</v>
          </cell>
          <cell r="P134">
            <v>2531</v>
          </cell>
          <cell r="Q134">
            <v>34059</v>
          </cell>
          <cell r="R134">
            <v>1220549</v>
          </cell>
        </row>
        <row r="135">
          <cell r="B135">
            <v>43709</v>
          </cell>
          <cell r="C135">
            <v>48386</v>
          </cell>
          <cell r="D135">
            <v>13012</v>
          </cell>
          <cell r="E135">
            <v>67382</v>
          </cell>
          <cell r="F135">
            <v>9644</v>
          </cell>
          <cell r="G135">
            <v>167359</v>
          </cell>
          <cell r="H135">
            <v>57640</v>
          </cell>
          <cell r="I135">
            <v>320213</v>
          </cell>
          <cell r="J135">
            <v>136</v>
          </cell>
          <cell r="K135">
            <v>409522</v>
          </cell>
          <cell r="L135">
            <v>54464</v>
          </cell>
          <cell r="M135">
            <v>21595</v>
          </cell>
          <cell r="N135">
            <v>11716</v>
          </cell>
          <cell r="O135">
            <v>2094</v>
          </cell>
          <cell r="P135">
            <v>2376</v>
          </cell>
          <cell r="Q135">
            <v>33890</v>
          </cell>
          <cell r="R135">
            <v>1219429</v>
          </cell>
        </row>
        <row r="136">
          <cell r="B136">
            <v>43739</v>
          </cell>
          <cell r="C136">
            <v>48434</v>
          </cell>
          <cell r="D136">
            <v>12986</v>
          </cell>
          <cell r="E136">
            <v>67105</v>
          </cell>
          <cell r="F136">
            <v>9740</v>
          </cell>
          <cell r="G136">
            <v>165851</v>
          </cell>
          <cell r="H136">
            <v>58277</v>
          </cell>
          <cell r="I136">
            <v>319577</v>
          </cell>
          <cell r="J136">
            <v>146</v>
          </cell>
          <cell r="K136">
            <v>407413</v>
          </cell>
          <cell r="L136">
            <v>55221</v>
          </cell>
          <cell r="M136">
            <v>21599</v>
          </cell>
          <cell r="N136">
            <v>11490</v>
          </cell>
          <cell r="O136">
            <v>2075</v>
          </cell>
          <cell r="P136">
            <v>2386</v>
          </cell>
          <cell r="Q136">
            <v>33914</v>
          </cell>
          <cell r="R136">
            <v>1216214</v>
          </cell>
        </row>
        <row r="137">
          <cell r="B137">
            <v>43770</v>
          </cell>
          <cell r="C137">
            <v>47574</v>
          </cell>
          <cell r="D137">
            <v>12898</v>
          </cell>
          <cell r="E137">
            <v>66382</v>
          </cell>
          <cell r="F137">
            <v>9841</v>
          </cell>
          <cell r="G137">
            <v>164578</v>
          </cell>
          <cell r="H137">
            <v>58658</v>
          </cell>
          <cell r="I137">
            <v>320755</v>
          </cell>
          <cell r="J137">
            <v>144</v>
          </cell>
          <cell r="K137">
            <v>405220</v>
          </cell>
          <cell r="L137">
            <v>56378</v>
          </cell>
          <cell r="M137">
            <v>21579</v>
          </cell>
          <cell r="N137">
            <v>11081</v>
          </cell>
          <cell r="O137">
            <v>2146</v>
          </cell>
          <cell r="P137">
            <v>2274</v>
          </cell>
          <cell r="Q137">
            <v>33566</v>
          </cell>
          <cell r="R137">
            <v>1213074</v>
          </cell>
        </row>
        <row r="138">
          <cell r="B138">
            <v>43800</v>
          </cell>
          <cell r="C138">
            <v>47575</v>
          </cell>
          <cell r="D138">
            <v>12914</v>
          </cell>
          <cell r="E138">
            <v>66059</v>
          </cell>
          <cell r="F138">
            <v>10140</v>
          </cell>
          <cell r="G138">
            <v>161286</v>
          </cell>
          <cell r="H138">
            <v>59126</v>
          </cell>
          <cell r="I138">
            <v>319312</v>
          </cell>
          <cell r="J138">
            <v>136</v>
          </cell>
          <cell r="K138">
            <v>404097</v>
          </cell>
          <cell r="L138">
            <v>56938</v>
          </cell>
          <cell r="M138">
            <v>21585</v>
          </cell>
          <cell r="N138">
            <v>10832</v>
          </cell>
          <cell r="O138">
            <v>2129</v>
          </cell>
          <cell r="P138">
            <v>2219</v>
          </cell>
          <cell r="Q138">
            <v>33218</v>
          </cell>
          <cell r="R138">
            <v>1207566</v>
          </cell>
        </row>
        <row r="139">
          <cell r="B139">
            <v>43831</v>
          </cell>
          <cell r="C139">
            <v>47095</v>
          </cell>
          <cell r="D139">
            <v>12981</v>
          </cell>
          <cell r="E139">
            <v>66551</v>
          </cell>
          <cell r="F139">
            <v>10244</v>
          </cell>
          <cell r="G139">
            <v>160061</v>
          </cell>
          <cell r="H139">
            <v>58152</v>
          </cell>
          <cell r="I139">
            <v>315372</v>
          </cell>
          <cell r="J139">
            <v>136</v>
          </cell>
          <cell r="K139">
            <v>400649</v>
          </cell>
          <cell r="L139">
            <v>57319</v>
          </cell>
          <cell r="M139">
            <v>21458</v>
          </cell>
          <cell r="N139">
            <v>10842</v>
          </cell>
          <cell r="O139">
            <v>2191</v>
          </cell>
          <cell r="P139">
            <v>2270</v>
          </cell>
          <cell r="Q139">
            <v>33011</v>
          </cell>
          <cell r="R139">
            <v>1198332</v>
          </cell>
        </row>
        <row r="140">
          <cell r="B140">
            <v>43862</v>
          </cell>
          <cell r="C140">
            <v>46391</v>
          </cell>
          <cell r="D140">
            <v>13005</v>
          </cell>
          <cell r="E140">
            <v>66189</v>
          </cell>
          <cell r="F140">
            <v>10277</v>
          </cell>
          <cell r="G140">
            <v>159654</v>
          </cell>
          <cell r="H140">
            <v>57851</v>
          </cell>
          <cell r="I140">
            <v>315302</v>
          </cell>
          <cell r="J140">
            <v>131</v>
          </cell>
          <cell r="K140">
            <v>398833</v>
          </cell>
          <cell r="L140">
            <v>56886</v>
          </cell>
          <cell r="M140">
            <v>20978</v>
          </cell>
          <cell r="N140">
            <v>10763</v>
          </cell>
          <cell r="O140">
            <v>2187</v>
          </cell>
          <cell r="P140">
            <v>2249</v>
          </cell>
          <cell r="Q140">
            <v>32739</v>
          </cell>
          <cell r="R140">
            <v>1193435</v>
          </cell>
        </row>
        <row r="141">
          <cell r="B141">
            <v>43891</v>
          </cell>
          <cell r="C141">
            <v>46567</v>
          </cell>
          <cell r="D141">
            <v>12976</v>
          </cell>
          <cell r="E141">
            <v>65220</v>
          </cell>
          <cell r="F141">
            <v>11546</v>
          </cell>
          <cell r="G141">
            <v>159152</v>
          </cell>
          <cell r="H141">
            <v>56350</v>
          </cell>
          <cell r="I141">
            <v>313931</v>
          </cell>
          <cell r="J141">
            <v>139</v>
          </cell>
          <cell r="K141">
            <v>398268</v>
          </cell>
          <cell r="L141">
            <v>56165</v>
          </cell>
          <cell r="M141">
            <v>20896</v>
          </cell>
          <cell r="N141">
            <v>11088</v>
          </cell>
          <cell r="O141">
            <v>2190</v>
          </cell>
          <cell r="P141">
            <v>2376</v>
          </cell>
          <cell r="Q141">
            <v>32749</v>
          </cell>
          <cell r="R141">
            <v>1189613</v>
          </cell>
        </row>
        <row r="142">
          <cell r="B142">
            <v>43922</v>
          </cell>
          <cell r="C142">
            <v>46928</v>
          </cell>
          <cell r="D142">
            <v>13042</v>
          </cell>
          <cell r="E142">
            <v>65016</v>
          </cell>
          <cell r="F142">
            <v>13004</v>
          </cell>
          <cell r="G142">
            <v>164601</v>
          </cell>
          <cell r="H142">
            <v>58902</v>
          </cell>
          <cell r="I142">
            <v>327329</v>
          </cell>
          <cell r="J142">
            <v>136</v>
          </cell>
          <cell r="K142">
            <v>406330</v>
          </cell>
          <cell r="L142">
            <v>53847</v>
          </cell>
          <cell r="M142">
            <v>20928</v>
          </cell>
          <cell r="N142">
            <v>11807</v>
          </cell>
          <cell r="O142">
            <v>2112</v>
          </cell>
          <cell r="P142">
            <v>2374</v>
          </cell>
          <cell r="Q142">
            <v>33080</v>
          </cell>
          <cell r="R142">
            <v>1219436</v>
          </cell>
        </row>
        <row r="143">
          <cell r="B143">
            <v>43952</v>
          </cell>
          <cell r="C143">
            <v>47372</v>
          </cell>
          <cell r="D143">
            <v>13205</v>
          </cell>
          <cell r="E143">
            <v>66253</v>
          </cell>
          <cell r="F143">
            <v>12220</v>
          </cell>
          <cell r="G143">
            <v>167303</v>
          </cell>
          <cell r="H143">
            <v>63964</v>
          </cell>
          <cell r="I143">
            <v>340281</v>
          </cell>
          <cell r="J143">
            <v>141</v>
          </cell>
          <cell r="K143">
            <v>415595</v>
          </cell>
          <cell r="L143">
            <v>56473</v>
          </cell>
          <cell r="M143">
            <v>20955</v>
          </cell>
          <cell r="N143">
            <v>12221</v>
          </cell>
          <cell r="O143">
            <v>2417</v>
          </cell>
          <cell r="P143">
            <v>2495</v>
          </cell>
          <cell r="Q143">
            <v>33409</v>
          </cell>
          <cell r="R143">
            <v>1254304</v>
          </cell>
        </row>
        <row r="144">
          <cell r="B144">
            <v>43983</v>
          </cell>
          <cell r="C144">
            <v>47528</v>
          </cell>
          <cell r="D144">
            <v>13325</v>
          </cell>
          <cell r="E144">
            <v>66783</v>
          </cell>
          <cell r="F144">
            <v>12252</v>
          </cell>
          <cell r="G144">
            <v>167257</v>
          </cell>
          <cell r="H144">
            <v>69076</v>
          </cell>
          <cell r="I144">
            <v>348982</v>
          </cell>
          <cell r="J144">
            <v>144</v>
          </cell>
          <cell r="K144">
            <v>421306</v>
          </cell>
          <cell r="L144">
            <v>58208</v>
          </cell>
          <cell r="M144">
            <v>20960</v>
          </cell>
          <cell r="N144">
            <v>12424</v>
          </cell>
          <cell r="O144">
            <v>2639</v>
          </cell>
          <cell r="P144">
            <v>2732</v>
          </cell>
          <cell r="Q144">
            <v>33815</v>
          </cell>
          <cell r="R144">
            <v>1277431</v>
          </cell>
        </row>
        <row r="145">
          <cell r="B145" t="str">
            <v>FY 2019-20 Actuals</v>
          </cell>
        </row>
        <row r="146">
          <cell r="B146">
            <v>44013</v>
          </cell>
          <cell r="C146">
            <v>47686</v>
          </cell>
          <cell r="D146">
            <v>13413</v>
          </cell>
          <cell r="E146">
            <v>66981</v>
          </cell>
          <cell r="F146">
            <v>12259</v>
          </cell>
          <cell r="G146">
            <v>166034</v>
          </cell>
          <cell r="H146">
            <v>74285</v>
          </cell>
          <cell r="I146">
            <v>357091</v>
          </cell>
          <cell r="J146">
            <v>141</v>
          </cell>
          <cell r="K146">
            <v>424878</v>
          </cell>
          <cell r="L146">
            <v>60922</v>
          </cell>
          <cell r="M146">
            <v>20897</v>
          </cell>
          <cell r="N146">
            <v>12667</v>
          </cell>
          <cell r="O146">
            <v>2908</v>
          </cell>
          <cell r="P146">
            <v>2949</v>
          </cell>
          <cell r="Q146">
            <v>34313</v>
          </cell>
          <cell r="R146">
            <v>1297424</v>
          </cell>
        </row>
        <row r="147">
          <cell r="B147">
            <v>44044</v>
          </cell>
          <cell r="C147">
            <v>47952</v>
          </cell>
          <cell r="D147">
            <v>13310</v>
          </cell>
          <cell r="E147">
            <v>65586</v>
          </cell>
          <cell r="F147">
            <v>14063</v>
          </cell>
          <cell r="G147">
            <v>167283</v>
          </cell>
          <cell r="H147">
            <v>77629</v>
          </cell>
          <cell r="I147">
            <v>366450</v>
          </cell>
          <cell r="J147">
            <v>144</v>
          </cell>
          <cell r="K147">
            <v>430134</v>
          </cell>
          <cell r="L147">
            <v>63267</v>
          </cell>
          <cell r="M147">
            <v>20900</v>
          </cell>
          <cell r="N147">
            <v>12830</v>
          </cell>
          <cell r="O147">
            <v>3139</v>
          </cell>
          <cell r="P147">
            <v>3203</v>
          </cell>
          <cell r="Q147">
            <v>34486</v>
          </cell>
          <cell r="R147">
            <v>1320376</v>
          </cell>
        </row>
        <row r="148">
          <cell r="B148">
            <v>44075</v>
          </cell>
          <cell r="C148">
            <v>48151</v>
          </cell>
          <cell r="D148">
            <v>13376</v>
          </cell>
          <cell r="E148">
            <v>65621</v>
          </cell>
          <cell r="F148">
            <v>14398</v>
          </cell>
          <cell r="G148">
            <v>169873</v>
          </cell>
          <cell r="H148">
            <v>79159</v>
          </cell>
          <cell r="I148">
            <v>373840</v>
          </cell>
          <cell r="J148">
            <v>141</v>
          </cell>
          <cell r="K148">
            <v>435629</v>
          </cell>
          <cell r="L148">
            <v>64954</v>
          </cell>
          <cell r="M148">
            <v>20887</v>
          </cell>
          <cell r="N148">
            <v>12852</v>
          </cell>
          <cell r="O148">
            <v>3302</v>
          </cell>
          <cell r="P148">
            <v>3861</v>
          </cell>
          <cell r="Q148">
            <v>34759</v>
          </cell>
          <cell r="R148">
            <v>1340803</v>
          </cell>
        </row>
        <row r="149">
          <cell r="B149">
            <v>44105</v>
          </cell>
          <cell r="C149">
            <v>48496</v>
          </cell>
          <cell r="D149">
            <v>13433</v>
          </cell>
          <cell r="E149">
            <v>65730</v>
          </cell>
          <cell r="F149">
            <v>14484</v>
          </cell>
          <cell r="G149">
            <v>170593</v>
          </cell>
          <cell r="H149">
            <v>83760</v>
          </cell>
          <cell r="I149">
            <v>382671</v>
          </cell>
          <cell r="J149">
            <v>141</v>
          </cell>
          <cell r="K149">
            <v>440714</v>
          </cell>
          <cell r="L149">
            <v>67223</v>
          </cell>
          <cell r="M149">
            <v>20947</v>
          </cell>
          <cell r="N149">
            <v>13123</v>
          </cell>
          <cell r="O149">
            <v>3546</v>
          </cell>
          <cell r="P149">
            <v>5442</v>
          </cell>
          <cell r="Q149">
            <v>34951</v>
          </cell>
          <cell r="R149">
            <v>1365254</v>
          </cell>
        </row>
        <row r="150">
          <cell r="B150">
            <v>44136</v>
          </cell>
          <cell r="C150">
            <v>48621</v>
          </cell>
          <cell r="D150">
            <v>13481</v>
          </cell>
          <cell r="E150">
            <v>65897</v>
          </cell>
          <cell r="F150">
            <v>14355</v>
          </cell>
          <cell r="G150">
            <v>171651</v>
          </cell>
          <cell r="H150">
            <v>86094</v>
          </cell>
          <cell r="I150">
            <v>391656</v>
          </cell>
          <cell r="J150">
            <v>140</v>
          </cell>
          <cell r="K150">
            <v>445544</v>
          </cell>
          <cell r="L150">
            <v>67632</v>
          </cell>
          <cell r="M150">
            <v>20960</v>
          </cell>
          <cell r="N150">
            <v>13290</v>
          </cell>
          <cell r="O150">
            <v>3679</v>
          </cell>
          <cell r="P150">
            <v>6029</v>
          </cell>
          <cell r="Q150">
            <v>35190</v>
          </cell>
          <cell r="R150">
            <v>1384219</v>
          </cell>
        </row>
        <row r="151">
          <cell r="B151">
            <v>44166</v>
          </cell>
          <cell r="C151">
            <v>48614</v>
          </cell>
          <cell r="D151">
            <v>13584</v>
          </cell>
          <cell r="E151">
            <v>66012</v>
          </cell>
          <cell r="F151">
            <v>14535</v>
          </cell>
          <cell r="G151">
            <v>172340</v>
          </cell>
          <cell r="H151">
            <v>89059</v>
          </cell>
          <cell r="I151">
            <v>401547</v>
          </cell>
          <cell r="J151">
            <v>143</v>
          </cell>
          <cell r="K151">
            <v>450341</v>
          </cell>
          <cell r="L151">
            <v>67793</v>
          </cell>
          <cell r="M151">
            <v>20930</v>
          </cell>
          <cell r="N151">
            <v>13445</v>
          </cell>
          <cell r="O151">
            <v>3749</v>
          </cell>
          <cell r="P151">
            <v>6610</v>
          </cell>
          <cell r="Q151">
            <v>35518</v>
          </cell>
          <cell r="R151">
            <v>1404220</v>
          </cell>
        </row>
        <row r="152">
          <cell r="B152">
            <v>44197</v>
          </cell>
          <cell r="C152">
            <v>48277</v>
          </cell>
          <cell r="D152">
            <v>13587</v>
          </cell>
          <cell r="E152">
            <v>66323</v>
          </cell>
          <cell r="F152">
            <v>14508</v>
          </cell>
          <cell r="G152">
            <v>174619</v>
          </cell>
          <cell r="H152">
            <v>90560</v>
          </cell>
          <cell r="I152">
            <v>411226</v>
          </cell>
          <cell r="J152">
            <v>140</v>
          </cell>
          <cell r="K152">
            <v>454650</v>
          </cell>
          <cell r="L152">
            <v>68914</v>
          </cell>
          <cell r="M152">
            <v>20876</v>
          </cell>
          <cell r="N152">
            <v>13740</v>
          </cell>
          <cell r="O152">
            <v>3912</v>
          </cell>
          <cell r="P152">
            <v>7272</v>
          </cell>
          <cell r="Q152">
            <v>35647</v>
          </cell>
          <cell r="R152">
            <v>1424251</v>
          </cell>
        </row>
        <row r="153">
          <cell r="B153">
            <v>44228</v>
          </cell>
          <cell r="C153">
            <v>48044</v>
          </cell>
          <cell r="D153">
            <v>13619</v>
          </cell>
          <cell r="E153">
            <v>66306</v>
          </cell>
          <cell r="F153">
            <v>14489</v>
          </cell>
          <cell r="G153">
            <v>177036</v>
          </cell>
          <cell r="H153">
            <v>91158</v>
          </cell>
          <cell r="I153">
            <v>418052</v>
          </cell>
          <cell r="J153">
            <v>138</v>
          </cell>
          <cell r="K153">
            <v>460428</v>
          </cell>
          <cell r="L153">
            <v>66987</v>
          </cell>
          <cell r="M153">
            <v>20907</v>
          </cell>
          <cell r="N153">
            <v>13950</v>
          </cell>
          <cell r="O153">
            <v>3713</v>
          </cell>
          <cell r="P153">
            <v>8559</v>
          </cell>
          <cell r="Q153">
            <v>35620</v>
          </cell>
          <cell r="R153">
            <v>1439006</v>
          </cell>
        </row>
        <row r="154">
          <cell r="B154">
            <v>44256</v>
          </cell>
          <cell r="C154">
            <v>48051</v>
          </cell>
          <cell r="D154">
            <v>13632</v>
          </cell>
          <cell r="E154">
            <v>66310</v>
          </cell>
          <cell r="F154">
            <v>14608</v>
          </cell>
          <cell r="G154">
            <v>177776</v>
          </cell>
          <cell r="H154">
            <v>92781</v>
          </cell>
          <cell r="I154">
            <v>424627</v>
          </cell>
          <cell r="J154">
            <v>137</v>
          </cell>
          <cell r="K154">
            <v>464277</v>
          </cell>
          <cell r="L154">
            <v>66932</v>
          </cell>
          <cell r="M154">
            <v>20881</v>
          </cell>
          <cell r="N154">
            <v>14463</v>
          </cell>
          <cell r="O154">
            <v>3675</v>
          </cell>
          <cell r="P154">
            <v>9169</v>
          </cell>
          <cell r="Q154">
            <v>35716</v>
          </cell>
          <cell r="R154">
            <v>1453035</v>
          </cell>
        </row>
        <row r="155">
          <cell r="B155">
            <v>44287</v>
          </cell>
          <cell r="C155">
            <v>48192</v>
          </cell>
          <cell r="D155">
            <v>13653</v>
          </cell>
          <cell r="E155">
            <v>66355</v>
          </cell>
          <cell r="F155">
            <v>14695</v>
          </cell>
          <cell r="G155">
            <v>177431</v>
          </cell>
          <cell r="H155">
            <v>95604</v>
          </cell>
          <cell r="I155">
            <v>430160</v>
          </cell>
          <cell r="J155">
            <v>132</v>
          </cell>
          <cell r="K155">
            <v>466374</v>
          </cell>
          <cell r="L155">
            <v>68197</v>
          </cell>
          <cell r="M155">
            <v>20539</v>
          </cell>
          <cell r="N155">
            <v>14510</v>
          </cell>
          <cell r="O155">
            <v>3849</v>
          </cell>
          <cell r="P155">
            <v>9808</v>
          </cell>
          <cell r="Q155">
            <v>35764</v>
          </cell>
          <cell r="R155">
            <v>1465263</v>
          </cell>
        </row>
        <row r="156">
          <cell r="B156">
            <v>44317</v>
          </cell>
          <cell r="C156">
            <v>48348</v>
          </cell>
          <cell r="D156">
            <v>13723</v>
          </cell>
          <cell r="E156">
            <v>66356</v>
          </cell>
          <cell r="F156">
            <v>14767</v>
          </cell>
          <cell r="G156">
            <v>177618</v>
          </cell>
          <cell r="H156">
            <v>97968</v>
          </cell>
          <cell r="I156">
            <v>435288</v>
          </cell>
          <cell r="J156">
            <v>135</v>
          </cell>
          <cell r="K156">
            <v>468211</v>
          </cell>
          <cell r="L156">
            <v>69448</v>
          </cell>
          <cell r="M156">
            <v>20571</v>
          </cell>
          <cell r="N156">
            <v>14597</v>
          </cell>
          <cell r="O156">
            <v>3960</v>
          </cell>
          <cell r="P156">
            <v>10396</v>
          </cell>
          <cell r="Q156">
            <v>35833</v>
          </cell>
          <cell r="R156">
            <v>1477219</v>
          </cell>
        </row>
        <row r="157">
          <cell r="B157">
            <v>44348</v>
          </cell>
          <cell r="C157">
            <v>48544</v>
          </cell>
          <cell r="D157">
            <v>13678</v>
          </cell>
          <cell r="E157">
            <v>65863</v>
          </cell>
          <cell r="F157">
            <v>15005</v>
          </cell>
          <cell r="G157">
            <v>175547</v>
          </cell>
          <cell r="H157">
            <v>103093</v>
          </cell>
          <cell r="I157">
            <v>441550</v>
          </cell>
          <cell r="J157">
            <v>134</v>
          </cell>
          <cell r="K157">
            <v>470288</v>
          </cell>
          <cell r="L157">
            <v>69730</v>
          </cell>
          <cell r="M157">
            <v>20521</v>
          </cell>
          <cell r="N157">
            <v>13837</v>
          </cell>
          <cell r="O157">
            <v>3872</v>
          </cell>
          <cell r="P157">
            <v>10898</v>
          </cell>
          <cell r="Q157">
            <v>35828</v>
          </cell>
          <cell r="R157">
            <v>1488388</v>
          </cell>
        </row>
        <row r="158">
          <cell r="B158" t="str">
            <v>FY 2020-21 Actuals</v>
          </cell>
          <cell r="C158">
            <v>48248</v>
          </cell>
          <cell r="D158">
            <v>13541</v>
          </cell>
          <cell r="E158">
            <v>66112</v>
          </cell>
          <cell r="F158">
            <v>14347</v>
          </cell>
          <cell r="G158">
            <v>173150</v>
          </cell>
          <cell r="H158">
            <v>88429</v>
          </cell>
          <cell r="I158">
            <v>402847</v>
          </cell>
          <cell r="J158">
            <v>139</v>
          </cell>
          <cell r="K158">
            <v>450956</v>
          </cell>
          <cell r="L158">
            <v>66833</v>
          </cell>
          <cell r="M158">
            <v>20818</v>
          </cell>
          <cell r="N158">
            <v>13609</v>
          </cell>
          <cell r="O158">
            <v>3609</v>
          </cell>
          <cell r="P158">
            <v>7016</v>
          </cell>
          <cell r="Q158">
            <v>35302</v>
          </cell>
          <cell r="R158">
            <v>1404956</v>
          </cell>
        </row>
        <row r="159">
          <cell r="B159">
            <v>44378</v>
          </cell>
          <cell r="C159">
            <v>48766</v>
          </cell>
          <cell r="D159">
            <v>13644</v>
          </cell>
          <cell r="E159">
            <v>65628</v>
          </cell>
          <cell r="F159">
            <v>15118</v>
          </cell>
          <cell r="G159">
            <v>174196</v>
          </cell>
          <cell r="H159">
            <v>106316</v>
          </cell>
          <cell r="I159">
            <v>447229</v>
          </cell>
          <cell r="J159">
            <v>137</v>
          </cell>
          <cell r="K159">
            <v>472462</v>
          </cell>
          <cell r="L159">
            <v>70350</v>
          </cell>
          <cell r="M159">
            <v>20454</v>
          </cell>
          <cell r="N159">
            <v>13796</v>
          </cell>
          <cell r="O159">
            <v>3892</v>
          </cell>
          <cell r="P159">
            <v>11408</v>
          </cell>
          <cell r="Q159">
            <v>35907</v>
          </cell>
          <cell r="R159">
            <v>1499303</v>
          </cell>
        </row>
        <row r="160">
          <cell r="B160">
            <v>44409</v>
          </cell>
          <cell r="C160">
            <v>49042</v>
          </cell>
          <cell r="D160">
            <v>13751</v>
          </cell>
          <cell r="E160">
            <v>66130</v>
          </cell>
          <cell r="F160">
            <v>15130</v>
          </cell>
          <cell r="G160">
            <v>178824</v>
          </cell>
          <cell r="H160">
            <v>103699</v>
          </cell>
          <cell r="I160">
            <v>452598</v>
          </cell>
          <cell r="J160">
            <v>129</v>
          </cell>
          <cell r="K160">
            <v>474867</v>
          </cell>
          <cell r="L160">
            <v>71253</v>
          </cell>
          <cell r="M160">
            <v>20454</v>
          </cell>
          <cell r="N160">
            <v>14359</v>
          </cell>
          <cell r="O160">
            <v>4034</v>
          </cell>
          <cell r="P160">
            <v>12066</v>
          </cell>
          <cell r="Q160">
            <v>35923</v>
          </cell>
          <cell r="R160">
            <v>1512259</v>
          </cell>
        </row>
        <row r="161">
          <cell r="B161">
            <v>44440</v>
          </cell>
          <cell r="C161">
            <v>49147</v>
          </cell>
          <cell r="D161">
            <v>13789</v>
          </cell>
          <cell r="E161">
            <v>66089</v>
          </cell>
          <cell r="F161">
            <v>15287</v>
          </cell>
          <cell r="G161">
            <v>182180</v>
          </cell>
          <cell r="H161">
            <v>102328</v>
          </cell>
          <cell r="I161">
            <v>458331</v>
          </cell>
          <cell r="J161">
            <v>130</v>
          </cell>
          <cell r="K161">
            <v>477255</v>
          </cell>
          <cell r="L161">
            <v>71308</v>
          </cell>
          <cell r="M161">
            <v>20410</v>
          </cell>
          <cell r="N161">
            <v>14162</v>
          </cell>
          <cell r="O161">
            <v>4116</v>
          </cell>
          <cell r="P161">
            <v>12684</v>
          </cell>
          <cell r="Q161">
            <v>35977</v>
          </cell>
          <cell r="R161">
            <v>1523193</v>
          </cell>
        </row>
        <row r="162">
          <cell r="B162">
            <v>44470</v>
          </cell>
          <cell r="C162">
            <v>49289</v>
          </cell>
          <cell r="D162">
            <v>13815</v>
          </cell>
          <cell r="E162">
            <v>66149</v>
          </cell>
          <cell r="F162">
            <v>15246</v>
          </cell>
          <cell r="G162">
            <v>185923</v>
          </cell>
          <cell r="H162">
            <v>100444</v>
          </cell>
          <cell r="I162">
            <v>464026</v>
          </cell>
          <cell r="J162">
            <v>131</v>
          </cell>
          <cell r="K162">
            <v>479742</v>
          </cell>
          <cell r="L162">
            <v>71297</v>
          </cell>
          <cell r="M162">
            <v>20334</v>
          </cell>
          <cell r="N162">
            <v>14198</v>
          </cell>
          <cell r="O162">
            <v>4132</v>
          </cell>
          <cell r="P162">
            <v>13275</v>
          </cell>
          <cell r="Q162">
            <v>36040</v>
          </cell>
          <cell r="R162">
            <v>1534041</v>
          </cell>
        </row>
        <row r="163">
          <cell r="B163">
            <v>44501</v>
          </cell>
          <cell r="C163">
            <v>49294</v>
          </cell>
          <cell r="D163">
            <v>13764</v>
          </cell>
          <cell r="E163">
            <v>66073</v>
          </cell>
          <cell r="F163">
            <v>15251</v>
          </cell>
          <cell r="G163">
            <v>187956</v>
          </cell>
          <cell r="H163">
            <v>100424</v>
          </cell>
          <cell r="I163">
            <v>470063</v>
          </cell>
          <cell r="J163">
            <v>130</v>
          </cell>
          <cell r="K163">
            <v>481260</v>
          </cell>
          <cell r="L163">
            <v>72080</v>
          </cell>
          <cell r="M163">
            <v>20482</v>
          </cell>
          <cell r="N163">
            <v>14000</v>
          </cell>
          <cell r="O163">
            <v>4196</v>
          </cell>
          <cell r="P163">
            <v>13857</v>
          </cell>
          <cell r="Q163">
            <v>36091</v>
          </cell>
          <cell r="R163">
            <v>1544921</v>
          </cell>
        </row>
        <row r="164">
          <cell r="B164">
            <v>44531</v>
          </cell>
          <cell r="C164">
            <v>49216</v>
          </cell>
          <cell r="D164">
            <v>13781</v>
          </cell>
          <cell r="E164">
            <v>66020</v>
          </cell>
          <cell r="F164">
            <v>15438</v>
          </cell>
          <cell r="G164">
            <v>189731</v>
          </cell>
          <cell r="H164">
            <v>100481</v>
          </cell>
          <cell r="I164">
            <v>476168</v>
          </cell>
          <cell r="J164">
            <v>131</v>
          </cell>
          <cell r="K164">
            <v>482833</v>
          </cell>
          <cell r="L164">
            <v>72737</v>
          </cell>
          <cell r="M164">
            <v>20426</v>
          </cell>
          <cell r="N164">
            <v>13837</v>
          </cell>
          <cell r="O164">
            <v>4338</v>
          </cell>
          <cell r="P164">
            <v>14389</v>
          </cell>
          <cell r="Q164">
            <v>36026</v>
          </cell>
          <cell r="R164">
            <v>1555552</v>
          </cell>
        </row>
        <row r="165">
          <cell r="B165">
            <v>44562</v>
          </cell>
        </row>
        <row r="166">
          <cell r="B166">
            <v>44593</v>
          </cell>
        </row>
        <row r="167">
          <cell r="B167">
            <v>44621</v>
          </cell>
        </row>
        <row r="168">
          <cell r="B168">
            <v>44652</v>
          </cell>
        </row>
        <row r="169">
          <cell r="B169">
            <v>44682</v>
          </cell>
        </row>
        <row r="170">
          <cell r="B170">
            <v>44713</v>
          </cell>
        </row>
        <row r="172">
          <cell r="B172" t="str">
            <v>FY 2021-22 Year-to-Date Average</v>
          </cell>
          <cell r="C172">
            <v>49126</v>
          </cell>
          <cell r="D172">
            <v>13757</v>
          </cell>
          <cell r="E172">
            <v>66015</v>
          </cell>
          <cell r="F172">
            <v>15245</v>
          </cell>
          <cell r="G172">
            <v>183135</v>
          </cell>
          <cell r="H172">
            <v>102282</v>
          </cell>
          <cell r="I172">
            <v>461403</v>
          </cell>
          <cell r="J172">
            <v>131</v>
          </cell>
          <cell r="K172">
            <v>478070</v>
          </cell>
          <cell r="L172">
            <v>71504</v>
          </cell>
          <cell r="M172">
            <v>20427</v>
          </cell>
          <cell r="N172">
            <v>14059</v>
          </cell>
          <cell r="O172">
            <v>4118</v>
          </cell>
          <cell r="P172">
            <v>12947</v>
          </cell>
          <cell r="Q172">
            <v>35994</v>
          </cell>
          <cell r="R172">
            <v>1528213</v>
          </cell>
        </row>
        <row r="173">
          <cell r="B173" t="str">
            <v>FY 2021-22 Year-to-Date Appropriation</v>
          </cell>
          <cell r="C173">
            <v>49719</v>
          </cell>
          <cell r="D173">
            <v>14038</v>
          </cell>
          <cell r="E173">
            <v>68233</v>
          </cell>
          <cell r="F173">
            <v>14896</v>
          </cell>
          <cell r="G173">
            <v>182422</v>
          </cell>
          <cell r="H173">
            <v>104356</v>
          </cell>
          <cell r="I173">
            <v>446242</v>
          </cell>
          <cell r="J173">
            <v>145</v>
          </cell>
          <cell r="K173">
            <v>468576</v>
          </cell>
          <cell r="L173">
            <v>73436</v>
          </cell>
          <cell r="M173">
            <v>21013</v>
          </cell>
          <cell r="N173">
            <v>14360</v>
          </cell>
          <cell r="O173">
            <v>4497</v>
          </cell>
          <cell r="P173">
            <v>8895</v>
          </cell>
          <cell r="Q173">
            <v>36583</v>
          </cell>
          <cell r="R173">
            <v>1507411</v>
          </cell>
        </row>
        <row r="174">
          <cell r="B174" t="str">
            <v>Monthly Growth</v>
          </cell>
          <cell r="C174">
            <v>-78</v>
          </cell>
          <cell r="D174">
            <v>17</v>
          </cell>
          <cell r="E174">
            <v>-53</v>
          </cell>
          <cell r="F174">
            <v>187</v>
          </cell>
          <cell r="G174">
            <v>1775</v>
          </cell>
          <cell r="H174">
            <v>57</v>
          </cell>
          <cell r="I174">
            <v>6105</v>
          </cell>
          <cell r="J174">
            <v>1</v>
          </cell>
          <cell r="K174">
            <v>1573</v>
          </cell>
          <cell r="L174">
            <v>657</v>
          </cell>
          <cell r="M174">
            <v>-56</v>
          </cell>
          <cell r="N174">
            <v>-163</v>
          </cell>
          <cell r="O174">
            <v>142</v>
          </cell>
          <cell r="P174">
            <v>532</v>
          </cell>
          <cell r="Q174">
            <v>-65</v>
          </cell>
          <cell r="R174">
            <v>10631</v>
          </cell>
        </row>
        <row r="175">
          <cell r="B175" t="str">
            <v>Monthly Growth Rate</v>
          </cell>
          <cell r="C175">
            <v>-1.5823426786221446E-3</v>
          </cell>
          <cell r="D175">
            <v>1.2351060738157512E-3</v>
          </cell>
          <cell r="E175">
            <v>-8.0214308416448469E-4</v>
          </cell>
          <cell r="F175">
            <v>1.2261491049767228E-2</v>
          </cell>
          <cell r="G175">
            <v>9.4436995892655719E-3</v>
          </cell>
          <cell r="H175">
            <v>5.6759340396717918E-4</v>
          </cell>
          <cell r="I175">
            <v>1.2987620808274635E-2</v>
          </cell>
          <cell r="J175">
            <v>7.6923076923076927E-3</v>
          </cell>
          <cell r="K175">
            <v>3.2685035116153433E-3</v>
          </cell>
          <cell r="L175">
            <v>9.1148723640399557E-3</v>
          </cell>
          <cell r="M175">
            <v>-2.7341079972658922E-3</v>
          </cell>
          <cell r="N175">
            <v>-1.1642857142857142E-2</v>
          </cell>
          <cell r="O175">
            <v>3.3841754051477595E-2</v>
          </cell>
          <cell r="P175">
            <v>3.8392148372663637E-2</v>
          </cell>
          <cell r="Q175">
            <v>-1.8010030201435262E-3</v>
          </cell>
          <cell r="R175">
            <v>6.8812580060728023E-3</v>
          </cell>
        </row>
        <row r="176">
          <cell r="B176" t="str">
            <v>Over-the-year Growth</v>
          </cell>
          <cell r="C176">
            <v>602</v>
          </cell>
          <cell r="D176">
            <v>197</v>
          </cell>
          <cell r="E176">
            <v>8</v>
          </cell>
          <cell r="F176">
            <v>903</v>
          </cell>
          <cell r="G176">
            <v>17391</v>
          </cell>
          <cell r="H176">
            <v>11422</v>
          </cell>
          <cell r="I176">
            <v>74621</v>
          </cell>
          <cell r="J176">
            <v>-12</v>
          </cell>
          <cell r="K176">
            <v>32492</v>
          </cell>
          <cell r="L176">
            <v>4944</v>
          </cell>
          <cell r="M176">
            <v>-504</v>
          </cell>
          <cell r="N176">
            <v>392</v>
          </cell>
          <cell r="O176">
            <v>589</v>
          </cell>
          <cell r="P176">
            <v>7779</v>
          </cell>
          <cell r="Q176">
            <v>508</v>
          </cell>
          <cell r="R176">
            <v>151332</v>
          </cell>
        </row>
        <row r="177">
          <cell r="B177" t="str">
            <v>Over-the-year Growth Rate</v>
          </cell>
          <cell r="C177">
            <v>1.2810963801579025E-2</v>
          </cell>
          <cell r="D177">
            <v>1.5873015873015872E-2</v>
          </cell>
          <cell r="E177">
            <v>1.1572902049850276E-4</v>
          </cell>
          <cell r="F177">
            <v>0.10391254315304949</v>
          </cell>
          <cell r="G177">
            <v>9.5346962943469463E-2</v>
          </cell>
          <cell r="H177">
            <v>0.16597884212973726</v>
          </cell>
          <cell r="I177">
            <v>0.21951420410252487</v>
          </cell>
          <cell r="J177">
            <v>-7.1005917159763315E-2</v>
          </cell>
          <cell r="K177">
            <v>7.5896027207833464E-2</v>
          </cell>
          <cell r="L177">
            <v>8.1062469257255285E-2</v>
          </cell>
          <cell r="M177">
            <v>-2.2811623065085544E-2</v>
          </cell>
          <cell r="N177">
            <v>3.18751016425435E-2</v>
          </cell>
          <cell r="O177">
            <v>0.23913926106374339</v>
          </cell>
          <cell r="P177">
            <v>2.7477922995407984</v>
          </cell>
          <cell r="Q177">
            <v>1.4748577400998723E-2</v>
          </cell>
          <cell r="R177">
            <v>0.11715088599363664</v>
          </cell>
        </row>
      </sheetData>
      <sheetData sheetId="7">
        <row r="4">
          <cell r="A4">
            <v>44378</v>
          </cell>
          <cell r="B4">
            <v>38306</v>
          </cell>
          <cell r="C4">
            <v>11198</v>
          </cell>
          <cell r="D4">
            <v>58588</v>
          </cell>
          <cell r="E4">
            <v>13628</v>
          </cell>
          <cell r="F4">
            <v>153882</v>
          </cell>
          <cell r="G4">
            <v>92642</v>
          </cell>
          <cell r="H4">
            <v>381440</v>
          </cell>
          <cell r="I4">
            <v>137</v>
          </cell>
          <cell r="J4">
            <v>440663</v>
          </cell>
          <cell r="K4">
            <v>65136</v>
          </cell>
          <cell r="L4">
            <v>19947</v>
          </cell>
          <cell r="M4">
            <v>12143</v>
          </cell>
          <cell r="N4">
            <v>3418</v>
          </cell>
          <cell r="O4">
            <v>11406</v>
          </cell>
          <cell r="P4">
            <v>35907</v>
          </cell>
          <cell r="Q4">
            <v>1338441</v>
          </cell>
        </row>
        <row r="5">
          <cell r="A5">
            <v>44409</v>
          </cell>
          <cell r="B5">
            <v>38545</v>
          </cell>
          <cell r="C5">
            <v>11304</v>
          </cell>
          <cell r="D5">
            <v>59068</v>
          </cell>
          <cell r="E5">
            <v>13641</v>
          </cell>
          <cell r="F5">
            <v>158050</v>
          </cell>
          <cell r="G5">
            <v>90303</v>
          </cell>
          <cell r="H5">
            <v>386224</v>
          </cell>
          <cell r="I5">
            <v>129</v>
          </cell>
          <cell r="J5">
            <v>443055</v>
          </cell>
          <cell r="K5">
            <v>65982</v>
          </cell>
          <cell r="L5">
            <v>19966</v>
          </cell>
          <cell r="M5">
            <v>12652</v>
          </cell>
          <cell r="N5">
            <v>3558</v>
          </cell>
          <cell r="O5">
            <v>12065</v>
          </cell>
          <cell r="P5">
            <v>35923</v>
          </cell>
          <cell r="Q5">
            <v>1350465</v>
          </cell>
        </row>
        <row r="6">
          <cell r="A6">
            <v>44440</v>
          </cell>
          <cell r="B6">
            <v>38622</v>
          </cell>
          <cell r="C6">
            <v>11342</v>
          </cell>
          <cell r="D6">
            <v>59056</v>
          </cell>
          <cell r="E6">
            <v>13794</v>
          </cell>
          <cell r="F6">
            <v>161052</v>
          </cell>
          <cell r="G6">
            <v>89168</v>
          </cell>
          <cell r="H6">
            <v>391575</v>
          </cell>
          <cell r="I6">
            <v>130</v>
          </cell>
          <cell r="J6">
            <v>445293</v>
          </cell>
          <cell r="K6">
            <v>66084</v>
          </cell>
          <cell r="L6">
            <v>19924</v>
          </cell>
          <cell r="M6">
            <v>12517</v>
          </cell>
          <cell r="N6">
            <v>3613</v>
          </cell>
          <cell r="O6">
            <v>12683</v>
          </cell>
          <cell r="P6">
            <v>35977</v>
          </cell>
          <cell r="Q6">
            <v>1360830</v>
          </cell>
        </row>
        <row r="7">
          <cell r="A7">
            <v>44470</v>
          </cell>
          <cell r="B7">
            <v>38775</v>
          </cell>
          <cell r="C7">
            <v>11367</v>
          </cell>
          <cell r="D7">
            <v>59159</v>
          </cell>
          <cell r="E7">
            <v>13766</v>
          </cell>
          <cell r="F7">
            <v>164619</v>
          </cell>
          <cell r="G7">
            <v>87449</v>
          </cell>
          <cell r="H7">
            <v>397290</v>
          </cell>
          <cell r="I7">
            <v>131</v>
          </cell>
          <cell r="J7">
            <v>447889</v>
          </cell>
          <cell r="K7">
            <v>66096</v>
          </cell>
          <cell r="L7">
            <v>19864</v>
          </cell>
          <cell r="M7">
            <v>12570</v>
          </cell>
          <cell r="N7">
            <v>3648</v>
          </cell>
          <cell r="O7">
            <v>13275</v>
          </cell>
          <cell r="P7">
            <v>36040</v>
          </cell>
          <cell r="Q7">
            <v>1371938</v>
          </cell>
        </row>
        <row r="8">
          <cell r="A8">
            <v>44501</v>
          </cell>
          <cell r="B8">
            <v>38810</v>
          </cell>
          <cell r="C8">
            <v>11320</v>
          </cell>
          <cell r="D8">
            <v>59134</v>
          </cell>
          <cell r="E8">
            <v>13780</v>
          </cell>
          <cell r="F8">
            <v>166491</v>
          </cell>
          <cell r="G8">
            <v>87431</v>
          </cell>
          <cell r="H8">
            <v>403139</v>
          </cell>
          <cell r="I8">
            <v>130</v>
          </cell>
          <cell r="J8">
            <v>449553</v>
          </cell>
          <cell r="K8">
            <v>66774</v>
          </cell>
          <cell r="L8">
            <v>20026</v>
          </cell>
          <cell r="M8">
            <v>12442</v>
          </cell>
          <cell r="N8">
            <v>3711</v>
          </cell>
          <cell r="O8">
            <v>13856</v>
          </cell>
          <cell r="P8">
            <v>36091</v>
          </cell>
          <cell r="Q8">
            <v>1382688</v>
          </cell>
        </row>
        <row r="9">
          <cell r="A9">
            <v>44531</v>
          </cell>
          <cell r="B9">
            <v>38783</v>
          </cell>
          <cell r="C9">
            <v>11306</v>
          </cell>
          <cell r="D9">
            <v>59152</v>
          </cell>
          <cell r="E9">
            <v>13948</v>
          </cell>
          <cell r="F9">
            <v>168217</v>
          </cell>
          <cell r="G9">
            <v>87538</v>
          </cell>
          <cell r="H9">
            <v>409157</v>
          </cell>
          <cell r="I9">
            <v>131</v>
          </cell>
          <cell r="J9">
            <v>451335</v>
          </cell>
          <cell r="K9">
            <v>67392</v>
          </cell>
          <cell r="L9">
            <v>19983</v>
          </cell>
          <cell r="M9">
            <v>12313</v>
          </cell>
          <cell r="N9">
            <v>3837</v>
          </cell>
          <cell r="O9">
            <v>14383</v>
          </cell>
          <cell r="P9">
            <v>36026</v>
          </cell>
          <cell r="Q9">
            <v>1393501</v>
          </cell>
        </row>
        <row r="10">
          <cell r="A10">
            <v>44562</v>
          </cell>
        </row>
        <row r="11">
          <cell r="A11">
            <v>44593</v>
          </cell>
        </row>
        <row r="12">
          <cell r="A12">
            <v>44621</v>
          </cell>
        </row>
        <row r="13">
          <cell r="A13">
            <v>44652</v>
          </cell>
        </row>
        <row r="14">
          <cell r="A14">
            <v>44682</v>
          </cell>
        </row>
        <row r="15">
          <cell r="A15">
            <v>44713</v>
          </cell>
        </row>
        <row r="16">
          <cell r="A16" t="str">
            <v>FY 2021-22 Year-to-Date AVERAGE</v>
          </cell>
          <cell r="B16">
            <v>38640</v>
          </cell>
          <cell r="C16">
            <v>11306</v>
          </cell>
          <cell r="D16">
            <v>59026</v>
          </cell>
          <cell r="E16">
            <v>13760</v>
          </cell>
          <cell r="F16">
            <v>162052</v>
          </cell>
          <cell r="G16">
            <v>89089</v>
          </cell>
          <cell r="H16">
            <v>394804</v>
          </cell>
          <cell r="I16">
            <v>131</v>
          </cell>
          <cell r="J16">
            <v>446298</v>
          </cell>
          <cell r="K16">
            <v>66244</v>
          </cell>
          <cell r="L16">
            <v>19952</v>
          </cell>
          <cell r="M16">
            <v>12440</v>
          </cell>
          <cell r="N16">
            <v>3631</v>
          </cell>
          <cell r="O16">
            <v>12945</v>
          </cell>
          <cell r="P16">
            <v>35994</v>
          </cell>
          <cell r="Q16">
            <v>1366312</v>
          </cell>
        </row>
        <row r="18">
          <cell r="A18">
            <v>44378</v>
          </cell>
          <cell r="B18">
            <v>10460</v>
          </cell>
          <cell r="C18">
            <v>2446</v>
          </cell>
          <cell r="D18">
            <v>7040</v>
          </cell>
          <cell r="E18">
            <v>1490</v>
          </cell>
          <cell r="F18">
            <v>20314</v>
          </cell>
          <cell r="G18">
            <v>13674</v>
          </cell>
          <cell r="H18">
            <v>65789</v>
          </cell>
          <cell r="I18">
            <v>0</v>
          </cell>
          <cell r="J18">
            <v>31799</v>
          </cell>
          <cell r="K18">
            <v>5214</v>
          </cell>
          <cell r="L18">
            <v>507</v>
          </cell>
          <cell r="M18">
            <v>1653</v>
          </cell>
          <cell r="N18">
            <v>474</v>
          </cell>
          <cell r="O18">
            <v>2</v>
          </cell>
          <cell r="P18">
            <v>0</v>
          </cell>
          <cell r="Q18">
            <v>160862</v>
          </cell>
        </row>
        <row r="19">
          <cell r="A19">
            <v>44409</v>
          </cell>
          <cell r="B19">
            <v>10497</v>
          </cell>
          <cell r="C19">
            <v>2447</v>
          </cell>
          <cell r="D19">
            <v>7062</v>
          </cell>
          <cell r="E19">
            <v>1489</v>
          </cell>
          <cell r="F19">
            <v>20774</v>
          </cell>
          <cell r="G19">
            <v>13396</v>
          </cell>
          <cell r="H19">
            <v>66374</v>
          </cell>
          <cell r="I19">
            <v>0</v>
          </cell>
          <cell r="J19">
            <v>31812</v>
          </cell>
          <cell r="K19">
            <v>5271</v>
          </cell>
          <cell r="L19">
            <v>488</v>
          </cell>
          <cell r="M19">
            <v>1707</v>
          </cell>
          <cell r="N19">
            <v>476</v>
          </cell>
          <cell r="O19">
            <v>1</v>
          </cell>
          <cell r="P19">
            <v>0</v>
          </cell>
          <cell r="Q19">
            <v>161794</v>
          </cell>
        </row>
        <row r="20">
          <cell r="A20">
            <v>44440</v>
          </cell>
          <cell r="B20">
            <v>10525</v>
          </cell>
          <cell r="C20">
            <v>2447</v>
          </cell>
          <cell r="D20">
            <v>7033</v>
          </cell>
          <cell r="E20">
            <v>1493</v>
          </cell>
          <cell r="F20">
            <v>21128</v>
          </cell>
          <cell r="G20">
            <v>13160</v>
          </cell>
          <cell r="H20">
            <v>66756</v>
          </cell>
          <cell r="I20">
            <v>0</v>
          </cell>
          <cell r="J20">
            <v>31962</v>
          </cell>
          <cell r="K20">
            <v>5224</v>
          </cell>
          <cell r="L20">
            <v>486</v>
          </cell>
          <cell r="M20">
            <v>1645</v>
          </cell>
          <cell r="N20">
            <v>503</v>
          </cell>
          <cell r="O20">
            <v>1</v>
          </cell>
          <cell r="P20">
            <v>0</v>
          </cell>
          <cell r="Q20">
            <v>162363</v>
          </cell>
        </row>
        <row r="21">
          <cell r="A21">
            <v>44470</v>
          </cell>
          <cell r="B21">
            <v>10514</v>
          </cell>
          <cell r="C21">
            <v>2448</v>
          </cell>
          <cell r="D21">
            <v>6990</v>
          </cell>
          <cell r="E21">
            <v>1480</v>
          </cell>
          <cell r="F21">
            <v>21304</v>
          </cell>
          <cell r="G21">
            <v>12995</v>
          </cell>
          <cell r="H21">
            <v>66736</v>
          </cell>
          <cell r="I21">
            <v>0</v>
          </cell>
          <cell r="J21">
            <v>31853</v>
          </cell>
          <cell r="K21">
            <v>5201</v>
          </cell>
          <cell r="L21">
            <v>470</v>
          </cell>
          <cell r="M21">
            <v>1628</v>
          </cell>
          <cell r="N21">
            <v>484</v>
          </cell>
          <cell r="O21">
            <v>0</v>
          </cell>
          <cell r="P21">
            <v>0</v>
          </cell>
          <cell r="Q21">
            <v>162103</v>
          </cell>
        </row>
        <row r="22">
          <cell r="A22">
            <v>44501</v>
          </cell>
          <cell r="B22">
            <v>10484</v>
          </cell>
          <cell r="C22">
            <v>2444</v>
          </cell>
          <cell r="D22">
            <v>6939</v>
          </cell>
          <cell r="E22">
            <v>1471</v>
          </cell>
          <cell r="F22">
            <v>21465</v>
          </cell>
          <cell r="G22">
            <v>12993</v>
          </cell>
          <cell r="H22">
            <v>66924</v>
          </cell>
          <cell r="I22">
            <v>0</v>
          </cell>
          <cell r="J22">
            <v>31707</v>
          </cell>
          <cell r="K22">
            <v>5306</v>
          </cell>
          <cell r="L22">
            <v>456</v>
          </cell>
          <cell r="M22">
            <v>1558</v>
          </cell>
          <cell r="N22">
            <v>485</v>
          </cell>
          <cell r="O22">
            <v>1</v>
          </cell>
          <cell r="P22">
            <v>0</v>
          </cell>
          <cell r="Q22">
            <v>162233</v>
          </cell>
        </row>
        <row r="23">
          <cell r="A23">
            <v>44531</v>
          </cell>
          <cell r="B23">
            <v>10433</v>
          </cell>
          <cell r="C23">
            <v>2475</v>
          </cell>
          <cell r="D23">
            <v>6868</v>
          </cell>
          <cell r="E23">
            <v>1490</v>
          </cell>
          <cell r="F23">
            <v>21514</v>
          </cell>
          <cell r="G23">
            <v>12943</v>
          </cell>
          <cell r="H23">
            <v>67011</v>
          </cell>
          <cell r="I23">
            <v>0</v>
          </cell>
          <cell r="J23">
            <v>31498</v>
          </cell>
          <cell r="K23">
            <v>5345</v>
          </cell>
          <cell r="L23">
            <v>443</v>
          </cell>
          <cell r="M23">
            <v>1524</v>
          </cell>
          <cell r="N23">
            <v>501</v>
          </cell>
          <cell r="O23">
            <v>6</v>
          </cell>
          <cell r="P23">
            <v>0</v>
          </cell>
          <cell r="Q23">
            <v>162051</v>
          </cell>
        </row>
        <row r="24">
          <cell r="A24">
            <v>44562</v>
          </cell>
        </row>
        <row r="25">
          <cell r="A25">
            <v>44593</v>
          </cell>
        </row>
        <row r="26">
          <cell r="A26">
            <v>44621</v>
          </cell>
        </row>
        <row r="27">
          <cell r="A27">
            <v>44652</v>
          </cell>
        </row>
        <row r="28">
          <cell r="A28">
            <v>44682</v>
          </cell>
        </row>
        <row r="29">
          <cell r="A29">
            <v>44713</v>
          </cell>
        </row>
        <row r="30">
          <cell r="A30" t="str">
            <v>FY 2021-22 Year-to-Date AVERAGE</v>
          </cell>
          <cell r="B30">
            <v>10486</v>
          </cell>
          <cell r="C30">
            <v>2451</v>
          </cell>
          <cell r="D30">
            <v>6989</v>
          </cell>
          <cell r="E30">
            <v>1486</v>
          </cell>
          <cell r="F30">
            <v>21083</v>
          </cell>
          <cell r="G30">
            <v>13194</v>
          </cell>
          <cell r="H30">
            <v>66598</v>
          </cell>
          <cell r="I30">
            <v>0</v>
          </cell>
          <cell r="J30">
            <v>31771</v>
          </cell>
          <cell r="K30">
            <v>5260</v>
          </cell>
          <cell r="L30">
            <v>475</v>
          </cell>
          <cell r="M30">
            <v>1619</v>
          </cell>
          <cell r="N30">
            <v>487</v>
          </cell>
          <cell r="O30">
            <v>2</v>
          </cell>
          <cell r="P30">
            <v>0</v>
          </cell>
          <cell r="Q30">
            <v>161901</v>
          </cell>
        </row>
        <row r="32">
          <cell r="A32">
            <v>44378</v>
          </cell>
          <cell r="B32">
            <v>2591</v>
          </cell>
          <cell r="C32">
            <v>803</v>
          </cell>
          <cell r="D32">
            <v>3252</v>
          </cell>
          <cell r="E32">
            <v>988</v>
          </cell>
          <cell r="F32">
            <v>8954</v>
          </cell>
          <cell r="G32">
            <v>7039</v>
          </cell>
          <cell r="H32">
            <v>21655</v>
          </cell>
          <cell r="I32">
            <v>0</v>
          </cell>
          <cell r="J32">
            <v>39</v>
          </cell>
          <cell r="K32">
            <v>11</v>
          </cell>
          <cell r="L32">
            <v>64</v>
          </cell>
          <cell r="M32">
            <v>673</v>
          </cell>
          <cell r="N32">
            <v>270</v>
          </cell>
          <cell r="O32">
            <v>0</v>
          </cell>
          <cell r="P32">
            <v>0</v>
          </cell>
          <cell r="Q32">
            <v>46339</v>
          </cell>
        </row>
        <row r="33">
          <cell r="A33">
            <v>44409</v>
          </cell>
          <cell r="B33">
            <v>2579</v>
          </cell>
          <cell r="C33">
            <v>801</v>
          </cell>
          <cell r="D33">
            <v>3258</v>
          </cell>
          <cell r="E33">
            <v>981</v>
          </cell>
          <cell r="F33">
            <v>9107</v>
          </cell>
          <cell r="G33">
            <v>6903</v>
          </cell>
          <cell r="H33">
            <v>21628</v>
          </cell>
          <cell r="I33">
            <v>0</v>
          </cell>
          <cell r="J33">
            <v>41</v>
          </cell>
          <cell r="K33">
            <v>11</v>
          </cell>
          <cell r="L33">
            <v>63</v>
          </cell>
          <cell r="M33">
            <v>685</v>
          </cell>
          <cell r="N33">
            <v>269</v>
          </cell>
          <cell r="O33">
            <v>0</v>
          </cell>
          <cell r="P33">
            <v>0</v>
          </cell>
          <cell r="Q33">
            <v>46326</v>
          </cell>
        </row>
        <row r="34">
          <cell r="A34">
            <v>44440</v>
          </cell>
          <cell r="B34">
            <v>2562</v>
          </cell>
          <cell r="C34">
            <v>812</v>
          </cell>
          <cell r="D34">
            <v>3251</v>
          </cell>
          <cell r="E34">
            <v>968</v>
          </cell>
          <cell r="F34">
            <v>9227</v>
          </cell>
          <cell r="G34">
            <v>6795</v>
          </cell>
          <cell r="H34">
            <v>21625</v>
          </cell>
          <cell r="I34">
            <v>0</v>
          </cell>
          <cell r="J34">
            <v>39</v>
          </cell>
          <cell r="K34">
            <v>11</v>
          </cell>
          <cell r="L34">
            <v>64</v>
          </cell>
          <cell r="M34">
            <v>646</v>
          </cell>
          <cell r="N34">
            <v>274</v>
          </cell>
          <cell r="O34">
            <v>1</v>
          </cell>
          <cell r="P34">
            <v>0</v>
          </cell>
          <cell r="Q34">
            <v>46275</v>
          </cell>
        </row>
        <row r="35">
          <cell r="A35">
            <v>44470</v>
          </cell>
          <cell r="B35">
            <v>2548</v>
          </cell>
          <cell r="C35">
            <v>816</v>
          </cell>
          <cell r="D35">
            <v>3236</v>
          </cell>
          <cell r="E35">
            <v>954</v>
          </cell>
          <cell r="F35">
            <v>9312</v>
          </cell>
          <cell r="G35">
            <v>6737</v>
          </cell>
          <cell r="H35">
            <v>21605</v>
          </cell>
          <cell r="I35">
            <v>0</v>
          </cell>
          <cell r="J35">
            <v>38</v>
          </cell>
          <cell r="K35">
            <v>11</v>
          </cell>
          <cell r="L35">
            <v>61</v>
          </cell>
          <cell r="M35">
            <v>625</v>
          </cell>
          <cell r="N35">
            <v>274</v>
          </cell>
          <cell r="O35">
            <v>0</v>
          </cell>
          <cell r="P35">
            <v>0</v>
          </cell>
          <cell r="Q35">
            <v>46217</v>
          </cell>
        </row>
        <row r="36">
          <cell r="A36">
            <v>44501</v>
          </cell>
          <cell r="B36">
            <v>2532</v>
          </cell>
          <cell r="C36">
            <v>822</v>
          </cell>
          <cell r="D36">
            <v>3219</v>
          </cell>
          <cell r="E36">
            <v>951</v>
          </cell>
          <cell r="F36">
            <v>9365</v>
          </cell>
          <cell r="G36">
            <v>6741</v>
          </cell>
          <cell r="H36">
            <v>21648</v>
          </cell>
          <cell r="I36">
            <v>0</v>
          </cell>
          <cell r="J36">
            <v>38</v>
          </cell>
          <cell r="K36">
            <v>10</v>
          </cell>
          <cell r="L36">
            <v>55</v>
          </cell>
          <cell r="M36">
            <v>601</v>
          </cell>
          <cell r="N36">
            <v>263</v>
          </cell>
          <cell r="O36">
            <v>1</v>
          </cell>
          <cell r="P36">
            <v>0</v>
          </cell>
          <cell r="Q36">
            <v>46246</v>
          </cell>
        </row>
        <row r="37">
          <cell r="A37">
            <v>44531</v>
          </cell>
          <cell r="B37">
            <v>2501</v>
          </cell>
          <cell r="C37">
            <v>833</v>
          </cell>
          <cell r="D37">
            <v>3192</v>
          </cell>
          <cell r="E37">
            <v>964</v>
          </cell>
          <cell r="F37">
            <v>9388</v>
          </cell>
          <cell r="G37">
            <v>6714</v>
          </cell>
          <cell r="H37">
            <v>21631</v>
          </cell>
          <cell r="I37">
            <v>0</v>
          </cell>
          <cell r="J37">
            <v>39</v>
          </cell>
          <cell r="K37">
            <v>10</v>
          </cell>
          <cell r="L37">
            <v>55</v>
          </cell>
          <cell r="M37">
            <v>584</v>
          </cell>
          <cell r="N37">
            <v>276</v>
          </cell>
          <cell r="O37">
            <v>1</v>
          </cell>
          <cell r="P37">
            <v>0</v>
          </cell>
          <cell r="Q37">
            <v>46188</v>
          </cell>
        </row>
        <row r="38">
          <cell r="A38">
            <v>44562</v>
          </cell>
        </row>
        <row r="39">
          <cell r="A39">
            <v>44593</v>
          </cell>
        </row>
        <row r="40">
          <cell r="A40">
            <v>44621</v>
          </cell>
        </row>
        <row r="41">
          <cell r="A41">
            <v>44652</v>
          </cell>
        </row>
        <row r="42">
          <cell r="A42">
            <v>44682</v>
          </cell>
        </row>
        <row r="43">
          <cell r="A43">
            <v>44713</v>
          </cell>
        </row>
        <row r="44">
          <cell r="A44" t="str">
            <v>FY 2021-22 Year-to-Date AVERAGE</v>
          </cell>
          <cell r="B44">
            <v>2553</v>
          </cell>
          <cell r="C44">
            <v>815</v>
          </cell>
          <cell r="D44">
            <v>3235</v>
          </cell>
          <cell r="E44">
            <v>968</v>
          </cell>
          <cell r="F44">
            <v>9226</v>
          </cell>
          <cell r="G44">
            <v>6822</v>
          </cell>
          <cell r="H44">
            <v>21632</v>
          </cell>
          <cell r="I44">
            <v>0</v>
          </cell>
          <cell r="J44">
            <v>39</v>
          </cell>
          <cell r="K44">
            <v>11</v>
          </cell>
          <cell r="L44">
            <v>60</v>
          </cell>
          <cell r="M44">
            <v>636</v>
          </cell>
          <cell r="N44">
            <v>271</v>
          </cell>
          <cell r="O44">
            <v>1</v>
          </cell>
          <cell r="P44">
            <v>0</v>
          </cell>
          <cell r="Q44">
            <v>46269</v>
          </cell>
        </row>
        <row r="60">
          <cell r="A60">
            <v>44378</v>
          </cell>
          <cell r="B60">
            <v>3504</v>
          </cell>
          <cell r="C60">
            <v>1055</v>
          </cell>
          <cell r="D60">
            <v>3573</v>
          </cell>
          <cell r="E60">
            <v>502</v>
          </cell>
          <cell r="F60">
            <v>11360</v>
          </cell>
          <cell r="G60">
            <v>6635</v>
          </cell>
          <cell r="H60">
            <v>44134</v>
          </cell>
          <cell r="I60">
            <v>0</v>
          </cell>
          <cell r="J60">
            <v>31760</v>
          </cell>
          <cell r="K60">
            <v>5203</v>
          </cell>
          <cell r="L60">
            <v>443</v>
          </cell>
          <cell r="M60">
            <v>980</v>
          </cell>
          <cell r="N60">
            <v>204</v>
          </cell>
          <cell r="O60">
            <v>2</v>
          </cell>
          <cell r="P60">
            <v>0</v>
          </cell>
          <cell r="Q60">
            <v>109355</v>
          </cell>
        </row>
        <row r="61">
          <cell r="A61">
            <v>44409</v>
          </cell>
          <cell r="B61">
            <v>3528</v>
          </cell>
          <cell r="C61">
            <v>1064</v>
          </cell>
          <cell r="D61">
            <v>3590</v>
          </cell>
          <cell r="E61">
            <v>508</v>
          </cell>
          <cell r="F61">
            <v>11667</v>
          </cell>
          <cell r="G61">
            <v>6493</v>
          </cell>
          <cell r="H61">
            <v>44746</v>
          </cell>
          <cell r="I61">
            <v>0</v>
          </cell>
          <cell r="J61">
            <v>31771</v>
          </cell>
          <cell r="K61">
            <v>5260</v>
          </cell>
          <cell r="L61">
            <v>425</v>
          </cell>
          <cell r="M61">
            <v>1022</v>
          </cell>
          <cell r="N61">
            <v>207</v>
          </cell>
          <cell r="O61">
            <v>1</v>
          </cell>
          <cell r="P61">
            <v>0</v>
          </cell>
          <cell r="Q61">
            <v>110282</v>
          </cell>
        </row>
        <row r="62">
          <cell r="A62">
            <v>44440</v>
          </cell>
          <cell r="B62">
            <v>3553</v>
          </cell>
          <cell r="C62">
            <v>1055</v>
          </cell>
          <cell r="D62">
            <v>3564</v>
          </cell>
          <cell r="E62">
            <v>525</v>
          </cell>
          <cell r="F62">
            <v>11901</v>
          </cell>
          <cell r="G62">
            <v>6365</v>
          </cell>
          <cell r="H62">
            <v>45131</v>
          </cell>
          <cell r="I62">
            <v>0</v>
          </cell>
          <cell r="J62">
            <v>31923</v>
          </cell>
          <cell r="K62">
            <v>5213</v>
          </cell>
          <cell r="L62">
            <v>422</v>
          </cell>
          <cell r="M62">
            <v>999</v>
          </cell>
          <cell r="N62">
            <v>229</v>
          </cell>
          <cell r="O62">
            <v>0</v>
          </cell>
          <cell r="P62">
            <v>0</v>
          </cell>
          <cell r="Q62">
            <v>110880</v>
          </cell>
        </row>
        <row r="63">
          <cell r="A63">
            <v>44470</v>
          </cell>
          <cell r="B63">
            <v>3545</v>
          </cell>
          <cell r="C63">
            <v>1047</v>
          </cell>
          <cell r="D63">
            <v>3549</v>
          </cell>
          <cell r="E63">
            <v>526</v>
          </cell>
          <cell r="F63">
            <v>11992</v>
          </cell>
          <cell r="G63">
            <v>6258</v>
          </cell>
          <cell r="H63">
            <v>45131</v>
          </cell>
          <cell r="I63">
            <v>0</v>
          </cell>
          <cell r="J63">
            <v>31815</v>
          </cell>
          <cell r="K63">
            <v>5190</v>
          </cell>
          <cell r="L63">
            <v>409</v>
          </cell>
          <cell r="M63">
            <v>1003</v>
          </cell>
          <cell r="N63">
            <v>210</v>
          </cell>
          <cell r="O63">
            <v>0</v>
          </cell>
          <cell r="P63">
            <v>0</v>
          </cell>
          <cell r="Q63">
            <v>110675</v>
          </cell>
        </row>
        <row r="64">
          <cell r="A64">
            <v>44501</v>
          </cell>
          <cell r="B64">
            <v>3500</v>
          </cell>
          <cell r="C64">
            <v>1038</v>
          </cell>
          <cell r="D64">
            <v>3515</v>
          </cell>
          <cell r="E64">
            <v>520</v>
          </cell>
          <cell r="F64">
            <v>12100</v>
          </cell>
          <cell r="G64">
            <v>6252</v>
          </cell>
          <cell r="H64">
            <v>45276</v>
          </cell>
          <cell r="I64">
            <v>0</v>
          </cell>
          <cell r="J64">
            <v>31669</v>
          </cell>
          <cell r="K64">
            <v>5296</v>
          </cell>
          <cell r="L64">
            <v>401</v>
          </cell>
          <cell r="M64">
            <v>957</v>
          </cell>
          <cell r="N64">
            <v>222</v>
          </cell>
          <cell r="O64">
            <v>0</v>
          </cell>
          <cell r="P64">
            <v>0</v>
          </cell>
          <cell r="Q64">
            <v>110746</v>
          </cell>
        </row>
        <row r="65">
          <cell r="A65">
            <v>44531</v>
          </cell>
          <cell r="B65">
            <v>3485</v>
          </cell>
          <cell r="C65">
            <v>1048</v>
          </cell>
          <cell r="D65">
            <v>3474</v>
          </cell>
          <cell r="E65">
            <v>526</v>
          </cell>
          <cell r="F65">
            <v>12126</v>
          </cell>
          <cell r="G65">
            <v>6229</v>
          </cell>
          <cell r="H65">
            <v>45380</v>
          </cell>
          <cell r="I65">
            <v>0</v>
          </cell>
          <cell r="J65">
            <v>31459</v>
          </cell>
          <cell r="K65">
            <v>5335</v>
          </cell>
          <cell r="L65">
            <v>388</v>
          </cell>
          <cell r="M65">
            <v>940</v>
          </cell>
          <cell r="N65">
            <v>225</v>
          </cell>
          <cell r="O65">
            <v>5</v>
          </cell>
          <cell r="P65">
            <v>0</v>
          </cell>
          <cell r="Q65">
            <v>110620</v>
          </cell>
        </row>
        <row r="66">
          <cell r="A66">
            <v>44562</v>
          </cell>
        </row>
        <row r="67">
          <cell r="A67">
            <v>44593</v>
          </cell>
        </row>
        <row r="68">
          <cell r="A68">
            <v>44621</v>
          </cell>
        </row>
        <row r="69">
          <cell r="A69">
            <v>44652</v>
          </cell>
        </row>
        <row r="70">
          <cell r="A70">
            <v>44682</v>
          </cell>
        </row>
        <row r="71">
          <cell r="A71">
            <v>44713</v>
          </cell>
        </row>
        <row r="72">
          <cell r="A72" t="str">
            <v>FY 2021-22 Year-to-Date AVERAGE</v>
          </cell>
          <cell r="B72">
            <v>3519</v>
          </cell>
          <cell r="C72">
            <v>1051</v>
          </cell>
          <cell r="D72">
            <v>3544</v>
          </cell>
          <cell r="E72">
            <v>517</v>
          </cell>
          <cell r="F72">
            <v>11858</v>
          </cell>
          <cell r="G72">
            <v>6372</v>
          </cell>
          <cell r="H72">
            <v>44966</v>
          </cell>
          <cell r="I72">
            <v>0</v>
          </cell>
          <cell r="J72">
            <v>31733</v>
          </cell>
          <cell r="K72">
            <v>5250</v>
          </cell>
          <cell r="L72">
            <v>415</v>
          </cell>
          <cell r="M72">
            <v>984</v>
          </cell>
          <cell r="N72">
            <v>216</v>
          </cell>
          <cell r="O72">
            <v>3</v>
          </cell>
          <cell r="P72">
            <v>0</v>
          </cell>
          <cell r="Q72">
            <v>110428</v>
          </cell>
        </row>
        <row r="74">
          <cell r="A74">
            <v>44378</v>
          </cell>
          <cell r="B74">
            <v>4365</v>
          </cell>
          <cell r="C74">
            <v>588</v>
          </cell>
          <cell r="D74">
            <v>215</v>
          </cell>
          <cell r="E74">
            <v>0</v>
          </cell>
          <cell r="F74">
            <v>0</v>
          </cell>
          <cell r="G74">
            <v>0</v>
          </cell>
          <cell r="H74">
            <v>0</v>
          </cell>
          <cell r="I74">
            <v>0</v>
          </cell>
          <cell r="J74">
            <v>0</v>
          </cell>
          <cell r="K74">
            <v>0</v>
          </cell>
          <cell r="L74">
            <v>0</v>
          </cell>
          <cell r="M74">
            <v>0</v>
          </cell>
          <cell r="N74">
            <v>0</v>
          </cell>
          <cell r="O74">
            <v>0</v>
          </cell>
          <cell r="P74">
            <v>0</v>
          </cell>
          <cell r="Q74">
            <v>5168</v>
          </cell>
        </row>
        <row r="75">
          <cell r="A75">
            <v>44409</v>
          </cell>
          <cell r="B75">
            <v>4390</v>
          </cell>
          <cell r="C75">
            <v>582</v>
          </cell>
          <cell r="D75">
            <v>214</v>
          </cell>
          <cell r="E75">
            <v>0</v>
          </cell>
          <cell r="F75">
            <v>0</v>
          </cell>
          <cell r="G75">
            <v>0</v>
          </cell>
          <cell r="H75">
            <v>0</v>
          </cell>
          <cell r="I75">
            <v>0</v>
          </cell>
          <cell r="J75">
            <v>0</v>
          </cell>
          <cell r="K75">
            <v>0</v>
          </cell>
          <cell r="L75">
            <v>0</v>
          </cell>
          <cell r="M75">
            <v>0</v>
          </cell>
          <cell r="N75">
            <v>0</v>
          </cell>
          <cell r="O75">
            <v>0</v>
          </cell>
          <cell r="P75">
            <v>0</v>
          </cell>
          <cell r="Q75">
            <v>5186</v>
          </cell>
        </row>
        <row r="76">
          <cell r="A76">
            <v>44440</v>
          </cell>
          <cell r="B76">
            <v>4410</v>
          </cell>
          <cell r="C76">
            <v>580</v>
          </cell>
          <cell r="D76">
            <v>218</v>
          </cell>
          <cell r="E76">
            <v>0</v>
          </cell>
          <cell r="F76">
            <v>0</v>
          </cell>
          <cell r="G76">
            <v>0</v>
          </cell>
          <cell r="H76">
            <v>0</v>
          </cell>
          <cell r="I76">
            <v>0</v>
          </cell>
          <cell r="J76">
            <v>0</v>
          </cell>
          <cell r="K76">
            <v>0</v>
          </cell>
          <cell r="L76">
            <v>0</v>
          </cell>
          <cell r="M76">
            <v>0</v>
          </cell>
          <cell r="N76">
            <v>0</v>
          </cell>
          <cell r="O76">
            <v>0</v>
          </cell>
          <cell r="P76">
            <v>0</v>
          </cell>
          <cell r="Q76">
            <v>5208</v>
          </cell>
        </row>
        <row r="77">
          <cell r="A77">
            <v>44470</v>
          </cell>
          <cell r="B77">
            <v>4421</v>
          </cell>
          <cell r="C77">
            <v>585</v>
          </cell>
          <cell r="D77">
            <v>205</v>
          </cell>
          <cell r="E77">
            <v>0</v>
          </cell>
          <cell r="F77">
            <v>0</v>
          </cell>
          <cell r="G77">
            <v>0</v>
          </cell>
          <cell r="H77">
            <v>0</v>
          </cell>
          <cell r="I77">
            <v>0</v>
          </cell>
          <cell r="J77">
            <v>0</v>
          </cell>
          <cell r="K77">
            <v>0</v>
          </cell>
          <cell r="L77">
            <v>0</v>
          </cell>
          <cell r="M77">
            <v>0</v>
          </cell>
          <cell r="N77">
            <v>0</v>
          </cell>
          <cell r="O77">
            <v>0</v>
          </cell>
          <cell r="P77">
            <v>0</v>
          </cell>
          <cell r="Q77">
            <v>5211</v>
          </cell>
        </row>
        <row r="78">
          <cell r="A78">
            <v>44501</v>
          </cell>
          <cell r="B78">
            <v>4452</v>
          </cell>
          <cell r="C78">
            <v>584</v>
          </cell>
          <cell r="D78">
            <v>205</v>
          </cell>
          <cell r="E78">
            <v>0</v>
          </cell>
          <cell r="F78">
            <v>0</v>
          </cell>
          <cell r="G78">
            <v>0</v>
          </cell>
          <cell r="H78">
            <v>0</v>
          </cell>
          <cell r="I78">
            <v>0</v>
          </cell>
          <cell r="J78">
            <v>0</v>
          </cell>
          <cell r="K78">
            <v>0</v>
          </cell>
          <cell r="L78">
            <v>0</v>
          </cell>
          <cell r="M78">
            <v>0</v>
          </cell>
          <cell r="N78">
            <v>0</v>
          </cell>
          <cell r="O78">
            <v>0</v>
          </cell>
          <cell r="P78">
            <v>0</v>
          </cell>
          <cell r="Q78">
            <v>5241</v>
          </cell>
        </row>
        <row r="79">
          <cell r="A79">
            <v>44531</v>
          </cell>
          <cell r="B79">
            <v>4447</v>
          </cell>
          <cell r="C79">
            <v>594</v>
          </cell>
          <cell r="D79">
            <v>202</v>
          </cell>
          <cell r="E79">
            <v>0</v>
          </cell>
          <cell r="F79">
            <v>0</v>
          </cell>
          <cell r="G79">
            <v>0</v>
          </cell>
          <cell r="H79">
            <v>0</v>
          </cell>
          <cell r="I79">
            <v>0</v>
          </cell>
          <cell r="J79">
            <v>0</v>
          </cell>
          <cell r="K79">
            <v>0</v>
          </cell>
          <cell r="L79">
            <v>0</v>
          </cell>
          <cell r="M79">
            <v>0</v>
          </cell>
          <cell r="N79">
            <v>0</v>
          </cell>
          <cell r="O79">
            <v>0</v>
          </cell>
          <cell r="P79">
            <v>0</v>
          </cell>
          <cell r="Q79">
            <v>5243</v>
          </cell>
        </row>
        <row r="80">
          <cell r="A80">
            <v>44562</v>
          </cell>
        </row>
        <row r="81">
          <cell r="A81">
            <v>44593</v>
          </cell>
        </row>
        <row r="82">
          <cell r="A82">
            <v>44621</v>
          </cell>
        </row>
        <row r="83">
          <cell r="A83">
            <v>44652</v>
          </cell>
        </row>
        <row r="84">
          <cell r="A84">
            <v>44682</v>
          </cell>
        </row>
        <row r="85">
          <cell r="A85">
            <v>44713</v>
          </cell>
        </row>
        <row r="86">
          <cell r="A86" t="str">
            <v>FY 2021-22 Year-to-Date AVERAGE</v>
          </cell>
          <cell r="B86">
            <v>4414</v>
          </cell>
          <cell r="C86">
            <v>586</v>
          </cell>
          <cell r="D86">
            <v>210</v>
          </cell>
          <cell r="E86">
            <v>0</v>
          </cell>
          <cell r="F86">
            <v>0</v>
          </cell>
          <cell r="G86">
            <v>0</v>
          </cell>
          <cell r="H86">
            <v>0</v>
          </cell>
          <cell r="I86">
            <v>0</v>
          </cell>
          <cell r="J86">
            <v>0</v>
          </cell>
          <cell r="K86">
            <v>0</v>
          </cell>
          <cell r="L86">
            <v>0</v>
          </cell>
          <cell r="M86">
            <v>0</v>
          </cell>
          <cell r="N86">
            <v>0</v>
          </cell>
          <cell r="O86">
            <v>0</v>
          </cell>
          <cell r="P86">
            <v>0</v>
          </cell>
          <cell r="Q86">
            <v>5210</v>
          </cell>
        </row>
        <row r="89">
          <cell r="A89">
            <v>44378</v>
          </cell>
          <cell r="B89">
            <v>44271</v>
          </cell>
          <cell r="C89">
            <v>13030</v>
          </cell>
          <cell r="D89">
            <v>65174</v>
          </cell>
          <cell r="E89">
            <v>15065</v>
          </cell>
          <cell r="F89">
            <v>173114</v>
          </cell>
          <cell r="G89">
            <v>105629</v>
          </cell>
          <cell r="H89">
            <v>440119</v>
          </cell>
          <cell r="I89">
            <v>134</v>
          </cell>
          <cell r="J89">
            <v>469697</v>
          </cell>
          <cell r="K89">
            <v>69923</v>
          </cell>
          <cell r="L89">
            <v>19568</v>
          </cell>
          <cell r="M89">
            <v>13649</v>
          </cell>
          <cell r="N89">
            <v>3864</v>
          </cell>
          <cell r="O89">
            <v>12</v>
          </cell>
          <cell r="P89">
            <v>0</v>
          </cell>
          <cell r="Q89">
            <v>1433249</v>
          </cell>
        </row>
        <row r="90">
          <cell r="A90">
            <v>44409</v>
          </cell>
          <cell r="B90">
            <v>44472</v>
          </cell>
          <cell r="C90">
            <v>13133</v>
          </cell>
          <cell r="D90">
            <v>65664</v>
          </cell>
          <cell r="E90">
            <v>15065</v>
          </cell>
          <cell r="F90">
            <v>177562</v>
          </cell>
          <cell r="G90">
            <v>102938</v>
          </cell>
          <cell r="H90">
            <v>444836</v>
          </cell>
          <cell r="I90">
            <v>128</v>
          </cell>
          <cell r="J90">
            <v>471757</v>
          </cell>
          <cell r="K90">
            <v>70798</v>
          </cell>
          <cell r="L90">
            <v>19520</v>
          </cell>
          <cell r="M90">
            <v>14199</v>
          </cell>
          <cell r="N90">
            <v>3997</v>
          </cell>
          <cell r="O90">
            <v>4</v>
          </cell>
          <cell r="P90">
            <v>0</v>
          </cell>
          <cell r="Q90">
            <v>1444073</v>
          </cell>
        </row>
        <row r="91">
          <cell r="A91">
            <v>44440</v>
          </cell>
          <cell r="B91">
            <v>44573</v>
          </cell>
          <cell r="C91">
            <v>13176</v>
          </cell>
          <cell r="D91">
            <v>65607</v>
          </cell>
          <cell r="E91">
            <v>15219</v>
          </cell>
          <cell r="F91">
            <v>180919</v>
          </cell>
          <cell r="G91">
            <v>101559</v>
          </cell>
          <cell r="H91">
            <v>450296</v>
          </cell>
          <cell r="I91">
            <v>129</v>
          </cell>
          <cell r="J91">
            <v>474300</v>
          </cell>
          <cell r="K91">
            <v>70844</v>
          </cell>
          <cell r="L91">
            <v>19475</v>
          </cell>
          <cell r="M91">
            <v>14000</v>
          </cell>
          <cell r="N91">
            <v>4073</v>
          </cell>
          <cell r="O91">
            <v>8</v>
          </cell>
          <cell r="P91">
            <v>0</v>
          </cell>
          <cell r="Q91">
            <v>1454178</v>
          </cell>
        </row>
        <row r="92">
          <cell r="A92">
            <v>44470</v>
          </cell>
          <cell r="B92">
            <v>44660</v>
          </cell>
          <cell r="C92">
            <v>13190</v>
          </cell>
          <cell r="D92">
            <v>65671</v>
          </cell>
          <cell r="E92">
            <v>15171</v>
          </cell>
          <cell r="F92">
            <v>184564</v>
          </cell>
          <cell r="G92">
            <v>99622</v>
          </cell>
          <cell r="H92">
            <v>455180</v>
          </cell>
          <cell r="I92">
            <v>131</v>
          </cell>
          <cell r="J92">
            <v>476503</v>
          </cell>
          <cell r="K92">
            <v>70824</v>
          </cell>
          <cell r="L92">
            <v>19407</v>
          </cell>
          <cell r="M92">
            <v>13998</v>
          </cell>
          <cell r="N92">
            <v>4080</v>
          </cell>
          <cell r="O92">
            <v>4</v>
          </cell>
          <cell r="P92">
            <v>0</v>
          </cell>
          <cell r="Q92">
            <v>1463005</v>
          </cell>
        </row>
        <row r="93">
          <cell r="A93">
            <v>44501</v>
          </cell>
          <cell r="B93">
            <v>44637</v>
          </cell>
          <cell r="C93">
            <v>13131</v>
          </cell>
          <cell r="D93">
            <v>65607</v>
          </cell>
          <cell r="E93">
            <v>15176</v>
          </cell>
          <cell r="F93">
            <v>186520</v>
          </cell>
          <cell r="G93">
            <v>99554</v>
          </cell>
          <cell r="H93">
            <v>460815</v>
          </cell>
          <cell r="I93">
            <v>130</v>
          </cell>
          <cell r="J93">
            <v>477967</v>
          </cell>
          <cell r="K93">
            <v>71652</v>
          </cell>
          <cell r="L93">
            <v>19553</v>
          </cell>
          <cell r="M93">
            <v>13800</v>
          </cell>
          <cell r="N93">
            <v>4142</v>
          </cell>
          <cell r="O93">
            <v>5</v>
          </cell>
          <cell r="P93">
            <v>0</v>
          </cell>
          <cell r="Q93">
            <v>1472689</v>
          </cell>
        </row>
        <row r="94">
          <cell r="A94">
            <v>44531</v>
          </cell>
          <cell r="B94">
            <v>44576</v>
          </cell>
          <cell r="C94">
            <v>13146</v>
          </cell>
          <cell r="D94">
            <v>65556</v>
          </cell>
          <cell r="E94">
            <v>15363</v>
          </cell>
          <cell r="F94">
            <v>188340</v>
          </cell>
          <cell r="G94">
            <v>99636</v>
          </cell>
          <cell r="H94">
            <v>467084</v>
          </cell>
          <cell r="I94">
            <v>131</v>
          </cell>
          <cell r="J94">
            <v>479928</v>
          </cell>
          <cell r="K94">
            <v>72343</v>
          </cell>
          <cell r="L94">
            <v>19549</v>
          </cell>
          <cell r="M94">
            <v>13655</v>
          </cell>
          <cell r="N94">
            <v>4287</v>
          </cell>
          <cell r="O94">
            <v>15</v>
          </cell>
          <cell r="P94">
            <v>0</v>
          </cell>
          <cell r="Q94">
            <v>1483609</v>
          </cell>
        </row>
        <row r="95">
          <cell r="A95">
            <v>44562</v>
          </cell>
        </row>
        <row r="96">
          <cell r="A96">
            <v>44593</v>
          </cell>
        </row>
        <row r="97">
          <cell r="A97">
            <v>44621</v>
          </cell>
        </row>
        <row r="98">
          <cell r="A98">
            <v>44652</v>
          </cell>
        </row>
        <row r="99">
          <cell r="A99">
            <v>44682</v>
          </cell>
        </row>
        <row r="100">
          <cell r="A100">
            <v>44713</v>
          </cell>
        </row>
        <row r="101">
          <cell r="A101" t="str">
            <v>FY 2021-22 Year-to-Date AVERAGE</v>
          </cell>
          <cell r="B101">
            <v>44531</v>
          </cell>
          <cell r="C101">
            <v>13134</v>
          </cell>
          <cell r="D101">
            <v>65547</v>
          </cell>
          <cell r="E101">
            <v>15177</v>
          </cell>
          <cell r="F101">
            <v>181837</v>
          </cell>
          <cell r="G101">
            <v>101490</v>
          </cell>
          <cell r="H101">
            <v>453055</v>
          </cell>
          <cell r="I101">
            <v>131</v>
          </cell>
          <cell r="J101">
            <v>475025</v>
          </cell>
          <cell r="K101">
            <v>71064</v>
          </cell>
          <cell r="L101">
            <v>19512</v>
          </cell>
          <cell r="M101">
            <v>13884</v>
          </cell>
          <cell r="N101">
            <v>4074</v>
          </cell>
          <cell r="O101">
            <v>8</v>
          </cell>
          <cell r="P101">
            <v>0</v>
          </cell>
          <cell r="Q101">
            <v>1458467.1666666667</v>
          </cell>
        </row>
      </sheetData>
      <sheetData sheetId="8"/>
      <sheetData sheetId="9">
        <row r="3">
          <cell r="D3">
            <v>44378</v>
          </cell>
          <cell r="E3">
            <v>44409</v>
          </cell>
          <cell r="F3">
            <v>44440</v>
          </cell>
          <cell r="G3">
            <v>44470</v>
          </cell>
          <cell r="H3">
            <v>44501</v>
          </cell>
          <cell r="I3">
            <v>44531</v>
          </cell>
          <cell r="J3">
            <v>44562</v>
          </cell>
          <cell r="K3">
            <v>44593</v>
          </cell>
          <cell r="L3">
            <v>44621</v>
          </cell>
          <cell r="M3">
            <v>44652</v>
          </cell>
          <cell r="N3">
            <v>44682</v>
          </cell>
          <cell r="O3">
            <v>44713</v>
          </cell>
          <cell r="P3" t="str">
            <v>FY 2021-22 Average Monthly Enrollment</v>
          </cell>
        </row>
        <row r="4">
          <cell r="C4" t="str">
            <v>Archuleta</v>
          </cell>
          <cell r="D4">
            <v>3976</v>
          </cell>
          <cell r="E4">
            <v>3988</v>
          </cell>
          <cell r="F4">
            <v>3991</v>
          </cell>
          <cell r="G4">
            <v>3996</v>
          </cell>
          <cell r="H4">
            <v>4038</v>
          </cell>
          <cell r="I4">
            <v>4070</v>
          </cell>
        </row>
        <row r="5">
          <cell r="C5" t="str">
            <v>Delta</v>
          </cell>
          <cell r="D5">
            <v>10335</v>
          </cell>
          <cell r="E5">
            <v>10412</v>
          </cell>
          <cell r="F5">
            <v>10479</v>
          </cell>
          <cell r="G5">
            <v>10517</v>
          </cell>
          <cell r="H5">
            <v>10550</v>
          </cell>
          <cell r="I5">
            <v>10611</v>
          </cell>
        </row>
        <row r="6">
          <cell r="C6" t="str">
            <v>Dolores</v>
          </cell>
          <cell r="D6">
            <v>680</v>
          </cell>
          <cell r="E6">
            <v>674</v>
          </cell>
          <cell r="F6">
            <v>670</v>
          </cell>
          <cell r="G6">
            <v>676</v>
          </cell>
          <cell r="H6">
            <v>700</v>
          </cell>
          <cell r="I6">
            <v>707</v>
          </cell>
        </row>
        <row r="7">
          <cell r="C7" t="str">
            <v>Eagle</v>
          </cell>
          <cell r="D7">
            <v>7611</v>
          </cell>
          <cell r="E7">
            <v>7685</v>
          </cell>
          <cell r="F7">
            <v>7759</v>
          </cell>
          <cell r="G7">
            <v>7829</v>
          </cell>
          <cell r="H7">
            <v>7901</v>
          </cell>
          <cell r="I7">
            <v>7990</v>
          </cell>
        </row>
        <row r="8">
          <cell r="C8" t="str">
            <v>Garfield</v>
          </cell>
          <cell r="D8">
            <v>15156</v>
          </cell>
          <cell r="E8">
            <v>15215</v>
          </cell>
          <cell r="F8">
            <v>15273</v>
          </cell>
          <cell r="G8">
            <v>15313</v>
          </cell>
          <cell r="H8">
            <v>15333</v>
          </cell>
          <cell r="I8">
            <v>15404</v>
          </cell>
        </row>
        <row r="9">
          <cell r="C9" t="str">
            <v>Grand</v>
          </cell>
          <cell r="D9">
            <v>2075</v>
          </cell>
          <cell r="E9">
            <v>2097</v>
          </cell>
          <cell r="F9">
            <v>2116</v>
          </cell>
          <cell r="G9">
            <v>2116</v>
          </cell>
          <cell r="H9">
            <v>2154</v>
          </cell>
          <cell r="I9">
            <v>2171</v>
          </cell>
        </row>
        <row r="10">
          <cell r="C10" t="str">
            <v>Gunnison</v>
          </cell>
          <cell r="D10">
            <v>3372</v>
          </cell>
          <cell r="E10">
            <v>3358</v>
          </cell>
          <cell r="F10">
            <v>3364</v>
          </cell>
          <cell r="G10">
            <v>3385</v>
          </cell>
          <cell r="H10">
            <v>3408</v>
          </cell>
          <cell r="I10">
            <v>3444</v>
          </cell>
        </row>
        <row r="11">
          <cell r="C11" t="str">
            <v>Hinsdale</v>
          </cell>
          <cell r="D11">
            <v>166</v>
          </cell>
          <cell r="E11">
            <v>164</v>
          </cell>
          <cell r="F11">
            <v>166</v>
          </cell>
          <cell r="G11">
            <v>164</v>
          </cell>
          <cell r="H11">
            <v>163</v>
          </cell>
          <cell r="I11">
            <v>164</v>
          </cell>
        </row>
        <row r="12">
          <cell r="C12" t="str">
            <v>Jackson</v>
          </cell>
          <cell r="D12">
            <v>283</v>
          </cell>
          <cell r="E12">
            <v>274</v>
          </cell>
          <cell r="F12">
            <v>272</v>
          </cell>
          <cell r="G12">
            <v>273</v>
          </cell>
          <cell r="H12">
            <v>276</v>
          </cell>
          <cell r="I12">
            <v>276</v>
          </cell>
        </row>
        <row r="13">
          <cell r="C13" t="str">
            <v>La Plata</v>
          </cell>
          <cell r="D13">
            <v>13765</v>
          </cell>
          <cell r="E13">
            <v>13820</v>
          </cell>
          <cell r="F13">
            <v>13954</v>
          </cell>
          <cell r="G13">
            <v>13978</v>
          </cell>
          <cell r="H13">
            <v>14052</v>
          </cell>
          <cell r="I13">
            <v>14145</v>
          </cell>
        </row>
        <row r="14">
          <cell r="C14" t="str">
            <v>Larimer</v>
          </cell>
          <cell r="D14">
            <v>64923</v>
          </cell>
          <cell r="E14">
            <v>65545</v>
          </cell>
          <cell r="F14">
            <v>66094</v>
          </cell>
          <cell r="G14">
            <v>66611</v>
          </cell>
          <cell r="H14">
            <v>67136</v>
          </cell>
          <cell r="I14">
            <v>67765</v>
          </cell>
        </row>
        <row r="15">
          <cell r="C15" t="str">
            <v>Mesa</v>
          </cell>
          <cell r="D15">
            <v>47520</v>
          </cell>
          <cell r="E15">
            <v>47707</v>
          </cell>
          <cell r="F15">
            <v>47807</v>
          </cell>
          <cell r="G15">
            <v>47926</v>
          </cell>
          <cell r="H15">
            <v>48109</v>
          </cell>
          <cell r="I15">
            <v>48229</v>
          </cell>
        </row>
        <row r="16">
          <cell r="C16" t="str">
            <v>Moffat</v>
          </cell>
          <cell r="D16">
            <v>4031</v>
          </cell>
          <cell r="E16">
            <v>4072</v>
          </cell>
          <cell r="F16">
            <v>4103</v>
          </cell>
          <cell r="G16">
            <v>4127</v>
          </cell>
          <cell r="H16">
            <v>4157</v>
          </cell>
          <cell r="I16">
            <v>4201</v>
          </cell>
        </row>
        <row r="17">
          <cell r="C17" t="str">
            <v>Montezuma</v>
          </cell>
          <cell r="D17">
            <v>10032</v>
          </cell>
          <cell r="E17">
            <v>10095</v>
          </cell>
          <cell r="F17">
            <v>10170</v>
          </cell>
          <cell r="G17">
            <v>10243</v>
          </cell>
          <cell r="H17">
            <v>10335</v>
          </cell>
          <cell r="I17">
            <v>10403</v>
          </cell>
        </row>
        <row r="18">
          <cell r="C18" t="str">
            <v>Montrose</v>
          </cell>
          <cell r="D18">
            <v>13238</v>
          </cell>
          <cell r="E18">
            <v>13323</v>
          </cell>
          <cell r="F18">
            <v>13355</v>
          </cell>
          <cell r="G18">
            <v>13432</v>
          </cell>
          <cell r="H18">
            <v>13514</v>
          </cell>
          <cell r="I18">
            <v>13593</v>
          </cell>
        </row>
        <row r="19">
          <cell r="C19" t="str">
            <v>Ouray</v>
          </cell>
          <cell r="D19">
            <v>761</v>
          </cell>
          <cell r="E19">
            <v>768</v>
          </cell>
          <cell r="F19">
            <v>770</v>
          </cell>
          <cell r="G19">
            <v>777</v>
          </cell>
          <cell r="H19">
            <v>779</v>
          </cell>
          <cell r="I19">
            <v>791</v>
          </cell>
        </row>
        <row r="20">
          <cell r="C20" t="str">
            <v>Pitkin</v>
          </cell>
          <cell r="D20">
            <v>1777</v>
          </cell>
          <cell r="E20">
            <v>1785</v>
          </cell>
          <cell r="F20">
            <v>1787</v>
          </cell>
          <cell r="G20">
            <v>1790</v>
          </cell>
          <cell r="H20">
            <v>1807</v>
          </cell>
          <cell r="I20">
            <v>1823</v>
          </cell>
        </row>
        <row r="21">
          <cell r="C21" t="str">
            <v>Rio Blanco</v>
          </cell>
          <cell r="D21">
            <v>1547</v>
          </cell>
          <cell r="E21">
            <v>1545</v>
          </cell>
          <cell r="F21">
            <v>1552</v>
          </cell>
          <cell r="G21">
            <v>1571</v>
          </cell>
          <cell r="H21">
            <v>1563</v>
          </cell>
          <cell r="I21">
            <v>1567</v>
          </cell>
        </row>
        <row r="22">
          <cell r="C22" t="str">
            <v>Routt</v>
          </cell>
          <cell r="D22">
            <v>3562</v>
          </cell>
          <cell r="E22">
            <v>3586</v>
          </cell>
          <cell r="F22">
            <v>3590</v>
          </cell>
          <cell r="G22">
            <v>3597</v>
          </cell>
          <cell r="H22">
            <v>3631</v>
          </cell>
          <cell r="I22">
            <v>3664</v>
          </cell>
        </row>
        <row r="23">
          <cell r="C23" t="str">
            <v>San Juan</v>
          </cell>
          <cell r="D23">
            <v>218</v>
          </cell>
          <cell r="E23">
            <v>216</v>
          </cell>
          <cell r="F23">
            <v>218</v>
          </cell>
          <cell r="G23">
            <v>222</v>
          </cell>
          <cell r="H23">
            <v>214</v>
          </cell>
          <cell r="I23">
            <v>216</v>
          </cell>
        </row>
        <row r="24">
          <cell r="C24" t="str">
            <v>San Miguel</v>
          </cell>
          <cell r="D24">
            <v>1235</v>
          </cell>
          <cell r="E24">
            <v>1253</v>
          </cell>
          <cell r="F24">
            <v>1268</v>
          </cell>
          <cell r="G24">
            <v>1266</v>
          </cell>
          <cell r="H24">
            <v>1277</v>
          </cell>
          <cell r="I24">
            <v>1273</v>
          </cell>
        </row>
        <row r="25">
          <cell r="C25" t="str">
            <v>Summit</v>
          </cell>
          <cell r="D25">
            <v>4169</v>
          </cell>
          <cell r="E25">
            <v>4200</v>
          </cell>
          <cell r="F25">
            <v>4241</v>
          </cell>
          <cell r="G25">
            <v>4272</v>
          </cell>
          <cell r="H25">
            <v>4320</v>
          </cell>
          <cell r="I25">
            <v>4382</v>
          </cell>
        </row>
        <row r="26">
          <cell r="C26" t="str">
            <v>Residence Outside RAE Area(1)</v>
          </cell>
          <cell r="D26">
            <v>14464</v>
          </cell>
          <cell r="E26">
            <v>14631</v>
          </cell>
          <cell r="F26">
            <v>14860</v>
          </cell>
          <cell r="G26">
            <v>15026</v>
          </cell>
          <cell r="H26">
            <v>15138</v>
          </cell>
          <cell r="I26">
            <v>15231</v>
          </cell>
        </row>
        <row r="27">
          <cell r="C27" t="str">
            <v>Total</v>
          </cell>
          <cell r="D27">
            <v>224896</v>
          </cell>
          <cell r="E27">
            <v>226413</v>
          </cell>
          <cell r="F27">
            <v>227859</v>
          </cell>
          <cell r="G27">
            <v>229107</v>
          </cell>
          <cell r="H27">
            <v>230555</v>
          </cell>
          <cell r="I27">
            <v>232120</v>
          </cell>
        </row>
        <row r="28">
          <cell r="C28" t="str">
            <v>Cheyenne</v>
          </cell>
          <cell r="D28">
            <v>447</v>
          </cell>
          <cell r="E28">
            <v>452</v>
          </cell>
          <cell r="F28">
            <v>455</v>
          </cell>
          <cell r="G28">
            <v>449</v>
          </cell>
          <cell r="H28">
            <v>449</v>
          </cell>
          <cell r="I28">
            <v>452</v>
          </cell>
        </row>
        <row r="29">
          <cell r="C29" t="str">
            <v>Kit Carson</v>
          </cell>
          <cell r="D29">
            <v>2114</v>
          </cell>
          <cell r="E29">
            <v>2145</v>
          </cell>
          <cell r="F29">
            <v>2138</v>
          </cell>
          <cell r="G29">
            <v>2169</v>
          </cell>
          <cell r="H29">
            <v>2195</v>
          </cell>
          <cell r="I29">
            <v>2215</v>
          </cell>
        </row>
        <row r="30">
          <cell r="C30" t="str">
            <v>Lincoln</v>
          </cell>
          <cell r="D30">
            <v>1310</v>
          </cell>
          <cell r="E30">
            <v>1330</v>
          </cell>
          <cell r="F30">
            <v>1341</v>
          </cell>
          <cell r="G30">
            <v>1344</v>
          </cell>
          <cell r="H30">
            <v>1347</v>
          </cell>
          <cell r="I30">
            <v>1371</v>
          </cell>
        </row>
        <row r="31">
          <cell r="C31" t="str">
            <v>Logan</v>
          </cell>
          <cell r="D31">
            <v>5245</v>
          </cell>
          <cell r="E31">
            <v>5291</v>
          </cell>
          <cell r="F31">
            <v>5326</v>
          </cell>
          <cell r="G31">
            <v>5371</v>
          </cell>
          <cell r="H31">
            <v>5412</v>
          </cell>
          <cell r="I31">
            <v>5418</v>
          </cell>
        </row>
        <row r="32">
          <cell r="C32" t="str">
            <v>Morgan</v>
          </cell>
          <cell r="D32">
            <v>8788</v>
          </cell>
          <cell r="E32">
            <v>8853</v>
          </cell>
          <cell r="F32">
            <v>8902</v>
          </cell>
          <cell r="G32">
            <v>9002</v>
          </cell>
          <cell r="H32">
            <v>9089</v>
          </cell>
          <cell r="I32">
            <v>9177</v>
          </cell>
        </row>
        <row r="33">
          <cell r="C33" t="str">
            <v>Phillips</v>
          </cell>
          <cell r="D33">
            <v>1108</v>
          </cell>
          <cell r="E33">
            <v>1106</v>
          </cell>
          <cell r="F33">
            <v>1105</v>
          </cell>
          <cell r="G33">
            <v>1103</v>
          </cell>
          <cell r="H33">
            <v>1111</v>
          </cell>
          <cell r="I33">
            <v>1109</v>
          </cell>
        </row>
        <row r="34">
          <cell r="C34" t="str">
            <v>Sedgwick</v>
          </cell>
          <cell r="D34">
            <v>711</v>
          </cell>
          <cell r="E34">
            <v>720</v>
          </cell>
          <cell r="F34">
            <v>708</v>
          </cell>
          <cell r="G34">
            <v>713</v>
          </cell>
          <cell r="H34">
            <v>721</v>
          </cell>
          <cell r="I34">
            <v>721</v>
          </cell>
        </row>
        <row r="35">
          <cell r="C35" t="str">
            <v>Washington</v>
          </cell>
          <cell r="D35">
            <v>1251</v>
          </cell>
          <cell r="E35">
            <v>1261</v>
          </cell>
          <cell r="F35">
            <v>1280</v>
          </cell>
          <cell r="G35">
            <v>1295</v>
          </cell>
          <cell r="H35">
            <v>1311</v>
          </cell>
          <cell r="I35">
            <v>1323</v>
          </cell>
        </row>
        <row r="36">
          <cell r="C36" t="str">
            <v>Weld</v>
          </cell>
          <cell r="D36">
            <v>64153</v>
          </cell>
          <cell r="E36">
            <v>64968</v>
          </cell>
          <cell r="F36">
            <v>65629</v>
          </cell>
          <cell r="G36">
            <v>66259</v>
          </cell>
          <cell r="H36">
            <v>66796</v>
          </cell>
          <cell r="I36">
            <v>67476</v>
          </cell>
        </row>
        <row r="37">
          <cell r="C37" t="str">
            <v>Yuma</v>
          </cell>
          <cell r="D37">
            <v>2905</v>
          </cell>
          <cell r="E37">
            <v>2930</v>
          </cell>
          <cell r="F37">
            <v>2940</v>
          </cell>
          <cell r="G37">
            <v>2968</v>
          </cell>
          <cell r="H37">
            <v>2988</v>
          </cell>
          <cell r="I37">
            <v>3007</v>
          </cell>
        </row>
        <row r="38">
          <cell r="C38" t="str">
            <v>Residence Outside RAE Area(1)</v>
          </cell>
          <cell r="D38">
            <v>9175</v>
          </cell>
          <cell r="E38">
            <v>9219</v>
          </cell>
          <cell r="F38">
            <v>9185</v>
          </cell>
          <cell r="G38">
            <v>9283</v>
          </cell>
          <cell r="H38">
            <v>9385</v>
          </cell>
          <cell r="I38">
            <v>9421</v>
          </cell>
        </row>
        <row r="39">
          <cell r="C39" t="str">
            <v>Total</v>
          </cell>
          <cell r="D39">
            <v>97207</v>
          </cell>
          <cell r="E39">
            <v>98275</v>
          </cell>
          <cell r="F39">
            <v>99009</v>
          </cell>
          <cell r="G39">
            <v>99956</v>
          </cell>
          <cell r="H39">
            <v>100804</v>
          </cell>
          <cell r="I39">
            <v>101690</v>
          </cell>
        </row>
        <row r="40">
          <cell r="C40" t="str">
            <v>Adams</v>
          </cell>
          <cell r="D40">
            <v>118571</v>
          </cell>
          <cell r="E40">
            <v>119663</v>
          </cell>
          <cell r="F40">
            <v>120594</v>
          </cell>
          <cell r="G40">
            <v>121366</v>
          </cell>
          <cell r="H40">
            <v>122262</v>
          </cell>
          <cell r="I40">
            <v>123501</v>
          </cell>
        </row>
        <row r="41">
          <cell r="C41" t="str">
            <v>Arapahoe</v>
          </cell>
          <cell r="D41">
            <v>122540</v>
          </cell>
          <cell r="E41">
            <v>123680</v>
          </cell>
          <cell r="F41">
            <v>124655</v>
          </cell>
          <cell r="G41">
            <v>125023</v>
          </cell>
          <cell r="H41">
            <v>126127</v>
          </cell>
          <cell r="I41">
            <v>127335</v>
          </cell>
        </row>
        <row r="42">
          <cell r="C42" t="str">
            <v>Douglas</v>
          </cell>
          <cell r="D42">
            <v>30302</v>
          </cell>
          <cell r="E42">
            <v>30599</v>
          </cell>
          <cell r="F42">
            <v>30934</v>
          </cell>
          <cell r="G42">
            <v>31169</v>
          </cell>
          <cell r="H42">
            <v>31487</v>
          </cell>
          <cell r="I42">
            <v>31789</v>
          </cell>
        </row>
        <row r="43">
          <cell r="C43" t="str">
            <v>Elbert</v>
          </cell>
          <cell r="D43">
            <v>2897</v>
          </cell>
          <cell r="E43">
            <v>2938</v>
          </cell>
          <cell r="F43">
            <v>2957</v>
          </cell>
          <cell r="G43">
            <v>2987</v>
          </cell>
          <cell r="H43">
            <v>3000</v>
          </cell>
          <cell r="I43">
            <v>3048</v>
          </cell>
        </row>
        <row r="44">
          <cell r="C44" t="str">
            <v>Residence Outside RAE Area(1)</v>
          </cell>
          <cell r="D44">
            <v>61051</v>
          </cell>
          <cell r="E44">
            <v>61553</v>
          </cell>
          <cell r="F44">
            <v>62170</v>
          </cell>
          <cell r="G44">
            <v>62404</v>
          </cell>
          <cell r="H44">
            <v>63011</v>
          </cell>
          <cell r="I44">
            <v>63307</v>
          </cell>
        </row>
        <row r="45">
          <cell r="C45" t="str">
            <v>Total</v>
          </cell>
          <cell r="D45">
            <v>335361</v>
          </cell>
          <cell r="E45">
            <v>338433</v>
          </cell>
          <cell r="F45">
            <v>341310</v>
          </cell>
          <cell r="G45">
            <v>342949</v>
          </cell>
          <cell r="H45">
            <v>345887</v>
          </cell>
          <cell r="I45">
            <v>348980</v>
          </cell>
        </row>
        <row r="46">
          <cell r="C46" t="str">
            <v>Alamosa</v>
          </cell>
          <cell r="D46">
            <v>7265</v>
          </cell>
          <cell r="E46">
            <v>7305</v>
          </cell>
          <cell r="F46">
            <v>7337</v>
          </cell>
          <cell r="G46">
            <v>7344</v>
          </cell>
          <cell r="H46">
            <v>7389</v>
          </cell>
          <cell r="I46">
            <v>7437</v>
          </cell>
        </row>
        <row r="47">
          <cell r="C47" t="str">
            <v>Baca</v>
          </cell>
          <cell r="D47">
            <v>1419</v>
          </cell>
          <cell r="E47">
            <v>1434</v>
          </cell>
          <cell r="F47">
            <v>1431</v>
          </cell>
          <cell r="G47">
            <v>1440</v>
          </cell>
          <cell r="H47">
            <v>1450</v>
          </cell>
          <cell r="I47">
            <v>1468</v>
          </cell>
        </row>
        <row r="48">
          <cell r="C48" t="str">
            <v>Bent</v>
          </cell>
          <cell r="D48">
            <v>1806</v>
          </cell>
          <cell r="E48">
            <v>1818</v>
          </cell>
          <cell r="F48">
            <v>1821</v>
          </cell>
          <cell r="G48">
            <v>1833</v>
          </cell>
          <cell r="H48">
            <v>1829</v>
          </cell>
          <cell r="I48">
            <v>1835</v>
          </cell>
        </row>
        <row r="49">
          <cell r="C49" t="str">
            <v>Chaffee</v>
          </cell>
          <cell r="D49">
            <v>4166</v>
          </cell>
          <cell r="E49">
            <v>4183</v>
          </cell>
          <cell r="F49">
            <v>4205</v>
          </cell>
          <cell r="G49">
            <v>4242</v>
          </cell>
          <cell r="H49">
            <v>4284</v>
          </cell>
          <cell r="I49">
            <v>4315</v>
          </cell>
        </row>
        <row r="50">
          <cell r="C50" t="str">
            <v>Conejos</v>
          </cell>
          <cell r="D50">
            <v>3341</v>
          </cell>
          <cell r="E50">
            <v>3368</v>
          </cell>
          <cell r="F50">
            <v>3375</v>
          </cell>
          <cell r="G50">
            <v>3401</v>
          </cell>
          <cell r="H50">
            <v>3408</v>
          </cell>
          <cell r="I50">
            <v>3436</v>
          </cell>
        </row>
        <row r="51">
          <cell r="C51" t="str">
            <v>Costilla</v>
          </cell>
          <cell r="D51">
            <v>2140</v>
          </cell>
          <cell r="E51">
            <v>2141</v>
          </cell>
          <cell r="F51">
            <v>2144</v>
          </cell>
          <cell r="G51">
            <v>2158</v>
          </cell>
          <cell r="H51">
            <v>2170</v>
          </cell>
          <cell r="I51">
            <v>2179</v>
          </cell>
        </row>
        <row r="52">
          <cell r="C52" t="str">
            <v>Crowley</v>
          </cell>
          <cell r="D52">
            <v>1362</v>
          </cell>
          <cell r="E52">
            <v>1375</v>
          </cell>
          <cell r="F52">
            <v>1405</v>
          </cell>
          <cell r="G52">
            <v>1411</v>
          </cell>
          <cell r="H52">
            <v>1407</v>
          </cell>
          <cell r="I52">
            <v>1424</v>
          </cell>
        </row>
        <row r="53">
          <cell r="C53" t="str">
            <v>Custer</v>
          </cell>
          <cell r="D53">
            <v>954</v>
          </cell>
          <cell r="E53">
            <v>966</v>
          </cell>
          <cell r="F53">
            <v>990</v>
          </cell>
          <cell r="G53">
            <v>1007</v>
          </cell>
          <cell r="H53">
            <v>1029</v>
          </cell>
          <cell r="I53">
            <v>1047</v>
          </cell>
        </row>
        <row r="54">
          <cell r="C54" t="str">
            <v>Fremont</v>
          </cell>
          <cell r="D54">
            <v>13576</v>
          </cell>
          <cell r="E54">
            <v>13643</v>
          </cell>
          <cell r="F54">
            <v>13728</v>
          </cell>
          <cell r="G54">
            <v>13786</v>
          </cell>
          <cell r="H54">
            <v>13860</v>
          </cell>
          <cell r="I54">
            <v>13966</v>
          </cell>
        </row>
        <row r="55">
          <cell r="C55" t="str">
            <v>Huerfano</v>
          </cell>
          <cell r="D55">
            <v>2911</v>
          </cell>
          <cell r="E55">
            <v>2906</v>
          </cell>
          <cell r="F55">
            <v>2910</v>
          </cell>
          <cell r="G55">
            <v>2910</v>
          </cell>
          <cell r="H55">
            <v>2915</v>
          </cell>
          <cell r="I55">
            <v>2931</v>
          </cell>
        </row>
        <row r="56">
          <cell r="C56" t="str">
            <v>Kiowa</v>
          </cell>
          <cell r="D56">
            <v>439</v>
          </cell>
          <cell r="E56">
            <v>444</v>
          </cell>
          <cell r="F56">
            <v>440</v>
          </cell>
          <cell r="G56">
            <v>443</v>
          </cell>
          <cell r="H56">
            <v>443</v>
          </cell>
          <cell r="I56">
            <v>445</v>
          </cell>
        </row>
        <row r="57">
          <cell r="C57" t="str">
            <v>Lake</v>
          </cell>
          <cell r="D57">
            <v>1503</v>
          </cell>
          <cell r="E57">
            <v>1502</v>
          </cell>
          <cell r="F57">
            <v>1503</v>
          </cell>
          <cell r="G57">
            <v>1527</v>
          </cell>
          <cell r="H57">
            <v>1547</v>
          </cell>
          <cell r="I57">
            <v>1568</v>
          </cell>
        </row>
        <row r="58">
          <cell r="C58" t="str">
            <v>Las Animas</v>
          </cell>
          <cell r="D58">
            <v>5911</v>
          </cell>
          <cell r="E58">
            <v>5946</v>
          </cell>
          <cell r="F58">
            <v>6003</v>
          </cell>
          <cell r="G58">
            <v>5993</v>
          </cell>
          <cell r="H58">
            <v>6015</v>
          </cell>
          <cell r="I58">
            <v>6046</v>
          </cell>
        </row>
        <row r="59">
          <cell r="C59" t="str">
            <v>Mineral</v>
          </cell>
          <cell r="D59">
            <v>175</v>
          </cell>
          <cell r="E59">
            <v>181</v>
          </cell>
          <cell r="F59">
            <v>187</v>
          </cell>
          <cell r="G59">
            <v>187</v>
          </cell>
          <cell r="H59">
            <v>187</v>
          </cell>
          <cell r="I59">
            <v>189</v>
          </cell>
        </row>
        <row r="60">
          <cell r="C60" t="str">
            <v>Otero</v>
          </cell>
          <cell r="D60">
            <v>7959</v>
          </cell>
          <cell r="E60">
            <v>7994</v>
          </cell>
          <cell r="F60">
            <v>8029</v>
          </cell>
          <cell r="G60">
            <v>8094</v>
          </cell>
          <cell r="H60">
            <v>8135</v>
          </cell>
          <cell r="I60">
            <v>8176</v>
          </cell>
        </row>
        <row r="61">
          <cell r="C61" t="str">
            <v>Prowers</v>
          </cell>
          <cell r="D61">
            <v>5101</v>
          </cell>
          <cell r="E61">
            <v>5151</v>
          </cell>
          <cell r="F61">
            <v>5181</v>
          </cell>
          <cell r="G61">
            <v>5221</v>
          </cell>
          <cell r="H61">
            <v>5247</v>
          </cell>
          <cell r="I61">
            <v>5283</v>
          </cell>
        </row>
        <row r="62">
          <cell r="C62" t="str">
            <v>Pueblo</v>
          </cell>
          <cell r="D62">
            <v>68574</v>
          </cell>
          <cell r="E62">
            <v>68924</v>
          </cell>
          <cell r="F62">
            <v>69250</v>
          </cell>
          <cell r="G62">
            <v>69597</v>
          </cell>
          <cell r="H62">
            <v>69882</v>
          </cell>
          <cell r="I62">
            <v>70288</v>
          </cell>
        </row>
        <row r="63">
          <cell r="C63" t="str">
            <v>Rio Grande</v>
          </cell>
          <cell r="D63">
            <v>4511</v>
          </cell>
          <cell r="E63">
            <v>4547</v>
          </cell>
          <cell r="F63">
            <v>4570</v>
          </cell>
          <cell r="G63">
            <v>4582</v>
          </cell>
          <cell r="H63">
            <v>4589</v>
          </cell>
          <cell r="I63">
            <v>4619</v>
          </cell>
        </row>
        <row r="64">
          <cell r="C64" t="str">
            <v>Saguache</v>
          </cell>
          <cell r="D64">
            <v>2594</v>
          </cell>
          <cell r="E64">
            <v>2629</v>
          </cell>
          <cell r="F64">
            <v>2662</v>
          </cell>
          <cell r="G64">
            <v>2684</v>
          </cell>
          <cell r="H64">
            <v>2716</v>
          </cell>
          <cell r="I64">
            <v>2743</v>
          </cell>
        </row>
        <row r="65">
          <cell r="C65" t="str">
            <v>Residence Outside RAE Area(1)</v>
          </cell>
          <cell r="D65">
            <v>6270</v>
          </cell>
          <cell r="E65">
            <v>6408</v>
          </cell>
          <cell r="F65">
            <v>6454</v>
          </cell>
          <cell r="G65">
            <v>6561</v>
          </cell>
          <cell r="H65">
            <v>6647</v>
          </cell>
          <cell r="I65">
            <v>6748</v>
          </cell>
        </row>
        <row r="66">
          <cell r="C66" t="str">
            <v>Total</v>
          </cell>
          <cell r="D66">
            <v>141977</v>
          </cell>
          <cell r="E66">
            <v>142865</v>
          </cell>
          <cell r="F66">
            <v>143625</v>
          </cell>
          <cell r="G66">
            <v>144421</v>
          </cell>
          <cell r="H66">
            <v>145149</v>
          </cell>
          <cell r="I66">
            <v>146143</v>
          </cell>
        </row>
        <row r="67">
          <cell r="C67" t="str">
            <v>Denver</v>
          </cell>
          <cell r="D67">
            <v>74852</v>
          </cell>
          <cell r="E67">
            <v>74979</v>
          </cell>
          <cell r="F67">
            <v>75588</v>
          </cell>
          <cell r="G67">
            <v>76914</v>
          </cell>
          <cell r="H67">
            <v>78076</v>
          </cell>
          <cell r="I67">
            <v>79295</v>
          </cell>
        </row>
        <row r="68">
          <cell r="C68" t="str">
            <v>Residence Outside RAE Area(1)</v>
          </cell>
          <cell r="D68">
            <v>61139</v>
          </cell>
          <cell r="E68">
            <v>61102</v>
          </cell>
          <cell r="F68">
            <v>61399</v>
          </cell>
          <cell r="G68">
            <v>62336</v>
          </cell>
          <cell r="H68">
            <v>62505</v>
          </cell>
          <cell r="I68">
            <v>62695</v>
          </cell>
        </row>
        <row r="69">
          <cell r="C69" t="str">
            <v>Total</v>
          </cell>
          <cell r="D69">
            <v>135991</v>
          </cell>
          <cell r="E69">
            <v>136081</v>
          </cell>
          <cell r="F69">
            <v>136987</v>
          </cell>
          <cell r="G69">
            <v>139250</v>
          </cell>
          <cell r="H69">
            <v>140581</v>
          </cell>
          <cell r="I69">
            <v>141990</v>
          </cell>
        </row>
        <row r="70">
          <cell r="C70" t="str">
            <v>Boulder</v>
          </cell>
          <cell r="D70">
            <v>51828</v>
          </cell>
          <cell r="E70">
            <v>52241</v>
          </cell>
          <cell r="F70">
            <v>52658</v>
          </cell>
          <cell r="G70">
            <v>52964</v>
          </cell>
          <cell r="H70">
            <v>53378</v>
          </cell>
          <cell r="I70">
            <v>53711</v>
          </cell>
        </row>
        <row r="71">
          <cell r="C71" t="str">
            <v>Broomfield</v>
          </cell>
          <cell r="D71">
            <v>6414</v>
          </cell>
          <cell r="E71">
            <v>6477</v>
          </cell>
          <cell r="F71">
            <v>6512</v>
          </cell>
          <cell r="G71">
            <v>6507</v>
          </cell>
          <cell r="H71">
            <v>6508</v>
          </cell>
          <cell r="I71">
            <v>6616</v>
          </cell>
        </row>
        <row r="72">
          <cell r="C72" t="str">
            <v>Clear Creek</v>
          </cell>
          <cell r="D72">
            <v>1404</v>
          </cell>
          <cell r="E72">
            <v>1418</v>
          </cell>
          <cell r="F72">
            <v>1428</v>
          </cell>
          <cell r="G72">
            <v>1430</v>
          </cell>
          <cell r="H72">
            <v>1428</v>
          </cell>
          <cell r="I72">
            <v>1457</v>
          </cell>
        </row>
        <row r="73">
          <cell r="C73" t="str">
            <v>Gilpin</v>
          </cell>
          <cell r="D73">
            <v>1116</v>
          </cell>
          <cell r="E73">
            <v>1118</v>
          </cell>
          <cell r="F73">
            <v>1116</v>
          </cell>
          <cell r="G73">
            <v>1121</v>
          </cell>
          <cell r="H73">
            <v>1129</v>
          </cell>
          <cell r="I73">
            <v>1143</v>
          </cell>
        </row>
        <row r="74">
          <cell r="C74" t="str">
            <v>Jefferson</v>
          </cell>
          <cell r="D74">
            <v>74108</v>
          </cell>
          <cell r="E74">
            <v>74772</v>
          </cell>
          <cell r="F74">
            <v>75210</v>
          </cell>
          <cell r="G74">
            <v>75708</v>
          </cell>
          <cell r="H74">
            <v>76316</v>
          </cell>
          <cell r="I74">
            <v>77192</v>
          </cell>
        </row>
        <row r="75">
          <cell r="C75" t="str">
            <v>Residence Outside RAE Area(1)</v>
          </cell>
          <cell r="D75">
            <v>46111</v>
          </cell>
          <cell r="E75">
            <v>46470</v>
          </cell>
          <cell r="F75">
            <v>46976</v>
          </cell>
          <cell r="G75">
            <v>47127</v>
          </cell>
          <cell r="H75">
            <v>47369</v>
          </cell>
          <cell r="I75">
            <v>47614</v>
          </cell>
        </row>
        <row r="76">
          <cell r="C76" t="str">
            <v>Total</v>
          </cell>
          <cell r="D76">
            <v>180981</v>
          </cell>
          <cell r="E76">
            <v>182496</v>
          </cell>
          <cell r="F76">
            <v>183900</v>
          </cell>
          <cell r="G76">
            <v>184857</v>
          </cell>
          <cell r="H76">
            <v>186128</v>
          </cell>
          <cell r="I76">
            <v>187733</v>
          </cell>
        </row>
        <row r="77">
          <cell r="C77" t="str">
            <v>El Paso</v>
          </cell>
          <cell r="D77">
            <v>189695</v>
          </cell>
          <cell r="E77">
            <v>191202</v>
          </cell>
          <cell r="F77">
            <v>192399</v>
          </cell>
          <cell r="G77">
            <v>193289</v>
          </cell>
          <cell r="H77">
            <v>194096</v>
          </cell>
          <cell r="I77">
            <v>195411</v>
          </cell>
        </row>
        <row r="78">
          <cell r="C78" t="str">
            <v>Park</v>
          </cell>
          <cell r="D78">
            <v>1500</v>
          </cell>
          <cell r="E78">
            <v>1530</v>
          </cell>
          <cell r="F78">
            <v>1559</v>
          </cell>
          <cell r="G78">
            <v>1594</v>
          </cell>
          <cell r="H78">
            <v>1639</v>
          </cell>
          <cell r="I78">
            <v>1682</v>
          </cell>
        </row>
        <row r="79">
          <cell r="C79" t="str">
            <v>Teller</v>
          </cell>
          <cell r="D79">
            <v>5970</v>
          </cell>
          <cell r="E79">
            <v>6018</v>
          </cell>
          <cell r="F79">
            <v>6029</v>
          </cell>
          <cell r="G79">
            <v>6079</v>
          </cell>
          <cell r="H79">
            <v>6106</v>
          </cell>
          <cell r="I79">
            <v>6139</v>
          </cell>
        </row>
        <row r="80">
          <cell r="C80" t="str">
            <v>Residence Outside RAE Area(1)</v>
          </cell>
          <cell r="D80">
            <v>10315</v>
          </cell>
          <cell r="E80">
            <v>10476</v>
          </cell>
          <cell r="F80">
            <v>10619</v>
          </cell>
          <cell r="G80">
            <v>10826</v>
          </cell>
          <cell r="H80">
            <v>10996</v>
          </cell>
          <cell r="I80">
            <v>11099</v>
          </cell>
        </row>
        <row r="81">
          <cell r="C81" t="str">
            <v>Total</v>
          </cell>
          <cell r="D81">
            <v>207480</v>
          </cell>
          <cell r="E81">
            <v>209226</v>
          </cell>
          <cell r="F81">
            <v>210606</v>
          </cell>
          <cell r="G81">
            <v>211788</v>
          </cell>
          <cell r="H81">
            <v>212837</v>
          </cell>
          <cell r="I81">
            <v>214331</v>
          </cell>
        </row>
        <row r="82">
          <cell r="C82" t="str">
            <v>Adams</v>
          </cell>
          <cell r="D82">
            <v>4645</v>
          </cell>
          <cell r="E82">
            <v>4724</v>
          </cell>
          <cell r="F82">
            <v>4748</v>
          </cell>
          <cell r="G82">
            <v>4796</v>
          </cell>
          <cell r="H82">
            <v>4900</v>
          </cell>
          <cell r="I82">
            <v>4987</v>
          </cell>
        </row>
        <row r="83">
          <cell r="C83" t="str">
            <v>Arapahoe</v>
          </cell>
          <cell r="D83">
            <v>5716</v>
          </cell>
          <cell r="E83">
            <v>5851</v>
          </cell>
          <cell r="F83">
            <v>5979</v>
          </cell>
          <cell r="G83">
            <v>6058</v>
          </cell>
          <cell r="H83">
            <v>6182</v>
          </cell>
          <cell r="I83">
            <v>6304</v>
          </cell>
        </row>
        <row r="84">
          <cell r="C84" t="str">
            <v>Denver</v>
          </cell>
          <cell r="D84">
            <v>95287</v>
          </cell>
          <cell r="E84">
            <v>95943</v>
          </cell>
          <cell r="F84">
            <v>96339</v>
          </cell>
          <cell r="G84">
            <v>95974</v>
          </cell>
          <cell r="H84">
            <v>95742</v>
          </cell>
          <cell r="I84">
            <v>95388</v>
          </cell>
        </row>
        <row r="85">
          <cell r="C85" t="str">
            <v>Jefferson</v>
          </cell>
          <cell r="D85">
            <v>3595</v>
          </cell>
          <cell r="E85">
            <v>3647</v>
          </cell>
          <cell r="F85">
            <v>3691</v>
          </cell>
          <cell r="G85">
            <v>3731</v>
          </cell>
          <cell r="H85">
            <v>3788</v>
          </cell>
          <cell r="I85">
            <v>3843</v>
          </cell>
        </row>
        <row r="86">
          <cell r="C86" t="str">
            <v>Residence Outside Denver Health Managed Care</v>
          </cell>
          <cell r="D86">
            <v>113</v>
          </cell>
          <cell r="E86">
            <v>119</v>
          </cell>
          <cell r="F86">
            <v>125</v>
          </cell>
          <cell r="G86">
            <v>118</v>
          </cell>
          <cell r="H86">
            <v>136</v>
          </cell>
          <cell r="I86">
            <v>100</v>
          </cell>
        </row>
        <row r="87">
          <cell r="C87" t="str">
            <v>Total</v>
          </cell>
          <cell r="D87">
            <v>109356</v>
          </cell>
          <cell r="E87">
            <v>110284</v>
          </cell>
          <cell r="F87">
            <v>110882</v>
          </cell>
          <cell r="G87">
            <v>110677</v>
          </cell>
          <cell r="H87">
            <v>110748</v>
          </cell>
          <cell r="I87">
            <v>110622</v>
          </cell>
        </row>
        <row r="89">
          <cell r="B89" t="str">
            <v>Total ACC Caseload</v>
          </cell>
          <cell r="D89">
            <v>1433249</v>
          </cell>
          <cell r="E89">
            <v>1444073</v>
          </cell>
          <cell r="F89">
            <v>1454178</v>
          </cell>
          <cell r="G89">
            <v>1463005</v>
          </cell>
          <cell r="H89">
            <v>1472689</v>
          </cell>
          <cell r="I89">
            <v>1483609</v>
          </cell>
        </row>
      </sheetData>
      <sheetData sheetId="10"/>
      <sheetData sheetId="11">
        <row r="3">
          <cell r="A3">
            <v>44378</v>
          </cell>
          <cell r="B3">
            <v>83118882</v>
          </cell>
          <cell r="C3">
            <v>83113355</v>
          </cell>
          <cell r="D3">
            <v>5527</v>
          </cell>
        </row>
        <row r="4">
          <cell r="A4">
            <v>44409</v>
          </cell>
          <cell r="B4">
            <v>84209884</v>
          </cell>
          <cell r="C4">
            <v>84202057</v>
          </cell>
          <cell r="D4">
            <v>7827</v>
          </cell>
        </row>
        <row r="5">
          <cell r="A5">
            <v>44440</v>
          </cell>
          <cell r="B5">
            <v>83357250</v>
          </cell>
          <cell r="C5">
            <v>83351926</v>
          </cell>
          <cell r="D5">
            <v>5324</v>
          </cell>
        </row>
        <row r="6">
          <cell r="A6">
            <v>44470</v>
          </cell>
          <cell r="B6">
            <v>84818724</v>
          </cell>
          <cell r="C6">
            <v>84815455</v>
          </cell>
          <cell r="D6">
            <v>3269</v>
          </cell>
        </row>
        <row r="7">
          <cell r="A7">
            <v>44501</v>
          </cell>
          <cell r="B7">
            <v>86168733</v>
          </cell>
          <cell r="C7">
            <v>86163635</v>
          </cell>
          <cell r="D7">
            <v>5098</v>
          </cell>
        </row>
        <row r="8">
          <cell r="A8">
            <v>44531</v>
          </cell>
          <cell r="B8">
            <v>88761925</v>
          </cell>
          <cell r="C8">
            <v>85607238</v>
          </cell>
          <cell r="D8">
            <v>3154687</v>
          </cell>
        </row>
        <row r="9">
          <cell r="A9">
            <v>44562</v>
          </cell>
        </row>
        <row r="10">
          <cell r="A10">
            <v>44593</v>
          </cell>
        </row>
        <row r="11">
          <cell r="A11">
            <v>44621</v>
          </cell>
        </row>
        <row r="12">
          <cell r="A12">
            <v>44652</v>
          </cell>
        </row>
        <row r="13">
          <cell r="A13">
            <v>44682</v>
          </cell>
        </row>
        <row r="14">
          <cell r="A14">
            <v>44713</v>
          </cell>
        </row>
        <row r="15">
          <cell r="A15" t="str">
            <v>Total Year-to-Date Expenditures</v>
          </cell>
          <cell r="B15">
            <v>510435398</v>
          </cell>
          <cell r="C15">
            <v>507253666</v>
          </cell>
          <cell r="D15">
            <v>3181732</v>
          </cell>
        </row>
        <row r="16">
          <cell r="A16" t="str">
            <v>Total Year-to-Date Appropriation</v>
          </cell>
          <cell r="B16">
            <v>998723955</v>
          </cell>
          <cell r="C16">
            <v>983572421</v>
          </cell>
          <cell r="D16">
            <v>15151534</v>
          </cell>
        </row>
        <row r="17">
          <cell r="A17" t="str">
            <v>Remaining in Appropriation</v>
          </cell>
          <cell r="B17">
            <v>488288557</v>
          </cell>
          <cell r="C17">
            <v>476318755</v>
          </cell>
          <cell r="D17">
            <v>11969802</v>
          </cell>
        </row>
      </sheetData>
      <sheetData sheetId="12">
        <row r="3">
          <cell r="A3" t="str">
            <v xml:space="preserve">July                  </v>
          </cell>
          <cell r="B3">
            <v>83113355</v>
          </cell>
          <cell r="C3">
            <v>12521329</v>
          </cell>
          <cell r="D3">
            <v>5248800</v>
          </cell>
          <cell r="E3">
            <v>17103615</v>
          </cell>
          <cell r="F3">
            <v>8699304</v>
          </cell>
          <cell r="G3">
            <v>10093267</v>
          </cell>
          <cell r="H3">
            <v>12377729</v>
          </cell>
          <cell r="I3">
            <v>11045321</v>
          </cell>
          <cell r="J3">
            <v>6489483</v>
          </cell>
          <cell r="K3">
            <v>-465493</v>
          </cell>
        </row>
        <row r="4">
          <cell r="A4" t="str">
            <v xml:space="preserve">August             </v>
          </cell>
          <cell r="B4">
            <v>84202056</v>
          </cell>
          <cell r="C4">
            <v>12632341</v>
          </cell>
          <cell r="D4">
            <v>5307477</v>
          </cell>
          <cell r="E4">
            <v>17263161</v>
          </cell>
          <cell r="F4">
            <v>8752824</v>
          </cell>
          <cell r="G4">
            <v>10128975</v>
          </cell>
          <cell r="H4">
            <v>12488404</v>
          </cell>
          <cell r="I4">
            <v>11137509</v>
          </cell>
          <cell r="J4">
            <v>6560773</v>
          </cell>
          <cell r="K4">
            <v>-69408</v>
          </cell>
        </row>
        <row r="5">
          <cell r="A5" t="str">
            <v xml:space="preserve">September       </v>
          </cell>
          <cell r="B5">
            <v>83351927</v>
          </cell>
          <cell r="C5">
            <v>12706665</v>
          </cell>
          <cell r="D5">
            <v>5359743</v>
          </cell>
          <cell r="E5">
            <v>17432830</v>
          </cell>
          <cell r="F5">
            <v>8804334</v>
          </cell>
          <cell r="G5">
            <v>10148355</v>
          </cell>
          <cell r="H5">
            <v>12604111</v>
          </cell>
          <cell r="I5">
            <v>11229258</v>
          </cell>
          <cell r="J5">
            <v>6604563</v>
          </cell>
          <cell r="K5">
            <v>-1537932</v>
          </cell>
        </row>
        <row r="6">
          <cell r="A6" t="str">
            <v xml:space="preserve">October            </v>
          </cell>
          <cell r="B6">
            <v>84815455</v>
          </cell>
          <cell r="C6">
            <v>12807314</v>
          </cell>
          <cell r="D6">
            <v>5416378</v>
          </cell>
          <cell r="E6">
            <v>17560888</v>
          </cell>
          <cell r="F6">
            <v>8857621</v>
          </cell>
          <cell r="G6">
            <v>10301388</v>
          </cell>
          <cell r="H6">
            <v>12689891</v>
          </cell>
          <cell r="I6">
            <v>11304023</v>
          </cell>
          <cell r="J6">
            <v>6593771</v>
          </cell>
          <cell r="K6">
            <v>-715819</v>
          </cell>
        </row>
        <row r="7">
          <cell r="A7" t="str">
            <v>November</v>
          </cell>
          <cell r="B7">
            <v>86163635</v>
          </cell>
          <cell r="C7">
            <v>12891216</v>
          </cell>
          <cell r="D7">
            <v>5478161</v>
          </cell>
          <cell r="E7">
            <v>17742531</v>
          </cell>
          <cell r="F7">
            <v>8919574</v>
          </cell>
          <cell r="G7">
            <v>10405398</v>
          </cell>
          <cell r="H7">
            <v>12787999</v>
          </cell>
          <cell r="I7">
            <v>11388779</v>
          </cell>
          <cell r="J7">
            <v>6605612</v>
          </cell>
          <cell r="K7">
            <v>-55635</v>
          </cell>
        </row>
        <row r="8">
          <cell r="A8" t="str">
            <v xml:space="preserve">December    </v>
          </cell>
          <cell r="B8">
            <v>85607238</v>
          </cell>
          <cell r="C8">
            <v>12995208</v>
          </cell>
          <cell r="D8">
            <v>5539094</v>
          </cell>
          <cell r="E8">
            <v>17919094</v>
          </cell>
          <cell r="F8">
            <v>8986874</v>
          </cell>
          <cell r="G8">
            <v>10530030</v>
          </cell>
          <cell r="H8">
            <v>12921243</v>
          </cell>
          <cell r="I8">
            <v>11468218</v>
          </cell>
          <cell r="J8">
            <v>6605831</v>
          </cell>
          <cell r="K8">
            <v>-1358354</v>
          </cell>
        </row>
        <row r="9">
          <cell r="A9" t="str">
            <v xml:space="preserve">January            </v>
          </cell>
        </row>
        <row r="10">
          <cell r="A10" t="str">
            <v xml:space="preserve">February          </v>
          </cell>
        </row>
        <row r="11">
          <cell r="A11" t="str">
            <v xml:space="preserve">March            </v>
          </cell>
        </row>
        <row r="12">
          <cell r="A12" t="str">
            <v xml:space="preserve">April                 </v>
          </cell>
        </row>
        <row r="13">
          <cell r="A13" t="str">
            <v xml:space="preserve">May                 </v>
          </cell>
        </row>
        <row r="14">
          <cell r="A14" t="str">
            <v xml:space="preserve">June </v>
          </cell>
        </row>
        <row r="15">
          <cell r="A15" t="str">
            <v>Total Year-to-Date Expenditures</v>
          </cell>
        </row>
        <row r="16">
          <cell r="A16" t="str">
            <v>Total Year-to-Date Appropriation</v>
          </cell>
          <cell r="B16">
            <v>983572421</v>
          </cell>
        </row>
        <row r="17">
          <cell r="A17" t="str">
            <v>Remaining in Appropriation</v>
          </cell>
        </row>
        <row r="24">
          <cell r="A24" t="str">
            <v xml:space="preserve">July                  </v>
          </cell>
          <cell r="B24">
            <v>1451988</v>
          </cell>
          <cell r="C24">
            <v>224896</v>
          </cell>
          <cell r="D24">
            <v>97205</v>
          </cell>
          <cell r="E24">
            <v>335359</v>
          </cell>
          <cell r="F24">
            <v>141977</v>
          </cell>
          <cell r="G24">
            <v>135985</v>
          </cell>
          <cell r="H24">
            <v>180981</v>
          </cell>
          <cell r="I24">
            <v>207479</v>
          </cell>
          <cell r="J24">
            <v>109354</v>
          </cell>
          <cell r="K24">
            <v>18752</v>
          </cell>
        </row>
        <row r="25">
          <cell r="A25" t="str">
            <v xml:space="preserve">August             </v>
          </cell>
          <cell r="B25">
            <v>1464270</v>
          </cell>
          <cell r="C25">
            <v>226411</v>
          </cell>
          <cell r="D25">
            <v>98275</v>
          </cell>
          <cell r="E25">
            <v>338433</v>
          </cell>
          <cell r="F25">
            <v>142865</v>
          </cell>
          <cell r="G25">
            <v>136081</v>
          </cell>
          <cell r="H25">
            <v>182496</v>
          </cell>
          <cell r="I25">
            <v>209225</v>
          </cell>
          <cell r="J25">
            <v>110283</v>
          </cell>
          <cell r="K25">
            <v>20201</v>
          </cell>
        </row>
        <row r="26">
          <cell r="A26" t="str">
            <v xml:space="preserve">September       </v>
          </cell>
          <cell r="B26">
            <v>1474532</v>
          </cell>
          <cell r="C26">
            <v>227857</v>
          </cell>
          <cell r="D26">
            <v>99007</v>
          </cell>
          <cell r="E26">
            <v>341309</v>
          </cell>
          <cell r="F26">
            <v>143625</v>
          </cell>
          <cell r="G26">
            <v>136986</v>
          </cell>
          <cell r="H26">
            <v>183900</v>
          </cell>
          <cell r="I26">
            <v>210604</v>
          </cell>
          <cell r="J26">
            <v>110882</v>
          </cell>
          <cell r="K26">
            <v>20362</v>
          </cell>
        </row>
        <row r="27">
          <cell r="A27" t="str">
            <v xml:space="preserve">October            </v>
          </cell>
          <cell r="B27">
            <v>1484726</v>
          </cell>
          <cell r="C27">
            <v>229107</v>
          </cell>
          <cell r="D27">
            <v>99956</v>
          </cell>
          <cell r="E27">
            <v>342946</v>
          </cell>
          <cell r="F27">
            <v>144421</v>
          </cell>
          <cell r="G27">
            <v>139249</v>
          </cell>
          <cell r="H27">
            <v>184857</v>
          </cell>
          <cell r="I27">
            <v>211788</v>
          </cell>
          <cell r="J27">
            <v>110677</v>
          </cell>
          <cell r="K27">
            <v>21725</v>
          </cell>
        </row>
        <row r="28">
          <cell r="A28" t="str">
            <v xml:space="preserve">November        </v>
          </cell>
          <cell r="B28">
            <v>1494973</v>
          </cell>
          <cell r="C28">
            <v>230554</v>
          </cell>
          <cell r="D28">
            <v>100800</v>
          </cell>
          <cell r="E28">
            <v>345887</v>
          </cell>
          <cell r="F28">
            <v>145149</v>
          </cell>
          <cell r="G28">
            <v>140581</v>
          </cell>
          <cell r="H28">
            <v>186128</v>
          </cell>
          <cell r="I28">
            <v>212837</v>
          </cell>
          <cell r="J28">
            <v>110748</v>
          </cell>
          <cell r="K28">
            <v>22289</v>
          </cell>
        </row>
        <row r="29">
          <cell r="A29" t="str">
            <v xml:space="preserve">December        </v>
          </cell>
          <cell r="B29">
            <v>1505137</v>
          </cell>
          <cell r="C29">
            <v>232117</v>
          </cell>
          <cell r="D29">
            <v>101687</v>
          </cell>
          <cell r="E29">
            <v>348977</v>
          </cell>
          <cell r="F29">
            <v>146143</v>
          </cell>
          <cell r="G29">
            <v>141989</v>
          </cell>
          <cell r="H29">
            <v>187733</v>
          </cell>
          <cell r="I29">
            <v>214331</v>
          </cell>
          <cell r="J29">
            <v>110617</v>
          </cell>
          <cell r="K29">
            <v>21543</v>
          </cell>
        </row>
        <row r="30">
          <cell r="A30" t="str">
            <v xml:space="preserve">January            </v>
          </cell>
        </row>
        <row r="31">
          <cell r="A31" t="str">
            <v xml:space="preserve">February          </v>
          </cell>
        </row>
        <row r="32">
          <cell r="A32" t="str">
            <v xml:space="preserve">March            </v>
          </cell>
        </row>
        <row r="33">
          <cell r="A33" t="str">
            <v xml:space="preserve">April                 </v>
          </cell>
        </row>
        <row r="34">
          <cell r="A34" t="str">
            <v xml:space="preserve">May                 </v>
          </cell>
        </row>
        <row r="35">
          <cell r="A35" t="str">
            <v xml:space="preserve">June </v>
          </cell>
        </row>
        <row r="36">
          <cell r="A36" t="str">
            <v>Total Year-to-Date Average</v>
          </cell>
        </row>
        <row r="37">
          <cell r="A37" t="str">
            <v>Total Year-to-Date Appropriation</v>
          </cell>
          <cell r="B37">
            <v>1461933</v>
          </cell>
        </row>
      </sheetData>
      <sheetData sheetId="13">
        <row r="3">
          <cell r="A3">
            <v>44378</v>
          </cell>
          <cell r="B3">
            <v>11821401.779999999</v>
          </cell>
          <cell r="C3">
            <v>10400326.859999999</v>
          </cell>
          <cell r="D3">
            <v>1110526.3400000001</v>
          </cell>
          <cell r="E3">
            <v>310548.58</v>
          </cell>
          <cell r="F3">
            <v>11047.48</v>
          </cell>
        </row>
        <row r="4">
          <cell r="A4">
            <v>44409</v>
          </cell>
          <cell r="B4">
            <v>11578414.41</v>
          </cell>
          <cell r="C4">
            <v>10213562.34</v>
          </cell>
          <cell r="D4">
            <v>1077694.25</v>
          </cell>
          <cell r="E4">
            <v>287157.82</v>
          </cell>
          <cell r="F4">
            <v>10487.2</v>
          </cell>
        </row>
        <row r="5">
          <cell r="A5">
            <v>44440</v>
          </cell>
          <cell r="B5">
            <v>11218771.569999998</v>
          </cell>
          <cell r="C5">
            <v>9916487.2699999996</v>
          </cell>
          <cell r="D5">
            <v>1061211.44</v>
          </cell>
          <cell r="E5">
            <v>241072.86</v>
          </cell>
          <cell r="F5">
            <v>10071.93</v>
          </cell>
        </row>
        <row r="6">
          <cell r="A6">
            <v>44470</v>
          </cell>
          <cell r="B6">
            <v>10972868.560000001</v>
          </cell>
          <cell r="C6">
            <v>9705242.0700000003</v>
          </cell>
          <cell r="D6">
            <v>1039607.26</v>
          </cell>
          <cell r="E6">
            <v>218345.23</v>
          </cell>
          <cell r="F6">
            <v>9674</v>
          </cell>
        </row>
        <row r="7">
          <cell r="A7">
            <v>44501</v>
          </cell>
          <cell r="B7">
            <v>10843121.02</v>
          </cell>
          <cell r="C7">
            <v>9589590.9199999999</v>
          </cell>
          <cell r="D7">
            <v>1025796.28</v>
          </cell>
          <cell r="E7">
            <v>217855.01</v>
          </cell>
          <cell r="F7">
            <v>9878.81</v>
          </cell>
        </row>
        <row r="8">
          <cell r="A8">
            <v>44531</v>
          </cell>
          <cell r="B8">
            <v>10897985.790000001</v>
          </cell>
          <cell r="C8">
            <v>9643916.0600000005</v>
          </cell>
          <cell r="D8">
            <v>1031963.43</v>
          </cell>
          <cell r="E8">
            <v>222106.3</v>
          </cell>
          <cell r="F8">
            <v>10097.450000000001</v>
          </cell>
        </row>
        <row r="9">
          <cell r="A9">
            <v>44562</v>
          </cell>
        </row>
        <row r="10">
          <cell r="A10">
            <v>44593</v>
          </cell>
        </row>
        <row r="11">
          <cell r="A11">
            <v>44621</v>
          </cell>
        </row>
        <row r="12">
          <cell r="A12">
            <v>44652</v>
          </cell>
        </row>
        <row r="13">
          <cell r="A13">
            <v>44682</v>
          </cell>
        </row>
        <row r="14">
          <cell r="A14">
            <v>44713</v>
          </cell>
        </row>
        <row r="15">
          <cell r="A15" t="str">
            <v>Total Year-to-Date Expenditures</v>
          </cell>
          <cell r="B15">
            <v>67332563</v>
          </cell>
          <cell r="C15">
            <v>59469126</v>
          </cell>
          <cell r="D15">
            <v>6346799</v>
          </cell>
          <cell r="E15">
            <v>1497086</v>
          </cell>
          <cell r="F15">
            <v>61257</v>
          </cell>
        </row>
        <row r="16">
          <cell r="A16" t="str">
            <v>Total Year-to-Date Appropriation</v>
          </cell>
          <cell r="B16">
            <v>170754875</v>
          </cell>
          <cell r="C16">
            <v>146361730</v>
          </cell>
          <cell r="D16">
            <v>14312878</v>
          </cell>
          <cell r="E16">
            <v>10080267</v>
          </cell>
        </row>
        <row r="17">
          <cell r="A17" t="str">
            <v>Remaining in Appropriation</v>
          </cell>
          <cell r="B17">
            <v>103422312</v>
          </cell>
        </row>
      </sheetData>
      <sheetData sheetId="14">
        <row r="94">
          <cell r="C94">
            <v>39962</v>
          </cell>
          <cell r="E94">
            <v>18968</v>
          </cell>
          <cell r="F94">
            <v>58930</v>
          </cell>
          <cell r="G94">
            <v>227</v>
          </cell>
          <cell r="I94">
            <v>509</v>
          </cell>
          <cell r="J94">
            <v>736</v>
          </cell>
        </row>
        <row r="95">
          <cell r="C95">
            <v>41345</v>
          </cell>
          <cell r="E95">
            <v>19419</v>
          </cell>
          <cell r="F95">
            <v>60764</v>
          </cell>
          <cell r="G95">
            <v>200</v>
          </cell>
          <cell r="I95">
            <v>497</v>
          </cell>
          <cell r="J95">
            <v>697</v>
          </cell>
        </row>
        <row r="96">
          <cell r="C96">
            <v>41419</v>
          </cell>
          <cell r="E96">
            <v>19945</v>
          </cell>
          <cell r="F96">
            <v>61364</v>
          </cell>
          <cell r="G96">
            <v>199</v>
          </cell>
          <cell r="I96">
            <v>477</v>
          </cell>
          <cell r="J96">
            <v>676</v>
          </cell>
        </row>
        <row r="97">
          <cell r="C97">
            <v>40987</v>
          </cell>
          <cell r="E97">
            <v>19751</v>
          </cell>
          <cell r="F97">
            <v>60738</v>
          </cell>
          <cell r="G97">
            <v>205</v>
          </cell>
          <cell r="I97">
            <v>443</v>
          </cell>
          <cell r="J97">
            <v>648</v>
          </cell>
        </row>
        <row r="98">
          <cell r="C98">
            <v>40451</v>
          </cell>
          <cell r="E98">
            <v>19205</v>
          </cell>
          <cell r="F98">
            <v>59656</v>
          </cell>
          <cell r="G98">
            <v>202</v>
          </cell>
          <cell r="I98">
            <v>464</v>
          </cell>
          <cell r="J98">
            <v>666</v>
          </cell>
        </row>
        <row r="99">
          <cell r="C99">
            <v>41974</v>
          </cell>
          <cell r="E99">
            <v>19860</v>
          </cell>
          <cell r="F99">
            <v>61834</v>
          </cell>
          <cell r="G99">
            <v>199</v>
          </cell>
          <cell r="I99">
            <v>494</v>
          </cell>
          <cell r="J99">
            <v>693</v>
          </cell>
        </row>
        <row r="100">
          <cell r="C100">
            <v>42653</v>
          </cell>
          <cell r="E100">
            <v>20732</v>
          </cell>
          <cell r="F100">
            <v>63385</v>
          </cell>
          <cell r="G100">
            <v>204</v>
          </cell>
          <cell r="I100">
            <v>510</v>
          </cell>
          <cell r="J100">
            <v>714</v>
          </cell>
        </row>
        <row r="101">
          <cell r="C101">
            <v>43074</v>
          </cell>
          <cell r="E101">
            <v>21191</v>
          </cell>
          <cell r="F101">
            <v>64265</v>
          </cell>
          <cell r="G101">
            <v>208</v>
          </cell>
          <cell r="I101">
            <v>498</v>
          </cell>
          <cell r="J101">
            <v>706</v>
          </cell>
        </row>
        <row r="102">
          <cell r="C102">
            <v>47726</v>
          </cell>
          <cell r="E102">
            <v>23839</v>
          </cell>
          <cell r="F102">
            <v>71565</v>
          </cell>
          <cell r="G102">
            <v>248</v>
          </cell>
          <cell r="I102">
            <v>523</v>
          </cell>
          <cell r="J102">
            <v>771</v>
          </cell>
        </row>
        <row r="103">
          <cell r="C103">
            <v>49020</v>
          </cell>
          <cell r="E103">
            <v>24052</v>
          </cell>
          <cell r="F103">
            <v>73072</v>
          </cell>
          <cell r="G103">
            <v>261</v>
          </cell>
          <cell r="I103">
            <v>515</v>
          </cell>
          <cell r="J103">
            <v>776</v>
          </cell>
        </row>
        <row r="104">
          <cell r="C104">
            <v>49447</v>
          </cell>
          <cell r="E104">
            <v>24214</v>
          </cell>
          <cell r="F104">
            <v>73661</v>
          </cell>
          <cell r="G104">
            <v>276</v>
          </cell>
          <cell r="I104">
            <v>502</v>
          </cell>
          <cell r="J104">
            <v>778</v>
          </cell>
        </row>
        <row r="105">
          <cell r="C105">
            <v>49587</v>
          </cell>
          <cell r="E105">
            <v>24293</v>
          </cell>
          <cell r="F105">
            <v>73880</v>
          </cell>
          <cell r="G105">
            <v>275</v>
          </cell>
          <cell r="I105">
            <v>486</v>
          </cell>
          <cell r="J105">
            <v>761</v>
          </cell>
        </row>
        <row r="106">
          <cell r="C106">
            <v>43970</v>
          </cell>
          <cell r="E106">
            <v>21289</v>
          </cell>
          <cell r="F106">
            <v>65260</v>
          </cell>
          <cell r="G106">
            <v>225</v>
          </cell>
          <cell r="H106" t="e">
            <v>#DIV/0!</v>
          </cell>
          <cell r="I106">
            <v>493</v>
          </cell>
          <cell r="J106">
            <v>719</v>
          </cell>
        </row>
        <row r="107">
          <cell r="C107">
            <v>50236</v>
          </cell>
          <cell r="E107">
            <v>24236</v>
          </cell>
          <cell r="F107">
            <v>74472</v>
          </cell>
          <cell r="G107">
            <v>279</v>
          </cell>
          <cell r="I107">
            <v>503</v>
          </cell>
          <cell r="J107">
            <v>782</v>
          </cell>
        </row>
        <row r="108">
          <cell r="C108">
            <v>50635</v>
          </cell>
          <cell r="E108">
            <v>24652</v>
          </cell>
          <cell r="F108">
            <v>75287</v>
          </cell>
          <cell r="G108">
            <v>279</v>
          </cell>
          <cell r="I108">
            <v>509</v>
          </cell>
          <cell r="J108">
            <v>788</v>
          </cell>
        </row>
        <row r="109">
          <cell r="C109">
            <v>49863</v>
          </cell>
          <cell r="E109">
            <v>24686</v>
          </cell>
          <cell r="F109">
            <v>74549</v>
          </cell>
          <cell r="G109">
            <v>273</v>
          </cell>
          <cell r="I109">
            <v>512</v>
          </cell>
          <cell r="J109">
            <v>785</v>
          </cell>
        </row>
        <row r="110">
          <cell r="C110">
            <v>49855</v>
          </cell>
          <cell r="E110">
            <v>25018</v>
          </cell>
          <cell r="F110">
            <v>74873</v>
          </cell>
          <cell r="G110">
            <v>275</v>
          </cell>
          <cell r="I110">
            <v>523</v>
          </cell>
          <cell r="J110">
            <v>798</v>
          </cell>
        </row>
        <row r="111">
          <cell r="C111">
            <v>50032</v>
          </cell>
          <cell r="E111">
            <v>25301</v>
          </cell>
          <cell r="F111">
            <v>75333</v>
          </cell>
          <cell r="G111">
            <v>277</v>
          </cell>
          <cell r="I111">
            <v>565</v>
          </cell>
          <cell r="J111">
            <v>842</v>
          </cell>
        </row>
        <row r="112">
          <cell r="C112">
            <v>50276</v>
          </cell>
          <cell r="E112">
            <v>24999</v>
          </cell>
          <cell r="F112">
            <v>75275</v>
          </cell>
          <cell r="G112">
            <v>294</v>
          </cell>
          <cell r="I112">
            <v>568</v>
          </cell>
          <cell r="J112">
            <v>862</v>
          </cell>
        </row>
        <row r="113">
          <cell r="C113">
            <v>50891</v>
          </cell>
          <cell r="E113">
            <v>25260</v>
          </cell>
          <cell r="F113">
            <v>76151</v>
          </cell>
          <cell r="G113">
            <v>294</v>
          </cell>
          <cell r="I113">
            <v>575</v>
          </cell>
          <cell r="J113">
            <v>869</v>
          </cell>
        </row>
        <row r="114">
          <cell r="C114">
            <v>54854</v>
          </cell>
          <cell r="E114">
            <v>27049</v>
          </cell>
          <cell r="F114">
            <v>81903</v>
          </cell>
          <cell r="G114">
            <v>302</v>
          </cell>
          <cell r="I114">
            <v>564</v>
          </cell>
          <cell r="J114">
            <v>866</v>
          </cell>
        </row>
        <row r="115">
          <cell r="C115">
            <v>56287</v>
          </cell>
          <cell r="E115">
            <v>27694</v>
          </cell>
          <cell r="F115">
            <v>83981</v>
          </cell>
          <cell r="G115">
            <v>311</v>
          </cell>
          <cell r="I115">
            <v>554</v>
          </cell>
          <cell r="J115">
            <v>865</v>
          </cell>
        </row>
        <row r="116">
          <cell r="C116">
            <v>60590</v>
          </cell>
          <cell r="E116">
            <v>29115</v>
          </cell>
          <cell r="F116">
            <v>89705</v>
          </cell>
          <cell r="G116">
            <v>325</v>
          </cell>
          <cell r="I116">
            <v>534</v>
          </cell>
          <cell r="J116">
            <v>859</v>
          </cell>
        </row>
        <row r="117">
          <cell r="C117">
            <v>61037</v>
          </cell>
          <cell r="E117">
            <v>29160</v>
          </cell>
          <cell r="F117">
            <v>90197</v>
          </cell>
          <cell r="G117">
            <v>310</v>
          </cell>
          <cell r="I117">
            <v>533</v>
          </cell>
          <cell r="J117">
            <v>843</v>
          </cell>
        </row>
        <row r="118">
          <cell r="C118">
            <v>54475</v>
          </cell>
          <cell r="E118">
            <v>27300</v>
          </cell>
          <cell r="F118">
            <v>81775</v>
          </cell>
          <cell r="G118">
            <v>306</v>
          </cell>
          <cell r="I118">
            <v>507</v>
          </cell>
          <cell r="J118">
            <v>813</v>
          </cell>
        </row>
        <row r="119">
          <cell r="C119">
            <v>53253</v>
          </cell>
          <cell r="E119">
            <v>26206</v>
          </cell>
          <cell r="F119">
            <v>79458</v>
          </cell>
          <cell r="G119">
            <v>294</v>
          </cell>
          <cell r="H119" t="e">
            <v>#DIV/0!</v>
          </cell>
          <cell r="I119">
            <v>537</v>
          </cell>
          <cell r="J119">
            <v>831</v>
          </cell>
        </row>
        <row r="120">
          <cell r="C120">
            <v>56021</v>
          </cell>
          <cell r="E120">
            <v>26301</v>
          </cell>
          <cell r="F120">
            <v>82322</v>
          </cell>
          <cell r="G120">
            <v>349</v>
          </cell>
          <cell r="I120">
            <v>509</v>
          </cell>
          <cell r="J120">
            <v>858</v>
          </cell>
        </row>
        <row r="121">
          <cell r="C121">
            <v>55401</v>
          </cell>
          <cell r="E121">
            <v>25854</v>
          </cell>
          <cell r="F121">
            <v>81255</v>
          </cell>
          <cell r="G121">
            <v>369</v>
          </cell>
          <cell r="I121">
            <v>552</v>
          </cell>
          <cell r="J121">
            <v>921</v>
          </cell>
        </row>
        <row r="122">
          <cell r="C122">
            <v>54388</v>
          </cell>
          <cell r="E122">
            <v>25249</v>
          </cell>
          <cell r="F122">
            <v>79637</v>
          </cell>
          <cell r="G122">
            <v>351</v>
          </cell>
          <cell r="I122">
            <v>560</v>
          </cell>
          <cell r="J122">
            <v>911</v>
          </cell>
        </row>
        <row r="123">
          <cell r="C123">
            <v>53528</v>
          </cell>
          <cell r="E123">
            <v>26116</v>
          </cell>
          <cell r="F123">
            <v>79644</v>
          </cell>
          <cell r="G123">
            <v>263</v>
          </cell>
          <cell r="I123">
            <v>534</v>
          </cell>
          <cell r="J123">
            <v>797</v>
          </cell>
        </row>
        <row r="124">
          <cell r="C124">
            <v>54613</v>
          </cell>
          <cell r="E124">
            <v>27269</v>
          </cell>
          <cell r="F124">
            <v>81882</v>
          </cell>
          <cell r="G124">
            <v>277</v>
          </cell>
          <cell r="I124">
            <v>574</v>
          </cell>
          <cell r="J124">
            <v>851</v>
          </cell>
        </row>
        <row r="125">
          <cell r="C125">
            <v>52204</v>
          </cell>
          <cell r="E125">
            <v>27094</v>
          </cell>
          <cell r="F125">
            <v>79298</v>
          </cell>
          <cell r="G125">
            <v>295</v>
          </cell>
          <cell r="I125">
            <v>580</v>
          </cell>
          <cell r="J125">
            <v>875</v>
          </cell>
        </row>
        <row r="126">
          <cell r="C126">
            <v>51644</v>
          </cell>
          <cell r="E126">
            <v>27763</v>
          </cell>
          <cell r="F126">
            <v>79407</v>
          </cell>
          <cell r="G126">
            <v>341</v>
          </cell>
          <cell r="I126">
            <v>606</v>
          </cell>
          <cell r="J126">
            <v>947</v>
          </cell>
        </row>
        <row r="127">
          <cell r="C127">
            <v>51991</v>
          </cell>
          <cell r="E127">
            <v>28465</v>
          </cell>
          <cell r="F127">
            <v>80456</v>
          </cell>
          <cell r="G127">
            <v>344</v>
          </cell>
          <cell r="I127">
            <v>620</v>
          </cell>
          <cell r="J127">
            <v>964</v>
          </cell>
        </row>
        <row r="128">
          <cell r="C128">
            <v>52857</v>
          </cell>
          <cell r="E128">
            <v>28118</v>
          </cell>
          <cell r="F128">
            <v>80975</v>
          </cell>
          <cell r="G128">
            <v>398</v>
          </cell>
          <cell r="I128">
            <v>623</v>
          </cell>
          <cell r="J128">
            <v>1021</v>
          </cell>
        </row>
        <row r="129">
          <cell r="C129">
            <v>55395</v>
          </cell>
          <cell r="E129">
            <v>27227</v>
          </cell>
          <cell r="F129">
            <v>82622</v>
          </cell>
          <cell r="G129">
            <v>455</v>
          </cell>
          <cell r="I129">
            <v>582</v>
          </cell>
          <cell r="J129">
            <v>1037</v>
          </cell>
        </row>
        <row r="130">
          <cell r="C130">
            <v>54542</v>
          </cell>
          <cell r="E130">
            <v>27214</v>
          </cell>
          <cell r="F130">
            <v>81756</v>
          </cell>
          <cell r="G130">
            <v>475</v>
          </cell>
          <cell r="I130">
            <v>578</v>
          </cell>
          <cell r="J130">
            <v>1053</v>
          </cell>
        </row>
        <row r="131">
          <cell r="C131">
            <v>52436</v>
          </cell>
          <cell r="E131">
            <v>26823</v>
          </cell>
          <cell r="F131">
            <v>79259</v>
          </cell>
          <cell r="G131">
            <v>462</v>
          </cell>
          <cell r="I131">
            <v>531</v>
          </cell>
          <cell r="J131">
            <v>993</v>
          </cell>
        </row>
        <row r="132">
          <cell r="C132">
            <v>53752</v>
          </cell>
          <cell r="E132">
            <v>26958</v>
          </cell>
          <cell r="F132">
            <v>80709</v>
          </cell>
          <cell r="G132">
            <v>365</v>
          </cell>
          <cell r="H132" t="e">
            <v>#DIV/0!</v>
          </cell>
          <cell r="I132">
            <v>571</v>
          </cell>
          <cell r="J132">
            <v>936</v>
          </cell>
        </row>
        <row r="133">
          <cell r="B133">
            <v>43647</v>
          </cell>
          <cell r="C133">
            <v>51765</v>
          </cell>
          <cell r="D133">
            <v>0</v>
          </cell>
          <cell r="E133">
            <v>27516</v>
          </cell>
          <cell r="F133">
            <v>79281</v>
          </cell>
          <cell r="G133">
            <v>429</v>
          </cell>
          <cell r="H133">
            <v>0</v>
          </cell>
          <cell r="I133">
            <v>537</v>
          </cell>
          <cell r="J133">
            <v>966</v>
          </cell>
        </row>
        <row r="134">
          <cell r="B134">
            <v>43678</v>
          </cell>
          <cell r="C134">
            <v>51007</v>
          </cell>
          <cell r="D134">
            <v>0</v>
          </cell>
          <cell r="E134">
            <v>27411</v>
          </cell>
          <cell r="F134">
            <v>78418</v>
          </cell>
          <cell r="G134">
            <v>394</v>
          </cell>
          <cell r="H134">
            <v>0</v>
          </cell>
          <cell r="I134">
            <v>561</v>
          </cell>
          <cell r="J134">
            <v>955</v>
          </cell>
        </row>
        <row r="135">
          <cell r="B135">
            <v>43709</v>
          </cell>
          <cell r="C135">
            <v>50774</v>
          </cell>
          <cell r="D135">
            <v>0</v>
          </cell>
          <cell r="E135">
            <v>26478</v>
          </cell>
          <cell r="F135">
            <v>77252</v>
          </cell>
          <cell r="G135">
            <v>354</v>
          </cell>
          <cell r="H135">
            <v>0</v>
          </cell>
          <cell r="I135">
            <v>537</v>
          </cell>
          <cell r="J135">
            <v>891</v>
          </cell>
        </row>
        <row r="136">
          <cell r="B136">
            <v>43739</v>
          </cell>
          <cell r="C136">
            <v>50192</v>
          </cell>
          <cell r="D136">
            <v>0</v>
          </cell>
          <cell r="E136">
            <v>26373</v>
          </cell>
          <cell r="F136">
            <v>76565</v>
          </cell>
          <cell r="G136">
            <v>339</v>
          </cell>
          <cell r="H136">
            <v>0</v>
          </cell>
          <cell r="I136">
            <v>536</v>
          </cell>
          <cell r="J136">
            <v>875</v>
          </cell>
        </row>
        <row r="137">
          <cell r="B137">
            <v>43770</v>
          </cell>
          <cell r="C137">
            <v>49242</v>
          </cell>
          <cell r="D137">
            <v>0</v>
          </cell>
          <cell r="E137">
            <v>26170</v>
          </cell>
          <cell r="F137">
            <v>75412</v>
          </cell>
          <cell r="G137">
            <v>319</v>
          </cell>
          <cell r="H137">
            <v>0</v>
          </cell>
          <cell r="I137">
            <v>543</v>
          </cell>
          <cell r="J137">
            <v>862</v>
          </cell>
        </row>
        <row r="138">
          <cell r="B138">
            <v>43800</v>
          </cell>
          <cell r="C138">
            <v>48657</v>
          </cell>
          <cell r="D138">
            <v>0</v>
          </cell>
          <cell r="E138">
            <v>25793</v>
          </cell>
          <cell r="F138">
            <v>74450</v>
          </cell>
          <cell r="G138">
            <v>294</v>
          </cell>
          <cell r="H138">
            <v>0</v>
          </cell>
          <cell r="I138">
            <v>533</v>
          </cell>
          <cell r="J138">
            <v>827</v>
          </cell>
        </row>
        <row r="139">
          <cell r="B139">
            <v>43831</v>
          </cell>
          <cell r="C139">
            <v>49553</v>
          </cell>
          <cell r="D139">
            <v>0</v>
          </cell>
          <cell r="E139">
            <v>26447</v>
          </cell>
          <cell r="F139">
            <v>76000</v>
          </cell>
          <cell r="G139">
            <v>301</v>
          </cell>
          <cell r="H139">
            <v>0</v>
          </cell>
          <cell r="I139">
            <v>554</v>
          </cell>
          <cell r="J139">
            <v>855</v>
          </cell>
        </row>
        <row r="140">
          <cell r="B140">
            <v>43862</v>
          </cell>
          <cell r="C140">
            <v>48577</v>
          </cell>
          <cell r="D140">
            <v>0</v>
          </cell>
          <cell r="E140">
            <v>26731</v>
          </cell>
          <cell r="F140">
            <v>75308</v>
          </cell>
          <cell r="G140">
            <v>282</v>
          </cell>
          <cell r="H140">
            <v>0</v>
          </cell>
          <cell r="I140">
            <v>562</v>
          </cell>
          <cell r="J140">
            <v>844</v>
          </cell>
        </row>
        <row r="141">
          <cell r="B141">
            <v>43891</v>
          </cell>
          <cell r="C141">
            <v>48077</v>
          </cell>
          <cell r="D141">
            <v>0</v>
          </cell>
          <cell r="E141">
            <v>27431</v>
          </cell>
          <cell r="F141">
            <v>75508</v>
          </cell>
          <cell r="G141">
            <v>331</v>
          </cell>
          <cell r="H141">
            <v>0</v>
          </cell>
          <cell r="I141">
            <v>566</v>
          </cell>
          <cell r="J141">
            <v>897</v>
          </cell>
        </row>
        <row r="142">
          <cell r="B142">
            <v>43922</v>
          </cell>
          <cell r="C142">
            <v>51230</v>
          </cell>
          <cell r="D142">
            <v>0</v>
          </cell>
          <cell r="E142">
            <v>27800</v>
          </cell>
          <cell r="F142">
            <v>79030</v>
          </cell>
          <cell r="G142">
            <v>453</v>
          </cell>
          <cell r="H142">
            <v>0</v>
          </cell>
          <cell r="I142">
            <v>545</v>
          </cell>
          <cell r="J142">
            <v>998</v>
          </cell>
        </row>
        <row r="143">
          <cell r="B143">
            <v>43952</v>
          </cell>
          <cell r="C143">
            <v>49125</v>
          </cell>
          <cell r="D143">
            <v>0</v>
          </cell>
          <cell r="E143">
            <v>27110</v>
          </cell>
          <cell r="F143">
            <v>76235</v>
          </cell>
          <cell r="G143">
            <v>456</v>
          </cell>
          <cell r="H143">
            <v>0</v>
          </cell>
          <cell r="I143">
            <v>542</v>
          </cell>
          <cell r="J143">
            <v>998</v>
          </cell>
        </row>
        <row r="144">
          <cell r="B144">
            <v>43983</v>
          </cell>
          <cell r="C144">
            <v>48337</v>
          </cell>
          <cell r="D144">
            <v>0</v>
          </cell>
          <cell r="E144">
            <v>26958</v>
          </cell>
          <cell r="F144">
            <v>75295</v>
          </cell>
          <cell r="G144">
            <v>387</v>
          </cell>
          <cell r="H144">
            <v>0</v>
          </cell>
          <cell r="I144">
            <v>495</v>
          </cell>
          <cell r="J144">
            <v>882</v>
          </cell>
        </row>
        <row r="145">
          <cell r="B145" t="str">
            <v xml:space="preserve">FY 2019-20 Actuals </v>
          </cell>
          <cell r="C145">
            <v>49711</v>
          </cell>
          <cell r="E145">
            <v>26852</v>
          </cell>
          <cell r="F145">
            <v>76563</v>
          </cell>
          <cell r="G145">
            <v>362</v>
          </cell>
          <cell r="H145">
            <v>0</v>
          </cell>
          <cell r="I145">
            <v>543</v>
          </cell>
          <cell r="J145">
            <v>904</v>
          </cell>
        </row>
        <row r="146">
          <cell r="B146">
            <v>44013</v>
          </cell>
          <cell r="C146">
            <v>46898</v>
          </cell>
          <cell r="D146">
            <v>0</v>
          </cell>
          <cell r="E146">
            <v>27442</v>
          </cell>
          <cell r="F146">
            <v>74340</v>
          </cell>
          <cell r="G146">
            <v>347</v>
          </cell>
          <cell r="H146">
            <v>0</v>
          </cell>
          <cell r="I146">
            <v>482</v>
          </cell>
          <cell r="J146">
            <v>829</v>
          </cell>
        </row>
        <row r="147">
          <cell r="B147">
            <v>44044</v>
          </cell>
          <cell r="C147">
            <v>45162</v>
          </cell>
          <cell r="D147">
            <v>0</v>
          </cell>
          <cell r="E147">
            <v>27377</v>
          </cell>
          <cell r="F147">
            <v>72539</v>
          </cell>
          <cell r="G147">
            <v>331</v>
          </cell>
          <cell r="H147">
            <v>0</v>
          </cell>
          <cell r="I147">
            <v>474</v>
          </cell>
          <cell r="J147">
            <v>805</v>
          </cell>
        </row>
        <row r="148">
          <cell r="B148">
            <v>44075</v>
          </cell>
          <cell r="C148">
            <v>43435</v>
          </cell>
          <cell r="D148">
            <v>0</v>
          </cell>
          <cell r="E148">
            <v>26952</v>
          </cell>
          <cell r="F148">
            <v>70387</v>
          </cell>
          <cell r="G148">
            <v>320</v>
          </cell>
          <cell r="H148">
            <v>0</v>
          </cell>
          <cell r="I148">
            <v>467</v>
          </cell>
          <cell r="J148">
            <v>787</v>
          </cell>
        </row>
        <row r="149">
          <cell r="B149">
            <v>44105</v>
          </cell>
          <cell r="C149">
            <v>42155</v>
          </cell>
          <cell r="D149">
            <v>0</v>
          </cell>
          <cell r="E149">
            <v>26737</v>
          </cell>
          <cell r="F149">
            <v>68892</v>
          </cell>
          <cell r="G149">
            <v>431</v>
          </cell>
          <cell r="H149">
            <v>0</v>
          </cell>
          <cell r="I149">
            <v>662</v>
          </cell>
          <cell r="J149">
            <v>1093</v>
          </cell>
        </row>
        <row r="150">
          <cell r="B150">
            <v>44136</v>
          </cell>
          <cell r="C150">
            <v>40312</v>
          </cell>
          <cell r="D150">
            <v>0</v>
          </cell>
          <cell r="E150">
            <v>26878</v>
          </cell>
          <cell r="F150">
            <v>67190</v>
          </cell>
          <cell r="G150">
            <v>370</v>
          </cell>
          <cell r="H150">
            <v>0</v>
          </cell>
          <cell r="I150">
            <v>629</v>
          </cell>
          <cell r="J150">
            <v>999</v>
          </cell>
        </row>
        <row r="151">
          <cell r="B151">
            <v>44166</v>
          </cell>
          <cell r="C151">
            <v>38469</v>
          </cell>
          <cell r="D151">
            <v>0</v>
          </cell>
          <cell r="E151">
            <v>26670</v>
          </cell>
          <cell r="F151">
            <v>65139</v>
          </cell>
          <cell r="G151">
            <v>249</v>
          </cell>
          <cell r="H151">
            <v>0</v>
          </cell>
          <cell r="I151">
            <v>472</v>
          </cell>
          <cell r="J151">
            <v>721</v>
          </cell>
        </row>
        <row r="152">
          <cell r="B152">
            <v>44197</v>
          </cell>
          <cell r="C152">
            <v>36614</v>
          </cell>
          <cell r="D152">
            <v>0</v>
          </cell>
          <cell r="E152">
            <v>27185</v>
          </cell>
          <cell r="F152">
            <v>63799</v>
          </cell>
          <cell r="G152">
            <v>247</v>
          </cell>
          <cell r="H152">
            <v>0</v>
          </cell>
          <cell r="I152">
            <v>459</v>
          </cell>
          <cell r="J152">
            <v>706</v>
          </cell>
        </row>
        <row r="153">
          <cell r="B153">
            <v>44228</v>
          </cell>
          <cell r="C153">
            <v>35502</v>
          </cell>
          <cell r="D153">
            <v>0</v>
          </cell>
          <cell r="E153">
            <v>27278</v>
          </cell>
          <cell r="F153">
            <v>62780</v>
          </cell>
          <cell r="G153">
            <v>232</v>
          </cell>
          <cell r="H153">
            <v>0</v>
          </cell>
          <cell r="I153">
            <v>456</v>
          </cell>
          <cell r="J153">
            <v>688</v>
          </cell>
        </row>
        <row r="154">
          <cell r="B154">
            <v>44256</v>
          </cell>
          <cell r="C154">
            <v>34455</v>
          </cell>
          <cell r="D154">
            <v>0</v>
          </cell>
          <cell r="E154">
            <v>27093</v>
          </cell>
          <cell r="F154">
            <v>61548</v>
          </cell>
          <cell r="G154">
            <v>236</v>
          </cell>
          <cell r="H154">
            <v>0</v>
          </cell>
          <cell r="I154">
            <v>446</v>
          </cell>
          <cell r="J154">
            <v>682</v>
          </cell>
        </row>
        <row r="155">
          <cell r="B155">
            <v>44287</v>
          </cell>
          <cell r="C155">
            <v>33027</v>
          </cell>
          <cell r="D155">
            <v>0</v>
          </cell>
          <cell r="E155">
            <v>27374</v>
          </cell>
          <cell r="F155">
            <v>60401</v>
          </cell>
          <cell r="G155">
            <v>242</v>
          </cell>
          <cell r="H155">
            <v>0</v>
          </cell>
          <cell r="I155">
            <v>408</v>
          </cell>
          <cell r="J155">
            <v>650</v>
          </cell>
        </row>
        <row r="156">
          <cell r="B156">
            <v>44317</v>
          </cell>
          <cell r="C156">
            <v>31351</v>
          </cell>
          <cell r="D156">
            <v>0</v>
          </cell>
          <cell r="E156">
            <v>28175</v>
          </cell>
          <cell r="F156">
            <v>59526</v>
          </cell>
          <cell r="G156">
            <v>222</v>
          </cell>
          <cell r="H156">
            <v>0</v>
          </cell>
          <cell r="I156">
            <v>401</v>
          </cell>
          <cell r="J156">
            <v>623</v>
          </cell>
        </row>
        <row r="157">
          <cell r="B157">
            <v>44348</v>
          </cell>
          <cell r="C157">
            <v>30924</v>
          </cell>
          <cell r="D157">
            <v>0</v>
          </cell>
          <cell r="E157">
            <v>27575</v>
          </cell>
          <cell r="F157">
            <v>58499</v>
          </cell>
          <cell r="G157">
            <v>213</v>
          </cell>
          <cell r="H157">
            <v>0</v>
          </cell>
          <cell r="I157">
            <v>387</v>
          </cell>
          <cell r="J157">
            <v>600</v>
          </cell>
        </row>
        <row r="172">
          <cell r="B172" t="str">
            <v>FY 2021-22 Year-to-Date Average</v>
          </cell>
        </row>
        <row r="173">
          <cell r="B173" t="str">
            <v>FY 2021-22 Year-to-Date Appropriation</v>
          </cell>
          <cell r="C173">
            <v>40139</v>
          </cell>
          <cell r="D173">
            <v>0</v>
          </cell>
          <cell r="E173">
            <v>27338</v>
          </cell>
          <cell r="F173">
            <v>67477</v>
          </cell>
          <cell r="G173">
            <v>286</v>
          </cell>
          <cell r="H173">
            <v>0</v>
          </cell>
          <cell r="I173">
            <v>485</v>
          </cell>
          <cell r="J173">
            <v>771</v>
          </cell>
        </row>
        <row r="174">
          <cell r="B174" t="str">
            <v>Monthly Growth</v>
          </cell>
          <cell r="C174">
            <v>-365</v>
          </cell>
          <cell r="D174">
            <v>0</v>
          </cell>
          <cell r="E174">
            <v>-286</v>
          </cell>
          <cell r="F174">
            <v>-651</v>
          </cell>
          <cell r="G174">
            <v>-13</v>
          </cell>
          <cell r="H174">
            <v>0</v>
          </cell>
          <cell r="I174">
            <v>8</v>
          </cell>
          <cell r="J174">
            <v>-5</v>
          </cell>
        </row>
        <row r="175">
          <cell r="B175" t="str">
            <v>Monthly Growth Rate</v>
          </cell>
          <cell r="C175">
            <v>-1.1642371854167331E-2</v>
          </cell>
          <cell r="D175" t="e">
            <v>#DIV/0!</v>
          </cell>
          <cell r="E175">
            <v>-1.0150842945874003E-2</v>
          </cell>
          <cell r="F175">
            <v>-1.0936397540570507E-2</v>
          </cell>
          <cell r="G175">
            <v>-5.8558558558558557E-2</v>
          </cell>
          <cell r="H175" t="e">
            <v>#DIV/0!</v>
          </cell>
          <cell r="I175">
            <v>1.9950124688279301E-2</v>
          </cell>
          <cell r="J175">
            <v>-8.0256821829855531E-3</v>
          </cell>
        </row>
        <row r="176">
          <cell r="B176" t="str">
            <v>Over-the-year Growth</v>
          </cell>
          <cell r="C176">
            <v>-21512</v>
          </cell>
          <cell r="D176">
            <v>0</v>
          </cell>
          <cell r="E176">
            <v>752</v>
          </cell>
          <cell r="F176">
            <v>-20760</v>
          </cell>
          <cell r="G176">
            <v>-249</v>
          </cell>
          <cell r="H176">
            <v>0</v>
          </cell>
          <cell r="I176">
            <v>-144</v>
          </cell>
          <cell r="J176">
            <v>-393</v>
          </cell>
        </row>
        <row r="177">
          <cell r="B177" t="str">
            <v>Over-the-year Growth Rate</v>
          </cell>
          <cell r="C177">
            <v>-0.39489674162459842</v>
          </cell>
          <cell r="D177" t="e">
            <v>#DIV/0!</v>
          </cell>
          <cell r="E177">
            <v>2.7545787545787546E-2</v>
          </cell>
          <cell r="F177">
            <v>-0.25386731886273312</v>
          </cell>
          <cell r="G177">
            <v>-0.81372549019607843</v>
          </cell>
          <cell r="H177" t="e">
            <v>#DIV/0!</v>
          </cell>
          <cell r="I177">
            <v>-0.28402366863905326</v>
          </cell>
          <cell r="J177">
            <v>-0.48339483394833949</v>
          </cell>
        </row>
      </sheetData>
      <sheetData sheetId="15">
        <row r="3">
          <cell r="B3" t="str">
            <v>HCBS - Developmental Disabilities</v>
          </cell>
          <cell r="C3">
            <v>7020</v>
          </cell>
          <cell r="D3">
            <v>7115</v>
          </cell>
          <cell r="E3">
            <v>7188</v>
          </cell>
          <cell r="F3">
            <v>7291</v>
          </cell>
          <cell r="G3">
            <v>7429</v>
          </cell>
          <cell r="H3">
            <v>7414</v>
          </cell>
          <cell r="O3">
            <v>7242.833333333333</v>
          </cell>
          <cell r="P3">
            <v>8158</v>
          </cell>
        </row>
        <row r="4">
          <cell r="B4" t="str">
            <v>HCBS - Developmental Disabilities - Regional Centers</v>
          </cell>
          <cell r="C4">
            <v>72</v>
          </cell>
          <cell r="D4">
            <v>69</v>
          </cell>
          <cell r="E4">
            <v>71</v>
          </cell>
          <cell r="F4">
            <v>73</v>
          </cell>
          <cell r="G4">
            <v>83</v>
          </cell>
          <cell r="H4">
            <v>90</v>
          </cell>
          <cell r="O4">
            <v>76.333333333333329</v>
          </cell>
          <cell r="P4">
            <v>0</v>
          </cell>
        </row>
        <row r="5">
          <cell r="B5" t="str">
            <v>HCBS - Supported Living Services</v>
          </cell>
          <cell r="C5">
            <v>4919</v>
          </cell>
          <cell r="D5">
            <v>4851</v>
          </cell>
          <cell r="E5">
            <v>4770</v>
          </cell>
          <cell r="F5">
            <v>4702</v>
          </cell>
          <cell r="G5">
            <v>4653</v>
          </cell>
          <cell r="H5">
            <v>4624</v>
          </cell>
          <cell r="O5">
            <v>4753.166666666667</v>
          </cell>
          <cell r="P5">
            <v>0</v>
          </cell>
        </row>
        <row r="6">
          <cell r="B6" t="str">
            <v>HCBS - Children's Extensive Support</v>
          </cell>
          <cell r="C6">
            <v>2314</v>
          </cell>
          <cell r="D6">
            <v>2337</v>
          </cell>
          <cell r="E6">
            <v>2342</v>
          </cell>
          <cell r="F6">
            <v>2343</v>
          </cell>
          <cell r="G6">
            <v>2364</v>
          </cell>
          <cell r="H6">
            <v>2371</v>
          </cell>
          <cell r="O6">
            <v>2345.1666666666665</v>
          </cell>
          <cell r="P6">
            <v>0</v>
          </cell>
        </row>
        <row r="7">
          <cell r="B7" t="str">
            <v xml:space="preserve">HCBS - Children's Habilitation Residential Program </v>
          </cell>
          <cell r="C7">
            <v>169</v>
          </cell>
          <cell r="D7">
            <v>171</v>
          </cell>
          <cell r="E7">
            <v>179</v>
          </cell>
          <cell r="F7">
            <v>177</v>
          </cell>
          <cell r="G7">
            <v>186</v>
          </cell>
          <cell r="H7">
            <v>187</v>
          </cell>
          <cell r="O7">
            <v>178.16666666666666</v>
          </cell>
          <cell r="P7">
            <v>0</v>
          </cell>
        </row>
        <row r="8">
          <cell r="B8" t="str">
            <v>HCBS - Case Management</v>
          </cell>
          <cell r="C8">
            <v>14494</v>
          </cell>
          <cell r="D8">
            <v>14543</v>
          </cell>
          <cell r="E8">
            <v>14550</v>
          </cell>
          <cell r="F8">
            <v>14586</v>
          </cell>
          <cell r="G8">
            <v>14715</v>
          </cell>
          <cell r="H8">
            <v>14686</v>
          </cell>
          <cell r="O8">
            <v>7297.833333333333</v>
          </cell>
          <cell r="P8">
            <v>0</v>
          </cell>
        </row>
        <row r="9">
          <cell r="B9" t="str">
            <v>DIDD Subtotal</v>
          </cell>
          <cell r="C9">
            <v>14494</v>
          </cell>
          <cell r="D9">
            <v>14543</v>
          </cell>
          <cell r="E9">
            <v>14550</v>
          </cell>
          <cell r="F9">
            <v>14586</v>
          </cell>
          <cell r="G9">
            <v>14715</v>
          </cell>
          <cell r="H9">
            <v>14686</v>
          </cell>
          <cell r="O9">
            <v>7297.833333333333</v>
          </cell>
          <cell r="P9">
            <v>0</v>
          </cell>
        </row>
        <row r="10">
          <cell r="B10" t="str">
            <v>Waiting List Authorizations</v>
          </cell>
          <cell r="C10" t="str">
            <v>&lt;30</v>
          </cell>
          <cell r="D10" t="str">
            <v>&lt;30</v>
          </cell>
          <cell r="E10" t="str">
            <v>&lt;30</v>
          </cell>
          <cell r="F10" t="str">
            <v>&lt;30</v>
          </cell>
          <cell r="G10" t="str">
            <v>&lt;30</v>
          </cell>
          <cell r="P10">
            <v>0</v>
          </cell>
        </row>
        <row r="11">
          <cell r="B11" t="str">
            <v>Reserved Capacity Authorizations</v>
          </cell>
          <cell r="C11" t="str">
            <v>&lt;30</v>
          </cell>
          <cell r="D11" t="str">
            <v>&lt;30</v>
          </cell>
          <cell r="E11">
            <v>85</v>
          </cell>
          <cell r="F11">
            <v>30</v>
          </cell>
          <cell r="G11">
            <v>55</v>
          </cell>
          <cell r="P11">
            <v>0</v>
          </cell>
        </row>
        <row r="12">
          <cell r="B12" t="str">
            <v>State Only Supported Living Services</v>
          </cell>
        </row>
        <row r="13">
          <cell r="B13" t="str">
            <v>Family Support Services Program</v>
          </cell>
        </row>
        <row r="14">
          <cell r="B14" t="str">
            <v>Case Management</v>
          </cell>
        </row>
        <row r="15">
          <cell r="B15" t="str">
            <v>State Only Programs Subtotal</v>
          </cell>
        </row>
        <row r="19">
          <cell r="B19" t="str">
            <v>HCBS - Developmental Disabilities</v>
          </cell>
          <cell r="C19">
            <v>41335880.430000022</v>
          </cell>
          <cell r="D19">
            <v>48452492.749999993</v>
          </cell>
          <cell r="E19">
            <v>42676280.899999991</v>
          </cell>
          <cell r="F19">
            <v>43121264.139999993</v>
          </cell>
          <cell r="G19">
            <v>51630462.42999997</v>
          </cell>
          <cell r="H19">
            <v>42574664.209999979</v>
          </cell>
          <cell r="O19">
            <v>269791044.85999995</v>
          </cell>
          <cell r="P19">
            <v>587780599</v>
          </cell>
          <cell r="Q19">
            <v>0.45899957453342205</v>
          </cell>
        </row>
        <row r="20">
          <cell r="B20" t="str">
            <v>HCBS - Developmental Disabilities - Regional Centers</v>
          </cell>
          <cell r="C20">
            <v>1705613.0699999989</v>
          </cell>
          <cell r="D20">
            <v>2020446.6</v>
          </cell>
          <cell r="E20">
            <v>1447319.37</v>
          </cell>
          <cell r="F20">
            <v>1484354.1999999997</v>
          </cell>
          <cell r="G20">
            <v>1791102.5699999998</v>
          </cell>
          <cell r="H20">
            <v>3017056.03</v>
          </cell>
          <cell r="O20">
            <v>11465891.839999998</v>
          </cell>
          <cell r="P20">
            <v>54771068</v>
          </cell>
          <cell r="Q20">
            <v>0.20934212639417582</v>
          </cell>
        </row>
        <row r="21">
          <cell r="B21" t="str">
            <v>HCBS - Supported Living Services</v>
          </cell>
          <cell r="C21">
            <v>5433481.3799999952</v>
          </cell>
          <cell r="D21">
            <v>6137203.299999997</v>
          </cell>
          <cell r="E21">
            <v>5219194.2800000031</v>
          </cell>
          <cell r="F21">
            <v>4995961.1399999987</v>
          </cell>
          <cell r="G21">
            <v>5855104.2699999968</v>
          </cell>
          <cell r="H21">
            <v>4976193.2000000011</v>
          </cell>
          <cell r="O21">
            <v>32617137.569999993</v>
          </cell>
          <cell r="P21">
            <v>76430552</v>
          </cell>
          <cell r="Q21">
            <v>0.42675522701968699</v>
          </cell>
        </row>
        <row r="22">
          <cell r="B22" t="str">
            <v>HCBS - Children's Extensive Support</v>
          </cell>
          <cell r="C22">
            <v>2913371.4599999986</v>
          </cell>
          <cell r="D22">
            <v>3528546.49</v>
          </cell>
          <cell r="E22">
            <v>2769812.1700000004</v>
          </cell>
          <cell r="F22">
            <v>2637337.1</v>
          </cell>
          <cell r="G22">
            <v>3161558.1900000009</v>
          </cell>
          <cell r="H22">
            <v>2832578.7099999995</v>
          </cell>
          <cell r="O22">
            <v>17843204.120000001</v>
          </cell>
          <cell r="P22">
            <v>36844096</v>
          </cell>
          <cell r="Q22">
            <v>0.48428937216969581</v>
          </cell>
        </row>
        <row r="23">
          <cell r="B23" t="str">
            <v xml:space="preserve">HCBS - Children's Habilitation Residential Program </v>
          </cell>
          <cell r="C23">
            <v>613219.67999999993</v>
          </cell>
          <cell r="D23">
            <v>721962.94000000018</v>
          </cell>
          <cell r="E23">
            <v>649936.19999999995</v>
          </cell>
          <cell r="F23">
            <v>638146.5</v>
          </cell>
          <cell r="G23">
            <v>768768.5199999999</v>
          </cell>
          <cell r="H23">
            <v>723306.3</v>
          </cell>
          <cell r="O23">
            <v>4115340.1400000006</v>
          </cell>
          <cell r="P23">
            <v>9328155</v>
          </cell>
          <cell r="Q23">
            <v>0.44117407354401816</v>
          </cell>
        </row>
        <row r="24">
          <cell r="B24" t="str">
            <v>HCBS - Case Management</v>
          </cell>
          <cell r="C24">
            <v>2220731.5100000002</v>
          </cell>
          <cell r="D24">
            <v>5856285.6299999999</v>
          </cell>
          <cell r="E24">
            <v>7286895.4200000009</v>
          </cell>
          <cell r="F24">
            <v>6144253.6100000003</v>
          </cell>
          <cell r="G24">
            <v>6314856.6200000001</v>
          </cell>
          <cell r="H24">
            <v>7074355.5799999991</v>
          </cell>
          <cell r="O24">
            <v>34897378.370000005</v>
          </cell>
          <cell r="P24">
            <v>98633608</v>
          </cell>
          <cell r="Q24">
            <v>0.35380819051048001</v>
          </cell>
        </row>
        <row r="25">
          <cell r="B25" t="str">
            <v>DIDD Subtotal</v>
          </cell>
          <cell r="C25">
            <v>54222297.530000016</v>
          </cell>
          <cell r="D25">
            <v>66716937.709999993</v>
          </cell>
          <cell r="E25">
            <v>60049438.339999996</v>
          </cell>
          <cell r="F25">
            <v>59021316.689999998</v>
          </cell>
          <cell r="G25">
            <v>69521852.599999964</v>
          </cell>
          <cell r="H25">
            <v>61198154.029999979</v>
          </cell>
          <cell r="O25">
            <v>370729996.89999998</v>
          </cell>
          <cell r="P25">
            <v>863788078</v>
          </cell>
          <cell r="Q25">
            <v>0.42919091654793595</v>
          </cell>
        </row>
        <row r="26">
          <cell r="B26" t="str">
            <v>Number of Weeks in Month</v>
          </cell>
          <cell r="C26">
            <v>4</v>
          </cell>
          <cell r="D26">
            <v>5</v>
          </cell>
          <cell r="E26">
            <v>4</v>
          </cell>
          <cell r="F26">
            <v>4</v>
          </cell>
          <cell r="G26">
            <v>5</v>
          </cell>
          <cell r="H26">
            <v>4</v>
          </cell>
          <cell r="O26">
            <v>52</v>
          </cell>
        </row>
        <row r="27">
          <cell r="B27" t="str">
            <v>Expenditure Per Week</v>
          </cell>
          <cell r="C27">
            <v>13555574.382500004</v>
          </cell>
          <cell r="D27">
            <v>13343387.541999999</v>
          </cell>
          <cell r="E27">
            <v>15012359.584999999</v>
          </cell>
          <cell r="F27">
            <v>14755329.172499999</v>
          </cell>
          <cell r="G27">
            <v>13904370.519999992</v>
          </cell>
          <cell r="H27">
            <v>15299538.507499995</v>
          </cell>
        </row>
        <row r="28">
          <cell r="B28" t="str">
            <v>State Only Supported Living Services</v>
          </cell>
          <cell r="C28">
            <v>0</v>
          </cell>
          <cell r="D28">
            <v>0</v>
          </cell>
          <cell r="E28">
            <v>503663.09</v>
          </cell>
          <cell r="F28">
            <v>348879.09</v>
          </cell>
          <cell r="G28">
            <v>382349.34</v>
          </cell>
          <cell r="H28">
            <v>360807.66</v>
          </cell>
          <cell r="O28">
            <v>1595699.18</v>
          </cell>
          <cell r="P28">
            <v>10174870</v>
          </cell>
          <cell r="Q28">
            <v>0.15682747592843937</v>
          </cell>
        </row>
        <row r="29">
          <cell r="B29" t="str">
            <v>Family Support Services Program</v>
          </cell>
          <cell r="C29">
            <v>0</v>
          </cell>
          <cell r="D29">
            <v>-2.2737367544323206E-13</v>
          </cell>
          <cell r="E29">
            <v>1059094.6599999995</v>
          </cell>
          <cell r="F29">
            <v>591150.8600000001</v>
          </cell>
          <cell r="G29">
            <v>687074.98999999987</v>
          </cell>
          <cell r="H29">
            <v>638023.81000000006</v>
          </cell>
          <cell r="O29">
            <v>2975344.3199999994</v>
          </cell>
          <cell r="P29">
            <v>7679672</v>
          </cell>
          <cell r="Q29">
            <v>0.38743117153961776</v>
          </cell>
        </row>
        <row r="30">
          <cell r="B30" t="str">
            <v>State Only Case Management</v>
          </cell>
          <cell r="C30">
            <v>0</v>
          </cell>
          <cell r="D30">
            <v>0</v>
          </cell>
          <cell r="E30">
            <v>706460.8400000002</v>
          </cell>
          <cell r="F30">
            <v>353845.5</v>
          </cell>
          <cell r="G30">
            <v>321647.84999999998</v>
          </cell>
          <cell r="H30">
            <v>396688.43000000005</v>
          </cell>
          <cell r="O30">
            <v>1778642.6200000006</v>
          </cell>
          <cell r="P30">
            <v>2475277</v>
          </cell>
          <cell r="Q30">
            <v>0.71856306183106</v>
          </cell>
        </row>
        <row r="31">
          <cell r="B31" t="str">
            <v>State Only Programs Subtotal</v>
          </cell>
          <cell r="C31">
            <v>0</v>
          </cell>
          <cell r="D31">
            <v>0</v>
          </cell>
          <cell r="E31">
            <v>2269218.59</v>
          </cell>
          <cell r="F31">
            <v>1293875.4500000002</v>
          </cell>
          <cell r="G31">
            <v>1391072.1799999997</v>
          </cell>
          <cell r="H31">
            <v>1395519.9</v>
          </cell>
          <cell r="O31">
            <v>6349686.1199999992</v>
          </cell>
          <cell r="P31">
            <v>20329819</v>
          </cell>
          <cell r="Q31">
            <v>0.31233362776127022</v>
          </cell>
        </row>
        <row r="32">
          <cell r="B32" t="str">
            <v>Expenditure Per Week</v>
          </cell>
          <cell r="C32">
            <v>0</v>
          </cell>
          <cell r="D32">
            <v>0</v>
          </cell>
          <cell r="E32">
            <v>567304.64749999996</v>
          </cell>
          <cell r="F32">
            <v>323468.86250000005</v>
          </cell>
          <cell r="G32">
            <v>278214.43599999993</v>
          </cell>
          <cell r="H32">
            <v>348879.97499999998</v>
          </cell>
        </row>
      </sheetData>
      <sheetData sheetId="16">
        <row r="15">
          <cell r="A15" t="str">
            <v xml:space="preserve">July                  </v>
          </cell>
          <cell r="B15">
            <v>563.63</v>
          </cell>
          <cell r="C15" t="str">
            <v>NA</v>
          </cell>
        </row>
        <row r="16">
          <cell r="A16" t="str">
            <v xml:space="preserve">August             </v>
          </cell>
          <cell r="B16">
            <v>-1486.51</v>
          </cell>
          <cell r="C16" t="str">
            <v>NA</v>
          </cell>
        </row>
        <row r="17">
          <cell r="A17" t="str">
            <v xml:space="preserve">September       </v>
          </cell>
          <cell r="B17">
            <v>1135.51</v>
          </cell>
          <cell r="C17" t="str">
            <v>NA</v>
          </cell>
        </row>
        <row r="18">
          <cell r="A18" t="str">
            <v xml:space="preserve">October            </v>
          </cell>
          <cell r="B18">
            <v>1232.5</v>
          </cell>
          <cell r="C18" t="str">
            <v>NA</v>
          </cell>
        </row>
        <row r="19">
          <cell r="A19" t="str">
            <v xml:space="preserve">November        </v>
          </cell>
          <cell r="B19">
            <v>2029</v>
          </cell>
          <cell r="C19" t="str">
            <v>NA</v>
          </cell>
        </row>
        <row r="20">
          <cell r="A20" t="str">
            <v xml:space="preserve">December        </v>
          </cell>
          <cell r="B20">
            <v>546.59</v>
          </cell>
          <cell r="C20" t="str">
            <v>NA</v>
          </cell>
        </row>
        <row r="21">
          <cell r="A21" t="str">
            <v xml:space="preserve">January            </v>
          </cell>
        </row>
        <row r="22">
          <cell r="A22" t="str">
            <v xml:space="preserve">February          </v>
          </cell>
        </row>
        <row r="23">
          <cell r="A23" t="str">
            <v xml:space="preserve">March            </v>
          </cell>
        </row>
        <row r="24">
          <cell r="A24" t="str">
            <v xml:space="preserve">April                 </v>
          </cell>
        </row>
        <row r="25">
          <cell r="A25" t="str">
            <v xml:space="preserve">May                 </v>
          </cell>
        </row>
        <row r="26">
          <cell r="A26" t="str">
            <v xml:space="preserve">June </v>
          </cell>
        </row>
        <row r="27">
          <cell r="A27" t="str">
            <v>Total Year-to-Date</v>
          </cell>
          <cell r="B27">
            <v>4020.7200000000003</v>
          </cell>
          <cell r="C27">
            <v>0</v>
          </cell>
        </row>
        <row r="28">
          <cell r="A28" t="str">
            <v>Total Year-to-Date Appropriation</v>
          </cell>
          <cell r="B28">
            <v>10000000</v>
          </cell>
        </row>
        <row r="29">
          <cell r="A29" t="str">
            <v>Remaining in Appropriation</v>
          </cell>
          <cell r="B29">
            <v>9995979.2799999993</v>
          </cell>
        </row>
      </sheetData>
      <sheetData sheetId="17">
        <row r="3">
          <cell r="A3" t="str">
            <v xml:space="preserve">July                  </v>
          </cell>
          <cell r="B3">
            <v>14982994.42</v>
          </cell>
          <cell r="C3">
            <v>237055</v>
          </cell>
        </row>
        <row r="4">
          <cell r="A4" t="str">
            <v xml:space="preserve">August             </v>
          </cell>
          <cell r="B4">
            <v>14499302.689999999</v>
          </cell>
          <cell r="C4">
            <v>98478</v>
          </cell>
        </row>
        <row r="5">
          <cell r="A5" t="str">
            <v xml:space="preserve">September       </v>
          </cell>
          <cell r="B5">
            <v>37149271.539999999</v>
          </cell>
          <cell r="C5">
            <v>99828</v>
          </cell>
        </row>
        <row r="6">
          <cell r="A6" t="str">
            <v xml:space="preserve">October            </v>
          </cell>
          <cell r="B6">
            <v>15311873.220000001</v>
          </cell>
          <cell r="C6">
            <v>100768</v>
          </cell>
        </row>
        <row r="7">
          <cell r="A7" t="str">
            <v xml:space="preserve">November        </v>
          </cell>
          <cell r="B7">
            <v>15522096.42</v>
          </cell>
          <cell r="C7">
            <v>100227</v>
          </cell>
        </row>
        <row r="8">
          <cell r="A8" t="str">
            <v xml:space="preserve">December        </v>
          </cell>
          <cell r="B8">
            <v>15667880.1</v>
          </cell>
        </row>
        <row r="9">
          <cell r="A9" t="str">
            <v xml:space="preserve">January            </v>
          </cell>
        </row>
        <row r="10">
          <cell r="A10" t="str">
            <v xml:space="preserve">February          </v>
          </cell>
        </row>
        <row r="11">
          <cell r="A11" t="str">
            <v xml:space="preserve">March            </v>
          </cell>
        </row>
        <row r="12">
          <cell r="A12" t="str">
            <v xml:space="preserve">April                 </v>
          </cell>
        </row>
        <row r="13">
          <cell r="A13" t="str">
            <v xml:space="preserve">May                 </v>
          </cell>
        </row>
        <row r="14">
          <cell r="A14" t="str">
            <v xml:space="preserve">June </v>
          </cell>
        </row>
        <row r="15">
          <cell r="A15" t="str">
            <v>Total Year-to-Date</v>
          </cell>
          <cell r="B15">
            <v>113133418.39</v>
          </cell>
          <cell r="C15">
            <v>127271</v>
          </cell>
        </row>
        <row r="16">
          <cell r="A16" t="str">
            <v>Total Year-to-Date Appropriation</v>
          </cell>
          <cell r="B16">
            <v>193398121</v>
          </cell>
        </row>
        <row r="17">
          <cell r="A17" t="str">
            <v>Remaining in Appropriation</v>
          </cell>
          <cell r="B17">
            <v>80264702.609999999</v>
          </cell>
        </row>
      </sheetData>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tchboard"/>
      <sheetName val="Medicaid Caseload"/>
      <sheetName val="Medicaid Data Model"/>
      <sheetName val="Caseload by Program"/>
      <sheetName val="Caseload by Program Model"/>
      <sheetName val="ACC RAE County"/>
      <sheetName val="ACC RAE County Data Model"/>
      <sheetName val="BH Casload by RAE"/>
      <sheetName val="BH Caseload by RAE Model"/>
      <sheetName val="CHP Caseload Data Model"/>
      <sheetName val="CHP Caseload"/>
      <sheetName val="CHP by County Data Model"/>
      <sheetName val="OAP-SO"/>
      <sheetName val="OAP-SO data model"/>
    </sheetNames>
    <sheetDataSet>
      <sheetData sheetId="0"/>
      <sheetData sheetId="1">
        <row r="5">
          <cell r="C5">
            <v>48766</v>
          </cell>
        </row>
      </sheetData>
      <sheetData sheetId="2"/>
      <sheetData sheetId="3">
        <row r="4">
          <cell r="C4">
            <v>38306</v>
          </cell>
        </row>
      </sheetData>
      <sheetData sheetId="4"/>
      <sheetData sheetId="5">
        <row r="1">
          <cell r="D1">
            <v>1</v>
          </cell>
        </row>
      </sheetData>
      <sheetData sheetId="6"/>
      <sheetData sheetId="7">
        <row r="3">
          <cell r="D3" t="str">
            <v>Rocky Mountain Health Plans 
(RAE 1)</v>
          </cell>
        </row>
      </sheetData>
      <sheetData sheetId="8"/>
      <sheetData sheetId="9"/>
      <sheetData sheetId="10">
        <row r="3">
          <cell r="C3">
            <v>30730</v>
          </cell>
          <cell r="D3">
            <v>26742</v>
          </cell>
          <cell r="F3">
            <v>193</v>
          </cell>
          <cell r="G3">
            <v>372</v>
          </cell>
        </row>
        <row r="4">
          <cell r="C4">
            <v>30149</v>
          </cell>
          <cell r="D4">
            <v>26336</v>
          </cell>
          <cell r="F4">
            <v>184</v>
          </cell>
          <cell r="G4">
            <v>373</v>
          </cell>
        </row>
        <row r="5">
          <cell r="C5">
            <v>29787</v>
          </cell>
          <cell r="D5">
            <v>25722</v>
          </cell>
          <cell r="F5">
            <v>167</v>
          </cell>
          <cell r="G5">
            <v>352</v>
          </cell>
        </row>
        <row r="6">
          <cell r="C6">
            <v>29330</v>
          </cell>
          <cell r="D6">
            <v>25191</v>
          </cell>
          <cell r="F6">
            <v>168</v>
          </cell>
          <cell r="G6">
            <v>353</v>
          </cell>
        </row>
        <row r="7">
          <cell r="C7">
            <v>28486</v>
          </cell>
          <cell r="D7">
            <v>25231</v>
          </cell>
          <cell r="F7">
            <v>171</v>
          </cell>
          <cell r="G7">
            <v>356</v>
          </cell>
        </row>
        <row r="8">
          <cell r="C8">
            <v>28121</v>
          </cell>
          <cell r="D8">
            <v>24945</v>
          </cell>
          <cell r="F8">
            <v>158</v>
          </cell>
          <cell r="G8">
            <v>364</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zoomScale="85" zoomScaleNormal="100" zoomScaleSheetLayoutView="85" workbookViewId="0">
      <selection activeCell="O62" sqref="O62"/>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7" customFormat="1" ht="16.5" customHeight="1" thickBot="1" x14ac:dyDescent="0.25">
      <c r="A1" s="538" t="s">
        <v>164</v>
      </c>
      <c r="B1" s="539"/>
      <c r="C1" s="539"/>
      <c r="D1" s="539"/>
      <c r="E1" s="539"/>
      <c r="F1" s="539"/>
      <c r="G1" s="539"/>
      <c r="H1" s="539"/>
      <c r="I1" s="539"/>
      <c r="J1" s="539"/>
      <c r="K1" s="539"/>
      <c r="L1" s="539"/>
      <c r="M1" s="539"/>
      <c r="N1" s="539"/>
      <c r="O1" s="540"/>
    </row>
    <row r="2" spans="1:18" s="55" customFormat="1" ht="32.25" thickBot="1" x14ac:dyDescent="0.25">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163</v>
      </c>
    </row>
    <row r="3" spans="1:18" s="55" customFormat="1" ht="15.75" customHeight="1" x14ac:dyDescent="0.25">
      <c r="A3" s="541" t="s">
        <v>14</v>
      </c>
      <c r="B3" s="248" t="s">
        <v>151</v>
      </c>
      <c r="C3" s="264">
        <f>'[3]Premiums Expend-Adjusted'!C3+'[3]Premiums Expend-Adjusted'!C5</f>
        <v>79230938</v>
      </c>
      <c r="D3" s="264">
        <f>'[3]Premiums Expend-Adjusted'!D3+'[3]Premiums Expend-Adjusted'!D5</f>
        <v>103686422</v>
      </c>
      <c r="E3" s="264">
        <f>'[3]Premiums Expend-Adjusted'!E3+'[3]Premiums Expend-Adjusted'!E5</f>
        <v>80587859</v>
      </c>
      <c r="F3" s="264">
        <f>'[3]Premiums Expend-Adjusted'!F3+'[3]Premiums Expend-Adjusted'!F5</f>
        <v>85968420</v>
      </c>
      <c r="G3" s="264">
        <f>'[3]Premiums Expend-Adjusted'!G3+'[3]Premiums Expend-Adjusted'!G5</f>
        <v>105909130</v>
      </c>
      <c r="H3" s="264">
        <f>'[3]Premiums Expend-Adjusted'!H3+'[3]Premiums Expend-Adjusted'!H5</f>
        <v>85840933</v>
      </c>
      <c r="I3" s="264"/>
      <c r="J3" s="264"/>
      <c r="K3" s="264"/>
      <c r="L3" s="265"/>
      <c r="M3" s="265"/>
      <c r="N3" s="261"/>
      <c r="O3" s="270">
        <f>'[3]Premiums Expend-Adjusted'!O3+'[3]Premiums Expend-Adjusted'!O5</f>
        <v>541223702</v>
      </c>
      <c r="P3" s="56"/>
      <c r="Q3"/>
      <c r="R3" s="239"/>
    </row>
    <row r="4" spans="1:18" s="55" customFormat="1" ht="15.75" x14ac:dyDescent="0.25">
      <c r="A4" s="542"/>
      <c r="B4" s="248" t="str">
        <f>'[3]Premiums Expend-Adjusted'!B4</f>
        <v>EPSDT Screening</v>
      </c>
      <c r="C4" s="264">
        <f>'[3]Premiums Expend-Adjusted'!C4</f>
        <v>3755076</v>
      </c>
      <c r="D4" s="264">
        <f>'[3]Premiums Expend-Adjusted'!D4</f>
        <v>6340198</v>
      </c>
      <c r="E4" s="264">
        <f>'[3]Premiums Expend-Adjusted'!E4</f>
        <v>4526942</v>
      </c>
      <c r="F4" s="264">
        <f>'[3]Premiums Expend-Adjusted'!F4</f>
        <v>4110560</v>
      </c>
      <c r="G4" s="264">
        <f>'[3]Premiums Expend-Adjusted'!G4</f>
        <v>4626769</v>
      </c>
      <c r="H4" s="264">
        <f>'[3]Premiums Expend-Adjusted'!H4</f>
        <v>4013365</v>
      </c>
      <c r="I4" s="264"/>
      <c r="J4" s="264"/>
      <c r="K4" s="264"/>
      <c r="L4" s="263"/>
      <c r="M4" s="263"/>
      <c r="N4" s="261"/>
      <c r="O4" s="270">
        <f>'[3]Premiums Expend-Adjusted'!O4</f>
        <v>27372910</v>
      </c>
      <c r="P4" s="56"/>
      <c r="Q4" s="56"/>
      <c r="R4" s="239"/>
    </row>
    <row r="5" spans="1:18" s="55" customFormat="1" ht="15.75" hidden="1" x14ac:dyDescent="0.25">
      <c r="A5" s="542"/>
      <c r="B5" s="248" t="str">
        <f>'[3]Premiums Expend-Adjusted'!B5</f>
        <v>Clinic Services</v>
      </c>
      <c r="C5" s="264"/>
      <c r="D5" s="264"/>
      <c r="E5" s="264"/>
      <c r="F5" s="264"/>
      <c r="G5" s="264"/>
      <c r="H5" s="264"/>
      <c r="I5" s="264"/>
      <c r="J5" s="264"/>
      <c r="K5" s="264"/>
      <c r="L5" s="263"/>
      <c r="M5" s="263"/>
      <c r="N5" s="261"/>
      <c r="O5" s="270"/>
      <c r="P5" s="56"/>
      <c r="Q5" s="56"/>
    </row>
    <row r="6" spans="1:18" s="55" customFormat="1" ht="15.75" x14ac:dyDescent="0.25">
      <c r="A6" s="542"/>
      <c r="B6" s="248" t="str">
        <f>'[3]Premiums Expend-Adjusted'!B6</f>
        <v>Emergency Transportation</v>
      </c>
      <c r="C6" s="264">
        <f>'[3]Premiums Expend-Adjusted'!C6</f>
        <v>4720095</v>
      </c>
      <c r="D6" s="264">
        <f>'[3]Premiums Expend-Adjusted'!D6</f>
        <v>5878340</v>
      </c>
      <c r="E6" s="264">
        <f>'[3]Premiums Expend-Adjusted'!E6</f>
        <v>4391439</v>
      </c>
      <c r="F6" s="264">
        <f>'[3]Premiums Expend-Adjusted'!F6</f>
        <v>5243282</v>
      </c>
      <c r="G6" s="264">
        <f>'[3]Premiums Expend-Adjusted'!G6</f>
        <v>6702912</v>
      </c>
      <c r="H6" s="264">
        <f>'[3]Premiums Expend-Adjusted'!H6</f>
        <v>5307958</v>
      </c>
      <c r="I6" s="264"/>
      <c r="J6" s="264"/>
      <c r="K6" s="264"/>
      <c r="L6" s="263"/>
      <c r="M6" s="263"/>
      <c r="N6" s="261"/>
      <c r="O6" s="270">
        <f>'[3]Premiums Expend-Adjusted'!O6</f>
        <v>32244026</v>
      </c>
      <c r="P6" s="56"/>
      <c r="Q6" s="56"/>
    </row>
    <row r="7" spans="1:18" s="55" customFormat="1" ht="31.5" x14ac:dyDescent="0.25">
      <c r="A7" s="542"/>
      <c r="B7" s="248" t="str">
        <f>'[3]Premiums Expend-Adjusted'!B7</f>
        <v>Non-Emergency Medical Transportation</v>
      </c>
      <c r="C7" s="264">
        <f>'[3]Premiums Expend-Adjusted'!C7</f>
        <v>4405179</v>
      </c>
      <c r="D7" s="264">
        <f>'[3]Premiums Expend-Adjusted'!D7</f>
        <v>5838461</v>
      </c>
      <c r="E7" s="264">
        <f>'[3]Premiums Expend-Adjusted'!E7</f>
        <v>5873166</v>
      </c>
      <c r="F7" s="264">
        <f>'[3]Premiums Expend-Adjusted'!F7</f>
        <v>5638853</v>
      </c>
      <c r="G7" s="264">
        <f>'[3]Premiums Expend-Adjusted'!G7</f>
        <v>6294380</v>
      </c>
      <c r="H7" s="264">
        <f>'[3]Premiums Expend-Adjusted'!H7</f>
        <v>5577253</v>
      </c>
      <c r="I7" s="264"/>
      <c r="J7" s="264"/>
      <c r="K7" s="264"/>
      <c r="L7" s="263"/>
      <c r="M7" s="263"/>
      <c r="N7" s="261"/>
      <c r="O7" s="270">
        <f>'[3]Premiums Expend-Adjusted'!O7</f>
        <v>33627292</v>
      </c>
      <c r="P7" s="56"/>
      <c r="Q7" s="56"/>
    </row>
    <row r="8" spans="1:18" s="55" customFormat="1" ht="15.75" x14ac:dyDescent="0.25">
      <c r="A8" s="542"/>
      <c r="B8" s="248" t="str">
        <f>'[3]Premiums Expend-Adjusted'!B8</f>
        <v>Dental Service</v>
      </c>
      <c r="C8" s="264">
        <f>'[3]Premiums Expend-Adjusted'!C8</f>
        <v>27306605</v>
      </c>
      <c r="D8" s="264">
        <f>'[3]Premiums Expend-Adjusted'!D8</f>
        <v>29680119</v>
      </c>
      <c r="E8" s="264">
        <f>'[3]Premiums Expend-Adjusted'!E8</f>
        <v>35693977</v>
      </c>
      <c r="F8" s="264">
        <f>'[3]Premiums Expend-Adjusted'!F8</f>
        <v>28931897</v>
      </c>
      <c r="G8" s="264">
        <f>'[3]Premiums Expend-Adjusted'!G8</f>
        <v>30358100</v>
      </c>
      <c r="H8" s="264">
        <f>'[3]Premiums Expend-Adjusted'!H8</f>
        <v>30116537</v>
      </c>
      <c r="I8" s="264"/>
      <c r="J8" s="264"/>
      <c r="K8" s="264"/>
      <c r="L8" s="263"/>
      <c r="M8" s="263"/>
      <c r="N8" s="261"/>
      <c r="O8" s="270">
        <f>'[3]Premiums Expend-Adjusted'!O8</f>
        <v>182087235</v>
      </c>
      <c r="P8" s="56"/>
      <c r="Q8" s="56"/>
    </row>
    <row r="9" spans="1:18" s="55" customFormat="1" ht="15.75" x14ac:dyDescent="0.25">
      <c r="A9" s="542"/>
      <c r="B9" s="248" t="str">
        <f>'[3]Premiums Expend-Adjusted'!B9</f>
        <v>Family Planning</v>
      </c>
      <c r="C9" s="264">
        <f>'[3]Premiums Expend-Adjusted'!C9</f>
        <v>0</v>
      </c>
      <c r="D9" s="264">
        <f>'[3]Premiums Expend-Adjusted'!D9</f>
        <v>0</v>
      </c>
      <c r="E9" s="264">
        <f>'[3]Premiums Expend-Adjusted'!E9</f>
        <v>0</v>
      </c>
      <c r="F9" s="264">
        <f>'[3]Premiums Expend-Adjusted'!F9</f>
        <v>0</v>
      </c>
      <c r="G9" s="264">
        <f>'[3]Premiums Expend-Adjusted'!G9</f>
        <v>0</v>
      </c>
      <c r="H9" s="264">
        <f>'[3]Premiums Expend-Adjusted'!H9</f>
        <v>0</v>
      </c>
      <c r="I9" s="264"/>
      <c r="J9" s="264"/>
      <c r="K9" s="264"/>
      <c r="L9" s="263"/>
      <c r="M9" s="263"/>
      <c r="N9" s="261"/>
      <c r="O9" s="270">
        <f>'[3]Premiums Expend-Adjusted'!O9</f>
        <v>0</v>
      </c>
      <c r="P9" s="56"/>
      <c r="Q9" s="56"/>
    </row>
    <row r="10" spans="1:18" s="55" customFormat="1" ht="15.75" x14ac:dyDescent="0.25">
      <c r="A10" s="542"/>
      <c r="B10" s="248" t="str">
        <f>'[3]Premiums Expend-Adjusted'!B10</f>
        <v>Health Maintenance Organization</v>
      </c>
      <c r="C10" s="264">
        <f>'[3]Premiums Expend-Adjusted'!C10</f>
        <v>44654897</v>
      </c>
      <c r="D10" s="264">
        <f>'[3]Premiums Expend-Adjusted'!D10</f>
        <v>46634973</v>
      </c>
      <c r="E10" s="264">
        <f>'[3]Premiums Expend-Adjusted'!E10</f>
        <v>44540104</v>
      </c>
      <c r="F10" s="264">
        <f>'[3]Premiums Expend-Adjusted'!F10</f>
        <v>32928040</v>
      </c>
      <c r="G10" s="264">
        <f>'[3]Premiums Expend-Adjusted'!G10</f>
        <v>45086946</v>
      </c>
      <c r="H10" s="264">
        <f>'[3]Premiums Expend-Adjusted'!H10</f>
        <v>47075088</v>
      </c>
      <c r="I10" s="264"/>
      <c r="J10" s="264"/>
      <c r="K10" s="264"/>
      <c r="L10" s="263"/>
      <c r="M10" s="263"/>
      <c r="N10" s="261"/>
      <c r="O10" s="270">
        <f>'[3]Premiums Expend-Adjusted'!O10</f>
        <v>260920048</v>
      </c>
      <c r="P10" s="56"/>
      <c r="Q10" s="56"/>
    </row>
    <row r="11" spans="1:18" s="55" customFormat="1" ht="15.75" x14ac:dyDescent="0.25">
      <c r="A11" s="542"/>
      <c r="B11" s="248" t="str">
        <f>'[3]Premiums Expend-Adjusted'!B11</f>
        <v>Inpatient Hospital</v>
      </c>
      <c r="C11" s="264">
        <f>'[3]Premiums Expend-Adjusted'!C11</f>
        <v>63307971</v>
      </c>
      <c r="D11" s="264">
        <f>'[3]Premiums Expend-Adjusted'!D11</f>
        <v>98897787</v>
      </c>
      <c r="E11" s="264">
        <f>'[3]Premiums Expend-Adjusted'!E11</f>
        <v>72304977</v>
      </c>
      <c r="F11" s="264">
        <f>'[3]Premiums Expend-Adjusted'!F11</f>
        <v>74803364</v>
      </c>
      <c r="G11" s="264">
        <f>'[3]Premiums Expend-Adjusted'!G11</f>
        <v>108534141</v>
      </c>
      <c r="H11" s="264">
        <f>'[3]Premiums Expend-Adjusted'!H11</f>
        <v>86761921</v>
      </c>
      <c r="I11" s="264"/>
      <c r="J11" s="264"/>
      <c r="K11" s="264"/>
      <c r="L11" s="263"/>
      <c r="M11" s="263"/>
      <c r="N11" s="261"/>
      <c r="O11" s="270">
        <f>'[3]Premiums Expend-Adjusted'!O11</f>
        <v>504610161</v>
      </c>
      <c r="P11" s="56"/>
      <c r="Q11" s="56"/>
    </row>
    <row r="12" spans="1:18" s="55" customFormat="1" ht="15.75" x14ac:dyDescent="0.25">
      <c r="A12" s="542"/>
      <c r="B12" s="248" t="str">
        <f>'[3]Premiums Expend-Adjusted'!B12</f>
        <v>Outpatient Hospital</v>
      </c>
      <c r="C12" s="264">
        <f>'[3]Premiums Expend-Adjusted'!C12</f>
        <v>46128907</v>
      </c>
      <c r="D12" s="264">
        <f>'[3]Premiums Expend-Adjusted'!D12</f>
        <v>60616964</v>
      </c>
      <c r="E12" s="264">
        <f>'[3]Premiums Expend-Adjusted'!E12</f>
        <v>49344055</v>
      </c>
      <c r="F12" s="264">
        <f>'[3]Premiums Expend-Adjusted'!F12</f>
        <v>53813978</v>
      </c>
      <c r="G12" s="264">
        <f>'[3]Premiums Expend-Adjusted'!G12</f>
        <v>66684098</v>
      </c>
      <c r="H12" s="264">
        <f>'[3]Premiums Expend-Adjusted'!H12</f>
        <v>59864648</v>
      </c>
      <c r="I12" s="264"/>
      <c r="J12" s="264"/>
      <c r="K12" s="264"/>
      <c r="L12" s="263"/>
      <c r="M12" s="263"/>
      <c r="N12" s="261"/>
      <c r="O12" s="270">
        <f>'[3]Premiums Expend-Adjusted'!O12</f>
        <v>336452650</v>
      </c>
      <c r="P12" s="56"/>
      <c r="Q12" s="56"/>
    </row>
    <row r="13" spans="1:18" s="55" customFormat="1" ht="15.75" x14ac:dyDescent="0.25">
      <c r="A13" s="542"/>
      <c r="B13" s="248" t="str">
        <f>'[3]Premiums Expend-Adjusted'!B13</f>
        <v>Laboratory and X-Ray</v>
      </c>
      <c r="C13" s="264">
        <f>'[3]Premiums Expend-Adjusted'!C13</f>
        <v>9853991</v>
      </c>
      <c r="D13" s="264">
        <f>'[3]Premiums Expend-Adjusted'!D13</f>
        <v>12646524</v>
      </c>
      <c r="E13" s="264">
        <f>'[3]Premiums Expend-Adjusted'!E13</f>
        <v>9493652</v>
      </c>
      <c r="F13" s="264">
        <f>'[3]Premiums Expend-Adjusted'!F13</f>
        <v>10639679</v>
      </c>
      <c r="G13" s="264">
        <f>'[3]Premiums Expend-Adjusted'!G13</f>
        <v>13316447</v>
      </c>
      <c r="H13" s="264">
        <f>'[3]Premiums Expend-Adjusted'!H13</f>
        <v>9284570</v>
      </c>
      <c r="I13" s="264"/>
      <c r="J13" s="264"/>
      <c r="K13" s="264"/>
      <c r="L13" s="263"/>
      <c r="M13" s="263"/>
      <c r="N13" s="261"/>
      <c r="O13" s="270">
        <f>'[3]Premiums Expend-Adjusted'!O13</f>
        <v>65234863</v>
      </c>
      <c r="P13" s="56"/>
      <c r="Q13" s="56"/>
    </row>
    <row r="14" spans="1:18" s="55" customFormat="1" ht="15.75" x14ac:dyDescent="0.25">
      <c r="A14" s="542"/>
      <c r="B14" s="248" t="str">
        <f>'[3]Premiums Expend-Adjusted'!B14</f>
        <v>Durable Medical Equipment (DME)</v>
      </c>
      <c r="C14" s="264">
        <f>'[3]Premiums Expend-Adjusted'!C14</f>
        <v>11795009</v>
      </c>
      <c r="D14" s="264">
        <f>'[3]Premiums Expend-Adjusted'!D14</f>
        <v>17697635</v>
      </c>
      <c r="E14" s="264">
        <f>'[3]Premiums Expend-Adjusted'!E14</f>
        <v>16468743</v>
      </c>
      <c r="F14" s="264">
        <f>'[3]Premiums Expend-Adjusted'!F14</f>
        <v>14930154</v>
      </c>
      <c r="G14" s="264">
        <f>'[3]Premiums Expend-Adjusted'!G14</f>
        <v>19491626</v>
      </c>
      <c r="H14" s="264">
        <f>'[3]Premiums Expend-Adjusted'!H14</f>
        <v>15488007</v>
      </c>
      <c r="I14" s="264"/>
      <c r="J14" s="264"/>
      <c r="K14" s="264"/>
      <c r="L14" s="263"/>
      <c r="M14" s="263"/>
      <c r="N14" s="261"/>
      <c r="O14" s="270">
        <f>'[3]Premiums Expend-Adjusted'!O14</f>
        <v>95871174</v>
      </c>
      <c r="P14" s="56"/>
      <c r="Q14" s="56"/>
    </row>
    <row r="15" spans="1:18" s="55" customFormat="1" ht="15.75" x14ac:dyDescent="0.25">
      <c r="A15" s="542"/>
      <c r="B15" s="248" t="str">
        <f>'[3]Premiums Expend-Adjusted'!B15</f>
        <v>Pharmacy</v>
      </c>
      <c r="C15" s="264">
        <f>'[3]Premiums Expend-Adjusted'!C15</f>
        <v>95933376</v>
      </c>
      <c r="D15" s="264">
        <f>'[3]Premiums Expend-Adjusted'!D15</f>
        <v>124337544</v>
      </c>
      <c r="E15" s="264">
        <f>'[3]Premiums Expend-Adjusted'!E15</f>
        <v>100195578</v>
      </c>
      <c r="F15" s="264">
        <f>'[3]Premiums Expend-Adjusted'!F15</f>
        <v>100679399</v>
      </c>
      <c r="G15" s="264">
        <f>'[3]Premiums Expend-Adjusted'!G15</f>
        <v>123494603</v>
      </c>
      <c r="H15" s="264">
        <f>'[3]Premiums Expend-Adjusted'!H15</f>
        <v>101925271</v>
      </c>
      <c r="I15" s="264"/>
      <c r="J15" s="264"/>
      <c r="K15" s="264"/>
      <c r="L15" s="263"/>
      <c r="M15" s="263"/>
      <c r="N15" s="261"/>
      <c r="O15" s="270">
        <f>'[3]Premiums Expend-Adjusted'!O15</f>
        <v>646565771</v>
      </c>
      <c r="P15" s="56"/>
      <c r="Q15" s="56"/>
    </row>
    <row r="16" spans="1:18" s="55" customFormat="1" ht="15.75" x14ac:dyDescent="0.25">
      <c r="A16" s="542"/>
      <c r="B16" s="248" t="str">
        <f>'[3]Premiums Expend-Adjusted'!B16</f>
        <v>Drug Rebates - Standard</v>
      </c>
      <c r="C16" s="264">
        <f>'[3]Premiums Expend-Adjusted'!C16</f>
        <v>0</v>
      </c>
      <c r="D16" s="264">
        <f>'[3]Premiums Expend-Adjusted'!D16</f>
        <v>-94746958</v>
      </c>
      <c r="E16" s="264">
        <f>'[3]Premiums Expend-Adjusted'!E16</f>
        <v>-14693039</v>
      </c>
      <c r="F16" s="264">
        <f>'[3]Premiums Expend-Adjusted'!F16</f>
        <v>-132859271</v>
      </c>
      <c r="G16" s="264">
        <f>'[3]Premiums Expend-Adjusted'!G16</f>
        <v>-62885554</v>
      </c>
      <c r="H16" s="264">
        <f>'[3]Premiums Expend-Adjusted'!H16</f>
        <v>-26757167</v>
      </c>
      <c r="I16" s="264"/>
      <c r="J16" s="264"/>
      <c r="K16" s="264"/>
      <c r="L16" s="263"/>
      <c r="M16" s="263"/>
      <c r="N16" s="261"/>
      <c r="O16" s="270">
        <f>'[3]Premiums Expend-Adjusted'!O16</f>
        <v>-331941989</v>
      </c>
      <c r="P16" s="56"/>
      <c r="Q16" s="56"/>
    </row>
    <row r="17" spans="1:19" s="55" customFormat="1" ht="15.75" x14ac:dyDescent="0.25">
      <c r="A17" s="542"/>
      <c r="B17" s="248" t="str">
        <f>'[3]Premiums Expend-Adjusted'!B17</f>
        <v>Rural Health Centers</v>
      </c>
      <c r="C17" s="264">
        <f>'[3]Premiums Expend-Adjusted'!C17</f>
        <v>2297899</v>
      </c>
      <c r="D17" s="264">
        <f>'[3]Premiums Expend-Adjusted'!D17</f>
        <v>3168017</v>
      </c>
      <c r="E17" s="264">
        <f>'[3]Premiums Expend-Adjusted'!E17</f>
        <v>2638359</v>
      </c>
      <c r="F17" s="264">
        <f>'[3]Premiums Expend-Adjusted'!F17</f>
        <v>2669794</v>
      </c>
      <c r="G17" s="264">
        <f>'[3]Premiums Expend-Adjusted'!G17</f>
        <v>3376094</v>
      </c>
      <c r="H17" s="264">
        <f>'[3]Premiums Expend-Adjusted'!H17</f>
        <v>2332193</v>
      </c>
      <c r="I17" s="264"/>
      <c r="J17" s="264"/>
      <c r="K17" s="264"/>
      <c r="L17" s="263"/>
      <c r="M17" s="263"/>
      <c r="N17" s="261"/>
      <c r="O17" s="270">
        <f>'[3]Premiums Expend-Adjusted'!O17</f>
        <v>16482356</v>
      </c>
      <c r="P17" s="56"/>
      <c r="Q17" s="56"/>
    </row>
    <row r="18" spans="1:19" s="55" customFormat="1" ht="15.75" customHeight="1" x14ac:dyDescent="0.2">
      <c r="A18" s="542"/>
      <c r="B18" s="248" t="str">
        <f>'[3]Premiums Expend-Adjusted'!B18</f>
        <v>Federally Qualified Health Centers</v>
      </c>
      <c r="C18" s="264">
        <f>'[3]Premiums Expend-Adjusted'!C18</f>
        <v>12531925</v>
      </c>
      <c r="D18" s="264">
        <f>'[3]Premiums Expend-Adjusted'!D18</f>
        <v>15720127</v>
      </c>
      <c r="E18" s="264">
        <f>'[3]Premiums Expend-Adjusted'!E18</f>
        <v>12917360</v>
      </c>
      <c r="F18" s="264">
        <f>'[3]Premiums Expend-Adjusted'!F18</f>
        <v>12285695</v>
      </c>
      <c r="G18" s="264">
        <f>'[3]Premiums Expend-Adjusted'!G18</f>
        <v>15537334</v>
      </c>
      <c r="H18" s="264">
        <f>'[3]Premiums Expend-Adjusted'!H18</f>
        <v>12631601</v>
      </c>
      <c r="I18" s="264"/>
      <c r="J18" s="264"/>
      <c r="K18" s="264"/>
      <c r="L18" s="336"/>
      <c r="M18" s="336"/>
      <c r="N18" s="473"/>
      <c r="O18" s="270">
        <f>'[3]Premiums Expend-Adjusted'!O18</f>
        <v>81624042</v>
      </c>
      <c r="P18" s="56"/>
      <c r="Q18" s="56"/>
    </row>
    <row r="19" spans="1:19" s="55" customFormat="1" ht="31.5" x14ac:dyDescent="0.2">
      <c r="A19" s="542"/>
      <c r="B19" s="248" t="str">
        <f>'[3]Premiums Expend-Adjusted'!B19</f>
        <v>Co-Insurance (Title XVIII-Medicare)</v>
      </c>
      <c r="C19" s="264">
        <f>'[3]Premiums Expend-Adjusted'!C19</f>
        <v>5145493</v>
      </c>
      <c r="D19" s="264">
        <f>'[3]Premiums Expend-Adjusted'!D19</f>
        <v>7706027</v>
      </c>
      <c r="E19" s="264">
        <f>'[3]Premiums Expend-Adjusted'!E19</f>
        <v>6186243</v>
      </c>
      <c r="F19" s="264">
        <f>'[3]Premiums Expend-Adjusted'!F19</f>
        <v>6148115</v>
      </c>
      <c r="G19" s="264">
        <f>'[3]Premiums Expend-Adjusted'!G19</f>
        <v>22717647</v>
      </c>
      <c r="H19" s="264">
        <f>'[3]Premiums Expend-Adjusted'!H19</f>
        <v>1990089</v>
      </c>
      <c r="I19" s="264"/>
      <c r="J19" s="264"/>
      <c r="K19" s="264"/>
      <c r="L19" s="336"/>
      <c r="M19" s="336"/>
      <c r="N19" s="473"/>
      <c r="O19" s="270">
        <f>'[3]Premiums Expend-Adjusted'!O19</f>
        <v>49893614</v>
      </c>
      <c r="P19" s="56"/>
      <c r="Q19" s="56"/>
      <c r="R19" s="219"/>
    </row>
    <row r="20" spans="1:19" s="55" customFormat="1" ht="31.5" x14ac:dyDescent="0.2">
      <c r="A20" s="542"/>
      <c r="B20" s="248" t="str">
        <f>'[3]Premiums Expend-Adjusted'!B20</f>
        <v>Breast and Cervical Cancer Treatment Program</v>
      </c>
      <c r="C20" s="264">
        <f>'[3]Premiums Expend-Adjusted'!C20</f>
        <v>0</v>
      </c>
      <c r="D20" s="264">
        <f>'[3]Premiums Expend-Adjusted'!D20</f>
        <v>0</v>
      </c>
      <c r="E20" s="264">
        <f>'[3]Premiums Expend-Adjusted'!E20</f>
        <v>0</v>
      </c>
      <c r="F20" s="264">
        <f>'[3]Premiums Expend-Adjusted'!F20</f>
        <v>0</v>
      </c>
      <c r="G20" s="264">
        <f>'[3]Premiums Expend-Adjusted'!G20</f>
        <v>0</v>
      </c>
      <c r="H20" s="264">
        <f>'[3]Premiums Expend-Adjusted'!H20</f>
        <v>0</v>
      </c>
      <c r="I20" s="264"/>
      <c r="J20" s="264"/>
      <c r="K20" s="264"/>
      <c r="L20" s="336"/>
      <c r="M20" s="336"/>
      <c r="N20" s="473"/>
      <c r="O20" s="270">
        <f>'[3]Premiums Expend-Adjusted'!O20</f>
        <v>0</v>
      </c>
      <c r="P20" s="56"/>
      <c r="Q20" s="56"/>
    </row>
    <row r="21" spans="1:19" s="55" customFormat="1" ht="31.5" hidden="1" x14ac:dyDescent="0.25">
      <c r="A21" s="542"/>
      <c r="B21" s="248" t="str">
        <f>'[3]Premiums Expend-Adjusted'!B21</f>
        <v>Prepaid Inpatient Health Plan Services</v>
      </c>
      <c r="C21" s="264">
        <f>'[3]Premiums Expend-Adjusted'!C21</f>
        <v>0</v>
      </c>
      <c r="D21" s="264">
        <f>'[3]Premiums Expend-Adjusted'!D21</f>
        <v>0</v>
      </c>
      <c r="E21" s="264">
        <f>'[3]Premiums Expend-Adjusted'!E21</f>
        <v>0</v>
      </c>
      <c r="F21" s="264">
        <f>'[3]Premiums Expend-Adjusted'!F21</f>
        <v>0</v>
      </c>
      <c r="G21" s="264">
        <f>'[3]Premiums Expend-Adjusted'!G21</f>
        <v>0</v>
      </c>
      <c r="H21" s="264">
        <f>'[3]Premiums Expend-Adjusted'!H21</f>
        <v>0</v>
      </c>
      <c r="I21" s="264"/>
      <c r="J21" s="264"/>
      <c r="K21" s="264"/>
      <c r="L21" s="263"/>
      <c r="M21" s="263"/>
      <c r="N21" s="261"/>
      <c r="O21" s="270">
        <f>'[3]Premiums Expend-Adjusted'!O21</f>
        <v>0</v>
      </c>
      <c r="P21" s="56"/>
      <c r="Q21" s="56"/>
    </row>
    <row r="22" spans="1:19" s="55" customFormat="1" ht="15.75" x14ac:dyDescent="0.25">
      <c r="A22" s="542"/>
      <c r="B22" s="248" t="str">
        <f>'[3]Premiums Expend-Adjusted'!B22</f>
        <v>Other Medical Services</v>
      </c>
      <c r="C22" s="264">
        <f>'[3]Premiums Expend-Adjusted'!C22</f>
        <v>0</v>
      </c>
      <c r="D22" s="264">
        <f>'[3]Premiums Expend-Adjusted'!D22</f>
        <v>0</v>
      </c>
      <c r="E22" s="264">
        <f>'[3]Premiums Expend-Adjusted'!E22</f>
        <v>0</v>
      </c>
      <c r="F22" s="264">
        <f>'[3]Premiums Expend-Adjusted'!F22</f>
        <v>0</v>
      </c>
      <c r="G22" s="264">
        <f>'[3]Premiums Expend-Adjusted'!G22</f>
        <v>0</v>
      </c>
      <c r="H22" s="264">
        <f>'[3]Premiums Expend-Adjusted'!H22</f>
        <v>0</v>
      </c>
      <c r="I22" s="264"/>
      <c r="J22" s="264"/>
      <c r="K22" s="264"/>
      <c r="L22" s="263"/>
      <c r="M22" s="263"/>
      <c r="N22" s="261"/>
      <c r="O22" s="270">
        <f>'[3]Premiums Expend-Adjusted'!O22</f>
        <v>0</v>
      </c>
      <c r="P22" s="56"/>
      <c r="Q22" s="56"/>
    </row>
    <row r="23" spans="1:19" s="55" customFormat="1" ht="15.75" x14ac:dyDescent="0.25">
      <c r="A23" s="542"/>
      <c r="B23" s="248" t="str">
        <f>'[3]Premiums Expend-Adjusted'!B23</f>
        <v>Preventive Services</v>
      </c>
      <c r="C23" s="264">
        <f>'[3]Premiums Expend-Adjusted'!C23</f>
        <v>1671297</v>
      </c>
      <c r="D23" s="264">
        <f>'[3]Premiums Expend-Adjusted'!D23</f>
        <v>2367052</v>
      </c>
      <c r="E23" s="264">
        <f>'[3]Premiums Expend-Adjusted'!E23</f>
        <v>1933686</v>
      </c>
      <c r="F23" s="264">
        <f>'[3]Premiums Expend-Adjusted'!F23</f>
        <v>2228093</v>
      </c>
      <c r="G23" s="264">
        <f>'[3]Premiums Expend-Adjusted'!G23</f>
        <v>2740715</v>
      </c>
      <c r="H23" s="264">
        <f>'[3]Premiums Expend-Adjusted'!H23</f>
        <v>1991824</v>
      </c>
      <c r="I23" s="264"/>
      <c r="J23" s="264"/>
      <c r="K23" s="264"/>
      <c r="L23" s="263"/>
      <c r="M23" s="263"/>
      <c r="N23" s="261"/>
      <c r="O23" s="270">
        <f>'[3]Premiums Expend-Adjusted'!O23</f>
        <v>12932667</v>
      </c>
      <c r="P23" s="56"/>
      <c r="Q23" s="56"/>
    </row>
    <row r="24" spans="1:19" s="55" customFormat="1" ht="16.5" thickBot="1" x14ac:dyDescent="0.3">
      <c r="A24" s="542"/>
      <c r="B24" s="248" t="str">
        <f>'[3]Premiums Expend-Adjusted'!B24</f>
        <v>Acute Home Health</v>
      </c>
      <c r="C24" s="264">
        <f>'[3]Premiums Expend-Adjusted'!C24</f>
        <v>1960945</v>
      </c>
      <c r="D24" s="264">
        <f>'[3]Premiums Expend-Adjusted'!D24</f>
        <v>2739823</v>
      </c>
      <c r="E24" s="264">
        <f>'[3]Premiums Expend-Adjusted'!E24</f>
        <v>2009946</v>
      </c>
      <c r="F24" s="264">
        <f>'[3]Premiums Expend-Adjusted'!F24</f>
        <v>1977184</v>
      </c>
      <c r="G24" s="264">
        <f>'[3]Premiums Expend-Adjusted'!G24</f>
        <v>2563632</v>
      </c>
      <c r="H24" s="264">
        <f>'[3]Premiums Expend-Adjusted'!H24</f>
        <v>2147877</v>
      </c>
      <c r="I24" s="264"/>
      <c r="J24" s="264"/>
      <c r="K24" s="264"/>
      <c r="L24" s="266"/>
      <c r="M24" s="266"/>
      <c r="N24" s="263"/>
      <c r="O24" s="270">
        <f>'[3]Premiums Expend-Adjusted'!O24</f>
        <v>13399407</v>
      </c>
      <c r="P24" s="56"/>
      <c r="Q24" s="56"/>
    </row>
    <row r="25" spans="1:19" s="55" customFormat="1" ht="16.5" thickBot="1" x14ac:dyDescent="0.3">
      <c r="A25" s="543"/>
      <c r="B25" s="249" t="str">
        <f>'[3]Premiums Expend-Adjusted'!B25</f>
        <v>Acute Care Subtotal</v>
      </c>
      <c r="C25" s="267">
        <f>'[3]Premiums Expend-Adjusted'!C25</f>
        <v>414699603</v>
      </c>
      <c r="D25" s="267">
        <f>'[3]Premiums Expend-Adjusted'!D25</f>
        <v>449209055</v>
      </c>
      <c r="E25" s="267">
        <f>'[3]Premiums Expend-Adjusted'!E25</f>
        <v>434413047</v>
      </c>
      <c r="F25" s="267">
        <f>'[3]Premiums Expend-Adjusted'!F25</f>
        <v>310137236</v>
      </c>
      <c r="G25" s="267">
        <f>'[3]Premiums Expend-Adjusted'!G25</f>
        <v>514549020</v>
      </c>
      <c r="H25" s="267">
        <f>'[3]Premiums Expend-Adjusted'!H25</f>
        <v>445591968</v>
      </c>
      <c r="I25" s="267"/>
      <c r="J25" s="267"/>
      <c r="K25" s="267"/>
      <c r="L25" s="268"/>
      <c r="M25" s="268"/>
      <c r="N25" s="269"/>
      <c r="O25" s="271">
        <f>'[3]Premiums Expend-Adjusted'!O25</f>
        <v>2568599929</v>
      </c>
      <c r="P25" s="58"/>
      <c r="Q25" s="56"/>
    </row>
    <row r="26" spans="1:19" s="55" customFormat="1" ht="31.5" x14ac:dyDescent="0.25">
      <c r="A26" s="541" t="s">
        <v>15</v>
      </c>
      <c r="B26" s="248" t="str">
        <f>'[3]Premiums Expend-Adjusted'!B26</f>
        <v>HCBS - Elderly, Blind, and Disabled</v>
      </c>
      <c r="C26" s="264">
        <f>'[3]Premiums Expend-Adjusted'!C26</f>
        <v>42947063</v>
      </c>
      <c r="D26" s="264">
        <f>'[3]Premiums Expend-Adjusted'!D26</f>
        <v>57324070</v>
      </c>
      <c r="E26" s="264">
        <f>'[3]Premiums Expend-Adjusted'!E26</f>
        <v>47763567</v>
      </c>
      <c r="F26" s="264">
        <f>'[3]Premiums Expend-Adjusted'!F26</f>
        <v>42691883</v>
      </c>
      <c r="G26" s="264">
        <f>'[3]Premiums Expend-Adjusted'!G26</f>
        <v>59137626</v>
      </c>
      <c r="H26" s="264">
        <f>'[3]Premiums Expend-Adjusted'!H26</f>
        <v>52415825</v>
      </c>
      <c r="I26" s="264"/>
      <c r="J26" s="264"/>
      <c r="K26" s="264"/>
      <c r="L26" s="265"/>
      <c r="M26" s="265"/>
      <c r="N26" s="261"/>
      <c r="O26" s="270">
        <f>'[3]Premiums Expend-Adjusted'!O26</f>
        <v>302280034</v>
      </c>
      <c r="Q26" s="56"/>
    </row>
    <row r="27" spans="1:19" s="55" customFormat="1" ht="31.5" x14ac:dyDescent="0.25">
      <c r="A27" s="542"/>
      <c r="B27" s="248" t="str">
        <f>'[3]Premiums Expend-Adjusted'!B27</f>
        <v>HCBS - Community Mental Health Supports</v>
      </c>
      <c r="C27" s="264">
        <f>'[3]Premiums Expend-Adjusted'!C27</f>
        <v>3778901</v>
      </c>
      <c r="D27" s="264">
        <f>'[3]Premiums Expend-Adjusted'!D27</f>
        <v>5181842</v>
      </c>
      <c r="E27" s="264">
        <f>'[3]Premiums Expend-Adjusted'!E27</f>
        <v>4137392</v>
      </c>
      <c r="F27" s="264">
        <f>'[3]Premiums Expend-Adjusted'!F27</f>
        <v>3969147</v>
      </c>
      <c r="G27" s="264">
        <f>'[3]Premiums Expend-Adjusted'!G27</f>
        <v>4853548</v>
      </c>
      <c r="H27" s="264">
        <f>'[3]Premiums Expend-Adjusted'!H27</f>
        <v>4216307</v>
      </c>
      <c r="I27" s="264"/>
      <c r="J27" s="264"/>
      <c r="K27" s="264"/>
      <c r="L27" s="263"/>
      <c r="M27" s="263"/>
      <c r="N27" s="261"/>
      <c r="O27" s="270">
        <f>'[3]Premiums Expend-Adjusted'!O27</f>
        <v>26137137</v>
      </c>
      <c r="Q27" s="56"/>
    </row>
    <row r="28" spans="1:19" s="55" customFormat="1" ht="15.75" x14ac:dyDescent="0.25">
      <c r="A28" s="542"/>
      <c r="B28" s="248" t="str">
        <f>'[3]Premiums Expend-Adjusted'!B28</f>
        <v>HCBS - Children's HCBS</v>
      </c>
      <c r="C28" s="264">
        <f>'[3]Premiums Expend-Adjusted'!C28</f>
        <v>6916403</v>
      </c>
      <c r="D28" s="264">
        <f>'[3]Premiums Expend-Adjusted'!D28</f>
        <v>7945514</v>
      </c>
      <c r="E28" s="264">
        <f>'[3]Premiums Expend-Adjusted'!E28</f>
        <v>6787673</v>
      </c>
      <c r="F28" s="264">
        <f>'[3]Premiums Expend-Adjusted'!F28</f>
        <v>6635400</v>
      </c>
      <c r="G28" s="264">
        <f>'[3]Premiums Expend-Adjusted'!G28</f>
        <v>9569498</v>
      </c>
      <c r="H28" s="264">
        <f>'[3]Premiums Expend-Adjusted'!H28</f>
        <v>7441995</v>
      </c>
      <c r="I28" s="264"/>
      <c r="J28" s="264"/>
      <c r="K28" s="264"/>
      <c r="L28" s="263"/>
      <c r="M28" s="263"/>
      <c r="N28" s="261"/>
      <c r="O28" s="270">
        <f>'[3]Premiums Expend-Adjusted'!O28</f>
        <v>45296483</v>
      </c>
      <c r="Q28" s="56"/>
      <c r="S28" s="56"/>
    </row>
    <row r="29" spans="1:19" s="55" customFormat="1" ht="31.5" x14ac:dyDescent="0.25">
      <c r="A29" s="542"/>
      <c r="B29" s="248" t="str">
        <f>'[3]Premiums Expend-Adjusted'!B29</f>
        <v>HCBS - Consumer Directed Attendant Support</v>
      </c>
      <c r="C29" s="264">
        <f>'[3]Premiums Expend-Adjusted'!C29</f>
        <v>0</v>
      </c>
      <c r="D29" s="264">
        <f>'[3]Premiums Expend-Adjusted'!D29</f>
        <v>0</v>
      </c>
      <c r="E29" s="264">
        <f>'[3]Premiums Expend-Adjusted'!E29</f>
        <v>0</v>
      </c>
      <c r="F29" s="264">
        <f>'[3]Premiums Expend-Adjusted'!F29</f>
        <v>0</v>
      </c>
      <c r="G29" s="264">
        <f>'[3]Premiums Expend-Adjusted'!G29</f>
        <v>0</v>
      </c>
      <c r="H29" s="264">
        <f>'[3]Premiums Expend-Adjusted'!H29</f>
        <v>0</v>
      </c>
      <c r="I29" s="264"/>
      <c r="J29" s="264"/>
      <c r="K29" s="264"/>
      <c r="L29" s="263"/>
      <c r="M29" s="263"/>
      <c r="N29" s="261"/>
      <c r="O29" s="270">
        <f>'[3]Premiums Expend-Adjusted'!O29</f>
        <v>0</v>
      </c>
      <c r="Q29" s="56"/>
      <c r="R29" s="58"/>
    </row>
    <row r="30" spans="1:19" s="55" customFormat="1" ht="15.75" x14ac:dyDescent="0.25">
      <c r="A30" s="542"/>
      <c r="B30" s="248" t="str">
        <f>'[3]Premiums Expend-Adjusted'!B30</f>
        <v>HCBS - Brain Injury</v>
      </c>
      <c r="C30" s="264">
        <f>'[3]Premiums Expend-Adjusted'!C30</f>
        <v>2462486</v>
      </c>
      <c r="D30" s="264">
        <f>'[3]Premiums Expend-Adjusted'!D30</f>
        <v>3291471</v>
      </c>
      <c r="E30" s="264">
        <f>'[3]Premiums Expend-Adjusted'!E30</f>
        <v>2648941</v>
      </c>
      <c r="F30" s="264">
        <f>'[3]Premiums Expend-Adjusted'!F30</f>
        <v>2475501</v>
      </c>
      <c r="G30" s="264">
        <f>'[3]Premiums Expend-Adjusted'!G30</f>
        <v>3208511</v>
      </c>
      <c r="H30" s="264">
        <f>'[3]Premiums Expend-Adjusted'!H30</f>
        <v>2748822</v>
      </c>
      <c r="I30" s="264"/>
      <c r="J30" s="264"/>
      <c r="K30" s="264"/>
      <c r="L30" s="263"/>
      <c r="M30" s="263"/>
      <c r="N30" s="261"/>
      <c r="O30" s="270">
        <f>'[3]Premiums Expend-Adjusted'!O30</f>
        <v>16835732</v>
      </c>
      <c r="Q30" s="56"/>
      <c r="R30" s="58"/>
    </row>
    <row r="31" spans="1:19" s="55" customFormat="1" ht="15.75" x14ac:dyDescent="0.25">
      <c r="A31" s="542"/>
      <c r="B31" s="59" t="str">
        <f>'[3]Premiums Expend-Adjusted'!B31</f>
        <v>HCBS - Children with Autism</v>
      </c>
      <c r="C31" s="264">
        <f>'[3]Premiums Expend-Adjusted'!C31</f>
        <v>0</v>
      </c>
      <c r="D31" s="264">
        <f>'[3]Premiums Expend-Adjusted'!D31</f>
        <v>0</v>
      </c>
      <c r="E31" s="264">
        <f>'[3]Premiums Expend-Adjusted'!E31</f>
        <v>0</v>
      </c>
      <c r="F31" s="264">
        <f>'[3]Premiums Expend-Adjusted'!F31</f>
        <v>0</v>
      </c>
      <c r="G31" s="264">
        <f>'[3]Premiums Expend-Adjusted'!G31</f>
        <v>0</v>
      </c>
      <c r="H31" s="264">
        <f>'[3]Premiums Expend-Adjusted'!H31</f>
        <v>0</v>
      </c>
      <c r="I31" s="264"/>
      <c r="J31" s="264"/>
      <c r="K31" s="264"/>
      <c r="L31" s="263"/>
      <c r="M31" s="263"/>
      <c r="N31" s="261"/>
      <c r="O31" s="270">
        <f>'[3]Premiums Expend-Adjusted'!O31</f>
        <v>0</v>
      </c>
      <c r="Q31" s="56"/>
    </row>
    <row r="32" spans="1:19" s="55" customFormat="1" ht="31.5" x14ac:dyDescent="0.25">
      <c r="A32" s="542"/>
      <c r="B32" s="59" t="str">
        <f>'[3]Premiums Expend-Adjusted'!B32</f>
        <v>HCBS - Children with Life Limiting Illness</v>
      </c>
      <c r="C32" s="264">
        <f>'[3]Premiums Expend-Adjusted'!C32</f>
        <v>32004</v>
      </c>
      <c r="D32" s="264">
        <f>'[3]Premiums Expend-Adjusted'!D32</f>
        <v>97477</v>
      </c>
      <c r="E32" s="264">
        <f>'[3]Premiums Expend-Adjusted'!E32</f>
        <v>43508</v>
      </c>
      <c r="F32" s="264">
        <f>'[3]Premiums Expend-Adjusted'!F32</f>
        <v>41895</v>
      </c>
      <c r="G32" s="264">
        <f>'[3]Premiums Expend-Adjusted'!G32</f>
        <v>56393</v>
      </c>
      <c r="H32" s="264">
        <f>'[3]Premiums Expend-Adjusted'!H32</f>
        <v>43731</v>
      </c>
      <c r="I32" s="264"/>
      <c r="J32" s="264"/>
      <c r="K32" s="264"/>
      <c r="L32" s="263"/>
      <c r="M32" s="263"/>
      <c r="N32" s="261"/>
      <c r="O32" s="270">
        <f>'[3]Premiums Expend-Adjusted'!O32</f>
        <v>315008</v>
      </c>
      <c r="Q32" s="56"/>
    </row>
    <row r="33" spans="1:18" s="55" customFormat="1" ht="15.75" x14ac:dyDescent="0.25">
      <c r="A33" s="542"/>
      <c r="B33" s="59" t="str">
        <f>'[3]Premiums Expend-Adjusted'!B33</f>
        <v>HCBS - Spinal Cord Injury</v>
      </c>
      <c r="C33" s="264">
        <f>'[3]Premiums Expend-Adjusted'!C33</f>
        <v>676122</v>
      </c>
      <c r="D33" s="264">
        <f>'[3]Premiums Expend-Adjusted'!D33</f>
        <v>1120269</v>
      </c>
      <c r="E33" s="264">
        <f>'[3]Premiums Expend-Adjusted'!E33</f>
        <v>831893</v>
      </c>
      <c r="F33" s="264">
        <f>'[3]Premiums Expend-Adjusted'!F33</f>
        <v>746382</v>
      </c>
      <c r="G33" s="264">
        <f>'[3]Premiums Expend-Adjusted'!G33</f>
        <v>1203275</v>
      </c>
      <c r="H33" s="264">
        <f>'[3]Premiums Expend-Adjusted'!H33</f>
        <v>914383</v>
      </c>
      <c r="I33" s="264"/>
      <c r="J33" s="264"/>
      <c r="K33" s="264"/>
      <c r="L33" s="263"/>
      <c r="M33" s="263"/>
      <c r="N33" s="261"/>
      <c r="O33" s="270">
        <f>'[3]Premiums Expend-Adjusted'!O33</f>
        <v>5492324</v>
      </c>
      <c r="Q33" s="56"/>
    </row>
    <row r="34" spans="1:18" s="55" customFormat="1" ht="15.75" x14ac:dyDescent="0.25">
      <c r="A34" s="542"/>
      <c r="B34" s="59" t="str">
        <f>'[3]Premiums Expend-Adjusted'!B34</f>
        <v>CCT - Services</v>
      </c>
      <c r="C34" s="264">
        <f>'[3]Premiums Expend-Adjusted'!C34</f>
        <v>254423</v>
      </c>
      <c r="D34" s="264">
        <f>'[3]Premiums Expend-Adjusted'!D34</f>
        <v>400790</v>
      </c>
      <c r="E34" s="264">
        <f>'[3]Premiums Expend-Adjusted'!E34</f>
        <v>202109</v>
      </c>
      <c r="F34" s="264">
        <f>'[3]Premiums Expend-Adjusted'!F34</f>
        <v>270413</v>
      </c>
      <c r="G34" s="264">
        <f>'[3]Premiums Expend-Adjusted'!G34</f>
        <v>339005</v>
      </c>
      <c r="H34" s="264">
        <f>'[3]Premiums Expend-Adjusted'!H34</f>
        <v>276584</v>
      </c>
      <c r="I34" s="264"/>
      <c r="J34" s="264"/>
      <c r="K34" s="264"/>
      <c r="L34" s="263"/>
      <c r="M34" s="263"/>
      <c r="N34" s="261"/>
      <c r="O34" s="270">
        <f>'[3]Premiums Expend-Adjusted'!O34</f>
        <v>1743324</v>
      </c>
      <c r="Q34" s="56"/>
    </row>
    <row r="35" spans="1:18" s="55" customFormat="1" ht="15.75" x14ac:dyDescent="0.25">
      <c r="A35" s="542"/>
      <c r="B35" s="248" t="str">
        <f>'[3]Premiums Expend-Adjusted'!B35</f>
        <v>Private Duty Nursing</v>
      </c>
      <c r="C35" s="264">
        <f>'[3]Premiums Expend-Adjusted'!C35</f>
        <v>9118704</v>
      </c>
      <c r="D35" s="264">
        <f>'[3]Premiums Expend-Adjusted'!D35</f>
        <v>11377670</v>
      </c>
      <c r="E35" s="264">
        <f>'[3]Premiums Expend-Adjusted'!E35</f>
        <v>8711776</v>
      </c>
      <c r="F35" s="264">
        <f>'[3]Premiums Expend-Adjusted'!F35</f>
        <v>9008382</v>
      </c>
      <c r="G35" s="264">
        <f>'[3]Premiums Expend-Adjusted'!G35</f>
        <v>9661528</v>
      </c>
      <c r="H35" s="264">
        <f>'[3]Premiums Expend-Adjusted'!H35</f>
        <v>9231025</v>
      </c>
      <c r="I35" s="264"/>
      <c r="J35" s="264"/>
      <c r="K35" s="264"/>
      <c r="L35" s="263"/>
      <c r="M35" s="263"/>
      <c r="N35" s="261"/>
      <c r="O35" s="270">
        <f>'[3]Premiums Expend-Adjusted'!O35</f>
        <v>57109085</v>
      </c>
      <c r="Q35" s="56"/>
    </row>
    <row r="36" spans="1:18" s="55" customFormat="1" ht="15.75" x14ac:dyDescent="0.25">
      <c r="A36" s="542"/>
      <c r="B36" s="248" t="str">
        <f>'[3]Premiums Expend-Adjusted'!B36</f>
        <v>Long-Term Home Health</v>
      </c>
      <c r="C36" s="264">
        <f>'[3]Premiums Expend-Adjusted'!C36</f>
        <v>36894045</v>
      </c>
      <c r="D36" s="264">
        <f>'[3]Premiums Expend-Adjusted'!D36</f>
        <v>46679744</v>
      </c>
      <c r="E36" s="264">
        <f>'[3]Premiums Expend-Adjusted'!E36</f>
        <v>38257023</v>
      </c>
      <c r="F36" s="264">
        <f>'[3]Premiums Expend-Adjusted'!F36</f>
        <v>36797829</v>
      </c>
      <c r="G36" s="264">
        <f>'[3]Premiums Expend-Adjusted'!G36</f>
        <v>45871744</v>
      </c>
      <c r="H36" s="264">
        <f>'[3]Premiums Expend-Adjusted'!H36</f>
        <v>38955953</v>
      </c>
      <c r="I36" s="264"/>
      <c r="J36" s="264"/>
      <c r="K36" s="264"/>
      <c r="L36" s="263"/>
      <c r="M36" s="263"/>
      <c r="N36" s="261"/>
      <c r="O36" s="270">
        <f>'[3]Premiums Expend-Adjusted'!O36</f>
        <v>243456338</v>
      </c>
      <c r="Q36" s="56"/>
      <c r="R36" s="219"/>
    </row>
    <row r="37" spans="1:18" s="55" customFormat="1" ht="16.5" thickBot="1" x14ac:dyDescent="0.3">
      <c r="A37" s="542"/>
      <c r="B37" s="248" t="str">
        <f>'[3]Premiums Expend-Adjusted'!B37</f>
        <v>Hospice</v>
      </c>
      <c r="C37" s="264">
        <f>'[3]Premiums Expend-Adjusted'!C37</f>
        <v>4217361</v>
      </c>
      <c r="D37" s="264">
        <f>'[3]Premiums Expend-Adjusted'!D37</f>
        <v>4967921</v>
      </c>
      <c r="E37" s="264">
        <f>'[3]Premiums Expend-Adjusted'!E37</f>
        <v>4941904</v>
      </c>
      <c r="F37" s="264">
        <f>'[3]Premiums Expend-Adjusted'!F37</f>
        <v>4532461</v>
      </c>
      <c r="G37" s="264">
        <f>'[3]Premiums Expend-Adjusted'!G37</f>
        <v>5079292</v>
      </c>
      <c r="H37" s="264">
        <f>'[3]Premiums Expend-Adjusted'!H37</f>
        <v>4177711</v>
      </c>
      <c r="I37" s="264"/>
      <c r="J37" s="264"/>
      <c r="K37" s="264"/>
      <c r="L37" s="266"/>
      <c r="M37" s="266"/>
      <c r="N37" s="261"/>
      <c r="O37" s="270">
        <f>'[3]Premiums Expend-Adjusted'!O37</f>
        <v>27916650</v>
      </c>
      <c r="Q37" s="56"/>
    </row>
    <row r="38" spans="1:18" s="55" customFormat="1" ht="16.5" thickBot="1" x14ac:dyDescent="0.3">
      <c r="A38" s="543"/>
      <c r="B38" s="249" t="str">
        <f>'[3]Premiums Expend-Adjusted'!B38</f>
        <v>CBLTC Subtotal</v>
      </c>
      <c r="C38" s="267">
        <f>'[3]Premiums Expend-Adjusted'!C38</f>
        <v>107297512</v>
      </c>
      <c r="D38" s="267">
        <f>'[3]Premiums Expend-Adjusted'!D38</f>
        <v>138386768</v>
      </c>
      <c r="E38" s="267">
        <f>'[3]Premiums Expend-Adjusted'!E38</f>
        <v>114325786</v>
      </c>
      <c r="F38" s="267">
        <f>'[3]Premiums Expend-Adjusted'!F38</f>
        <v>107169293</v>
      </c>
      <c r="G38" s="267">
        <f>'[3]Premiums Expend-Adjusted'!G38</f>
        <v>138980420</v>
      </c>
      <c r="H38" s="267">
        <f>'[3]Premiums Expend-Adjusted'!H38</f>
        <v>120422336</v>
      </c>
      <c r="I38" s="267"/>
      <c r="J38" s="267"/>
      <c r="K38" s="267"/>
      <c r="L38" s="268"/>
      <c r="M38" s="268"/>
      <c r="N38" s="269"/>
      <c r="O38" s="271">
        <f>'[3]Premiums Expend-Adjusted'!O38</f>
        <v>726582115</v>
      </c>
      <c r="P38" s="58"/>
      <c r="Q38" s="56"/>
    </row>
    <row r="39" spans="1:18" s="55" customFormat="1" ht="15.75" x14ac:dyDescent="0.25">
      <c r="A39" s="541" t="s">
        <v>16</v>
      </c>
      <c r="B39" s="248" t="str">
        <f>'[3]Premiums Expend-Adjusted'!B39</f>
        <v>Class I Nursing Facilities</v>
      </c>
      <c r="C39" s="264">
        <f>'[3]Premiums Expend-Adjusted'!C39</f>
        <v>47943535</v>
      </c>
      <c r="D39" s="264">
        <f>'[3]Premiums Expend-Adjusted'!D39</f>
        <v>60282895</v>
      </c>
      <c r="E39" s="264">
        <f>'[3]Premiums Expend-Adjusted'!E39</f>
        <v>50410856</v>
      </c>
      <c r="F39" s="264">
        <f>'[3]Premiums Expend-Adjusted'!F39</f>
        <v>45985570</v>
      </c>
      <c r="G39" s="264">
        <f>'[3]Premiums Expend-Adjusted'!G39</f>
        <v>55657114</v>
      </c>
      <c r="H39" s="264">
        <f>'[3]Premiums Expend-Adjusted'!H39</f>
        <v>49436329</v>
      </c>
      <c r="I39" s="264"/>
      <c r="J39" s="264"/>
      <c r="K39" s="264"/>
      <c r="L39" s="265"/>
      <c r="M39" s="265"/>
      <c r="N39" s="261"/>
      <c r="O39" s="270">
        <f>'[3]Premiums Expend-Adjusted'!O39</f>
        <v>309716299</v>
      </c>
      <c r="Q39" s="56"/>
    </row>
    <row r="40" spans="1:18" s="55" customFormat="1" ht="15.75" x14ac:dyDescent="0.25">
      <c r="A40" s="542"/>
      <c r="B40" s="248" t="str">
        <f>'[3]Premiums Expend-Adjusted'!B40</f>
        <v>Class II Nursing Facilities</v>
      </c>
      <c r="C40" s="264">
        <f>'[3]Premiums Expend-Adjusted'!C40</f>
        <v>530951</v>
      </c>
      <c r="D40" s="264">
        <f>'[3]Premiums Expend-Adjusted'!D40</f>
        <v>508521</v>
      </c>
      <c r="E40" s="264">
        <f>'[3]Premiums Expend-Adjusted'!E40</f>
        <v>576625</v>
      </c>
      <c r="F40" s="264">
        <f>'[3]Premiums Expend-Adjusted'!F40</f>
        <v>479859</v>
      </c>
      <c r="G40" s="264">
        <f>'[3]Premiums Expend-Adjusted'!G40</f>
        <v>513164</v>
      </c>
      <c r="H40" s="264">
        <f>'[3]Premiums Expend-Adjusted'!H40</f>
        <v>500891</v>
      </c>
      <c r="I40" s="264"/>
      <c r="J40" s="264"/>
      <c r="K40" s="264"/>
      <c r="L40" s="263"/>
      <c r="M40" s="263"/>
      <c r="N40" s="261"/>
      <c r="O40" s="270">
        <f>'[3]Premiums Expend-Adjusted'!O40</f>
        <v>3110011</v>
      </c>
      <c r="Q40" s="56"/>
    </row>
    <row r="41" spans="1:18" s="55" customFormat="1" ht="31.5" x14ac:dyDescent="0.25">
      <c r="A41" s="542"/>
      <c r="B41" s="248" t="str">
        <f>'[3]Premiums Expend-Adjusted'!B41</f>
        <v>Program of All-Inclusive Care for the Elderly</v>
      </c>
      <c r="C41" s="264">
        <f>'[3]Premiums Expend-Adjusted'!C41</f>
        <v>17281123</v>
      </c>
      <c r="D41" s="264">
        <f>'[3]Premiums Expend-Adjusted'!D41</f>
        <v>17212840</v>
      </c>
      <c r="E41" s="264">
        <f>'[3]Premiums Expend-Adjusted'!E41</f>
        <v>22430662</v>
      </c>
      <c r="F41" s="264">
        <f>'[3]Premiums Expend-Adjusted'!F41</f>
        <v>21176564</v>
      </c>
      <c r="G41" s="264">
        <f>'[3]Premiums Expend-Adjusted'!G41</f>
        <v>21961920</v>
      </c>
      <c r="H41" s="264">
        <f>'[3]Premiums Expend-Adjusted'!H41</f>
        <v>21365981</v>
      </c>
      <c r="I41" s="264"/>
      <c r="J41" s="264"/>
      <c r="K41" s="264"/>
      <c r="L41" s="263"/>
      <c r="M41" s="263"/>
      <c r="N41" s="261"/>
      <c r="O41" s="270">
        <f>'[3]Premiums Expend-Adjusted'!O41</f>
        <v>121429090</v>
      </c>
      <c r="Q41" s="56"/>
    </row>
    <row r="42" spans="1:18" s="55" customFormat="1" ht="31.5" x14ac:dyDescent="0.25">
      <c r="A42" s="542"/>
      <c r="B42" s="248" t="str">
        <f>'[3]Premiums Expend-Adjusted'!B42</f>
        <v>Supplemental Medicare Insurance Benefit</v>
      </c>
      <c r="C42" s="264">
        <f>'[3]Premiums Expend-Adjusted'!C42</f>
        <v>19961083</v>
      </c>
      <c r="D42" s="264">
        <f>'[3]Premiums Expend-Adjusted'!D42</f>
        <v>19651652</v>
      </c>
      <c r="E42" s="264">
        <f>'[3]Premiums Expend-Adjusted'!E42</f>
        <v>19682788</v>
      </c>
      <c r="F42" s="264">
        <f>'[3]Premiums Expend-Adjusted'!F42</f>
        <v>20080573</v>
      </c>
      <c r="G42" s="264">
        <f>'[3]Premiums Expend-Adjusted'!G42</f>
        <v>20130663</v>
      </c>
      <c r="H42" s="264">
        <f>'[3]Premiums Expend-Adjusted'!H42</f>
        <v>19980503</v>
      </c>
      <c r="I42" s="264"/>
      <c r="J42" s="264"/>
      <c r="K42" s="264"/>
      <c r="L42" s="263"/>
      <c r="M42" s="263"/>
      <c r="N42" s="261"/>
      <c r="O42" s="270">
        <f>'[3]Premiums Expend-Adjusted'!O42</f>
        <v>119487262</v>
      </c>
      <c r="Q42" s="56"/>
    </row>
    <row r="43" spans="1:18" s="55" customFormat="1" ht="16.5" thickBot="1" x14ac:dyDescent="0.3">
      <c r="A43" s="542"/>
      <c r="B43" s="248" t="str">
        <f>'[3]Premiums Expend-Adjusted'!B43</f>
        <v>Health Insurance Buy-In Program</v>
      </c>
      <c r="C43" s="264">
        <f>'[3]Premiums Expend-Adjusted'!C43</f>
        <v>172029</v>
      </c>
      <c r="D43" s="264">
        <f>'[3]Premiums Expend-Adjusted'!D43</f>
        <v>215999</v>
      </c>
      <c r="E43" s="264">
        <f>'[3]Premiums Expend-Adjusted'!E43</f>
        <v>214797</v>
      </c>
      <c r="F43" s="264">
        <f>'[3]Premiums Expend-Adjusted'!F43</f>
        <v>219411</v>
      </c>
      <c r="G43" s="264">
        <f>'[3]Premiums Expend-Adjusted'!G43</f>
        <v>212564</v>
      </c>
      <c r="H43" s="264">
        <f>'[3]Premiums Expend-Adjusted'!H43</f>
        <v>210511</v>
      </c>
      <c r="I43" s="264"/>
      <c r="J43" s="264"/>
      <c r="K43" s="264"/>
      <c r="L43" s="266"/>
      <c r="M43" s="266"/>
      <c r="N43" s="261"/>
      <c r="O43" s="270">
        <f>'[3]Premiums Expend-Adjusted'!O43</f>
        <v>1245311</v>
      </c>
      <c r="Q43" s="56"/>
    </row>
    <row r="44" spans="1:18" s="55" customFormat="1" ht="16.5" thickBot="1" x14ac:dyDescent="0.3">
      <c r="A44" s="543"/>
      <c r="B44" s="249" t="str">
        <f>'[3]Premiums Expend-Adjusted'!B44</f>
        <v>LTC + Insurance Subtotal</v>
      </c>
      <c r="C44" s="267">
        <f>'[3]Premiums Expend-Adjusted'!C44</f>
        <v>85888721</v>
      </c>
      <c r="D44" s="267">
        <f>'[3]Premiums Expend-Adjusted'!D44</f>
        <v>97871907</v>
      </c>
      <c r="E44" s="267">
        <f>'[3]Premiums Expend-Adjusted'!E44</f>
        <v>93315728</v>
      </c>
      <c r="F44" s="267">
        <f>'[3]Premiums Expend-Adjusted'!F44</f>
        <v>87941977</v>
      </c>
      <c r="G44" s="267">
        <f>'[3]Premiums Expend-Adjusted'!G44</f>
        <v>98475425</v>
      </c>
      <c r="H44" s="267">
        <f>'[3]Premiums Expend-Adjusted'!H44</f>
        <v>91494215</v>
      </c>
      <c r="I44" s="267"/>
      <c r="J44" s="267"/>
      <c r="K44" s="267"/>
      <c r="L44" s="268"/>
      <c r="M44" s="268"/>
      <c r="N44" s="269"/>
      <c r="O44" s="271">
        <f>'[3]Premiums Expend-Adjusted'!O44</f>
        <v>554987973</v>
      </c>
      <c r="P44" s="58"/>
      <c r="Q44" s="56"/>
    </row>
    <row r="45" spans="1:18" s="55" customFormat="1" ht="15.75" hidden="1" x14ac:dyDescent="0.25">
      <c r="A45" s="541" t="s">
        <v>51</v>
      </c>
      <c r="B45" s="248" t="str">
        <f>'[3]Premiums Expend-Adjusted'!B45</f>
        <v>Single Entry Points</v>
      </c>
      <c r="C45" s="264">
        <f>'[3]Premiums Expend-Adjusted'!C45</f>
        <v>0</v>
      </c>
      <c r="D45" s="264">
        <f>'[3]Premiums Expend-Adjusted'!D45</f>
        <v>0</v>
      </c>
      <c r="E45" s="264">
        <f>'[3]Premiums Expend-Adjusted'!E45</f>
        <v>0</v>
      </c>
      <c r="F45" s="264">
        <f>'[3]Premiums Expend-Adjusted'!F45</f>
        <v>0</v>
      </c>
      <c r="G45" s="264">
        <f>'[3]Premiums Expend-Adjusted'!G45</f>
        <v>0</v>
      </c>
      <c r="H45" s="264">
        <f>'[3]Premiums Expend-Adjusted'!H45</f>
        <v>0</v>
      </c>
      <c r="I45" s="264"/>
      <c r="J45" s="264"/>
      <c r="K45" s="264"/>
      <c r="L45" s="265"/>
      <c r="M45" s="265"/>
      <c r="N45" s="261"/>
      <c r="O45" s="270">
        <f>'[3]Premiums Expend-Adjusted'!O45</f>
        <v>0</v>
      </c>
      <c r="Q45" s="56"/>
    </row>
    <row r="46" spans="1:18" s="55" customFormat="1" ht="15.75" x14ac:dyDescent="0.25">
      <c r="A46" s="542"/>
      <c r="B46" s="248" t="str">
        <f>'[3]Premiums Expend-Adjusted'!B46</f>
        <v>Disease Management</v>
      </c>
      <c r="C46" s="264">
        <f>'[3]Premiums Expend-Adjusted'!C46</f>
        <v>0</v>
      </c>
      <c r="D46" s="264">
        <f>'[3]Premiums Expend-Adjusted'!D46</f>
        <v>0</v>
      </c>
      <c r="E46" s="264">
        <f>'[3]Premiums Expend-Adjusted'!E46</f>
        <v>0</v>
      </c>
      <c r="F46" s="264">
        <f>'[3]Premiums Expend-Adjusted'!F46</f>
        <v>80650</v>
      </c>
      <c r="G46" s="264">
        <f>'[3]Premiums Expend-Adjusted'!G46</f>
        <v>0</v>
      </c>
      <c r="H46" s="264">
        <f>'[3]Premiums Expend-Adjusted'!H46</f>
        <v>38040</v>
      </c>
      <c r="I46" s="264"/>
      <c r="J46" s="264"/>
      <c r="K46" s="264"/>
      <c r="L46" s="263"/>
      <c r="M46" s="263"/>
      <c r="N46" s="261"/>
      <c r="O46" s="270">
        <f>'[3]Premiums Expend-Adjusted'!O46</f>
        <v>118690</v>
      </c>
      <c r="Q46" s="56"/>
    </row>
    <row r="47" spans="1:18" s="55" customFormat="1" ht="32.25" thickBot="1" x14ac:dyDescent="0.3">
      <c r="A47" s="542"/>
      <c r="B47" s="248" t="str">
        <f>'[3]Premiums Expend-Adjusted'!B47</f>
        <v>Prepaid Inpatient Health Plan Administration</v>
      </c>
      <c r="C47" s="264">
        <f>'[3]Premiums Expend-Adjusted'!C47</f>
        <v>15025887</v>
      </c>
      <c r="D47" s="264">
        <f>'[3]Premiums Expend-Adjusted'!D47</f>
        <v>15140643</v>
      </c>
      <c r="E47" s="264">
        <f>'[3]Premiums Expend-Adjusted'!E47</f>
        <v>19182856</v>
      </c>
      <c r="F47" s="264">
        <f>'[3]Premiums Expend-Adjusted'!F47</f>
        <v>15363671</v>
      </c>
      <c r="G47" s="264">
        <f>'[3]Premiums Expend-Adjusted'!G47</f>
        <v>15481980</v>
      </c>
      <c r="H47" s="264">
        <f>'[3]Premiums Expend-Adjusted'!H47</f>
        <v>30453449</v>
      </c>
      <c r="I47" s="264"/>
      <c r="J47" s="264"/>
      <c r="K47" s="264"/>
      <c r="L47" s="266"/>
      <c r="M47" s="266"/>
      <c r="N47" s="261"/>
      <c r="O47" s="270">
        <f>'[3]Premiums Expend-Adjusted'!O47</f>
        <v>110648486</v>
      </c>
      <c r="Q47" s="56"/>
    </row>
    <row r="48" spans="1:18" s="55" customFormat="1" ht="16.5" thickBot="1" x14ac:dyDescent="0.3">
      <c r="A48" s="543"/>
      <c r="B48" s="249" t="str">
        <f>'[3]Premiums Expend-Adjusted'!B48</f>
        <v>Service Management Subtotal</v>
      </c>
      <c r="C48" s="267">
        <f>'[3]Premiums Expend-Adjusted'!C48</f>
        <v>15025887</v>
      </c>
      <c r="D48" s="267">
        <f>'[3]Premiums Expend-Adjusted'!D48</f>
        <v>15140643</v>
      </c>
      <c r="E48" s="267">
        <f>'[3]Premiums Expend-Adjusted'!E48</f>
        <v>19182856</v>
      </c>
      <c r="F48" s="267">
        <f>'[3]Premiums Expend-Adjusted'!F48</f>
        <v>15444321</v>
      </c>
      <c r="G48" s="267">
        <f>'[3]Premiums Expend-Adjusted'!G48</f>
        <v>15481980</v>
      </c>
      <c r="H48" s="267">
        <f>'[3]Premiums Expend-Adjusted'!H48</f>
        <v>30491489</v>
      </c>
      <c r="I48" s="267"/>
      <c r="J48" s="267"/>
      <c r="K48" s="267"/>
      <c r="L48" s="268"/>
      <c r="M48" s="268"/>
      <c r="N48" s="269"/>
      <c r="O48" s="271">
        <f>'[3]Premiums Expend-Adjusted'!O48</f>
        <v>110767176</v>
      </c>
      <c r="P48" s="58"/>
      <c r="Q48" s="56"/>
    </row>
    <row r="49" spans="1:18" s="55" customFormat="1" ht="31.5" customHeight="1" x14ac:dyDescent="0.25">
      <c r="A49" s="541" t="s">
        <v>17</v>
      </c>
      <c r="B49" s="248" t="str">
        <f>'[3]Premiums Expend-Adjusted'!B49</f>
        <v>Nursing Facility Upper Payment Limit</v>
      </c>
      <c r="C49" s="264">
        <f>'[3]Premiums Expend-Adjusted'!C49</f>
        <v>0</v>
      </c>
      <c r="D49" s="264">
        <f>'[3]Premiums Expend-Adjusted'!D49</f>
        <v>0</v>
      </c>
      <c r="E49" s="264">
        <f>'[3]Premiums Expend-Adjusted'!E49</f>
        <v>0</v>
      </c>
      <c r="F49" s="264">
        <f>'[3]Premiums Expend-Adjusted'!F49</f>
        <v>0</v>
      </c>
      <c r="G49" s="264">
        <f>'[3]Premiums Expend-Adjusted'!G49</f>
        <v>0</v>
      </c>
      <c r="H49" s="264">
        <f>'[3]Premiums Expend-Adjusted'!H49</f>
        <v>6781841</v>
      </c>
      <c r="I49" s="264"/>
      <c r="J49" s="264"/>
      <c r="K49" s="264"/>
      <c r="L49" s="265"/>
      <c r="M49" s="265"/>
      <c r="N49" s="261"/>
      <c r="O49" s="270">
        <f>'[3]Premiums Expend-Adjusted'!O49</f>
        <v>6781841</v>
      </c>
      <c r="Q49" s="56"/>
    </row>
    <row r="50" spans="1:18" s="55" customFormat="1" ht="31.5" x14ac:dyDescent="0.25">
      <c r="A50" s="542"/>
      <c r="B50" s="248" t="str">
        <f>'[3]Premiums Expend-Adjusted'!B50</f>
        <v>Outpatient Hospital Upper Payment Limit</v>
      </c>
      <c r="C50" s="264">
        <f>'[3]Premiums Expend-Adjusted'!C50</f>
        <v>0</v>
      </c>
      <c r="D50" s="264">
        <f>'[3]Premiums Expend-Adjusted'!D50</f>
        <v>0</v>
      </c>
      <c r="E50" s="264">
        <f>'[3]Premiums Expend-Adjusted'!E50</f>
        <v>0</v>
      </c>
      <c r="F50" s="264">
        <f>'[3]Premiums Expend-Adjusted'!F50</f>
        <v>0</v>
      </c>
      <c r="G50" s="264">
        <f>'[3]Premiums Expend-Adjusted'!G50</f>
        <v>0</v>
      </c>
      <c r="H50" s="264">
        <f>'[3]Premiums Expend-Adjusted'!H50</f>
        <v>0</v>
      </c>
      <c r="I50" s="264"/>
      <c r="J50" s="264"/>
      <c r="K50" s="264"/>
      <c r="L50" s="263"/>
      <c r="M50" s="263"/>
      <c r="N50" s="261"/>
      <c r="O50" s="270">
        <f>'[3]Premiums Expend-Adjusted'!O50</f>
        <v>0</v>
      </c>
      <c r="Q50" s="56"/>
    </row>
    <row r="51" spans="1:18" s="55" customFormat="1" ht="31.5" x14ac:dyDescent="0.25">
      <c r="A51" s="542"/>
      <c r="B51" s="248" t="str">
        <f>'[3]Premiums Expend-Adjusted'!B51</f>
        <v>Home Health Service Upper Payment Limit</v>
      </c>
      <c r="C51" s="264">
        <f>'[3]Premiums Expend-Adjusted'!C51</f>
        <v>0</v>
      </c>
      <c r="D51" s="264">
        <f>'[3]Premiums Expend-Adjusted'!D51</f>
        <v>0</v>
      </c>
      <c r="E51" s="264">
        <f>'[3]Premiums Expend-Adjusted'!E51</f>
        <v>0</v>
      </c>
      <c r="F51" s="264">
        <f>'[3]Premiums Expend-Adjusted'!F51</f>
        <v>0</v>
      </c>
      <c r="G51" s="264">
        <f>'[3]Premiums Expend-Adjusted'!G51</f>
        <v>0</v>
      </c>
      <c r="H51" s="264">
        <f>'[3]Premiums Expend-Adjusted'!H51</f>
        <v>0</v>
      </c>
      <c r="I51" s="264"/>
      <c r="J51" s="264"/>
      <c r="K51" s="264"/>
      <c r="L51" s="263"/>
      <c r="M51" s="263"/>
      <c r="N51" s="261"/>
      <c r="O51" s="270">
        <f>'[3]Premiums Expend-Adjusted'!O51</f>
        <v>0</v>
      </c>
      <c r="Q51" s="56"/>
    </row>
    <row r="52" spans="1:18" s="55" customFormat="1" ht="31.5" x14ac:dyDescent="0.25">
      <c r="A52" s="542"/>
      <c r="B52" s="248" t="str">
        <f>'[3]Premiums Expend-Adjusted'!B52</f>
        <v>Public Emergency Medical Transportation Provider Payments</v>
      </c>
      <c r="C52" s="264">
        <f>'[3]Premiums Expend-Adjusted'!C52</f>
        <v>0</v>
      </c>
      <c r="D52" s="264">
        <f>'[3]Premiums Expend-Adjusted'!D52</f>
        <v>0</v>
      </c>
      <c r="E52" s="264">
        <f>'[3]Premiums Expend-Adjusted'!E52</f>
        <v>0</v>
      </c>
      <c r="F52" s="264">
        <f>'[3]Premiums Expend-Adjusted'!F52</f>
        <v>0</v>
      </c>
      <c r="G52" s="264">
        <f>'[3]Premiums Expend-Adjusted'!G52</f>
        <v>0</v>
      </c>
      <c r="H52" s="264">
        <f>'[3]Premiums Expend-Adjusted'!H52</f>
        <v>0</v>
      </c>
      <c r="I52" s="264"/>
      <c r="J52" s="264"/>
      <c r="K52" s="264"/>
      <c r="L52" s="263"/>
      <c r="M52" s="263"/>
      <c r="N52" s="261"/>
      <c r="O52" s="270">
        <f>'[3]Premiums Expend-Adjusted'!O52</f>
        <v>0</v>
      </c>
      <c r="Q52" s="56"/>
    </row>
    <row r="53" spans="1:18" s="55" customFormat="1" ht="31.5" x14ac:dyDescent="0.25">
      <c r="A53" s="542"/>
      <c r="B53" s="248" t="str">
        <f>'[3]Premiums Expend-Adjusted'!B53</f>
        <v>Hospital Supplemental Medicaid Payments</v>
      </c>
      <c r="C53" s="264">
        <f>'[3]Premiums Expend-Adjusted'!C53</f>
        <v>97679705</v>
      </c>
      <c r="D53" s="264">
        <f>'[3]Premiums Expend-Adjusted'!D53</f>
        <v>127693278</v>
      </c>
      <c r="E53" s="264">
        <f>'[3]Premiums Expend-Adjusted'!E53</f>
        <v>143849861</v>
      </c>
      <c r="F53" s="264">
        <f>'[3]Premiums Expend-Adjusted'!F53</f>
        <v>103490460</v>
      </c>
      <c r="G53" s="264">
        <f>'[3]Premiums Expend-Adjusted'!G53</f>
        <v>102674536</v>
      </c>
      <c r="H53" s="264">
        <f>'[3]Premiums Expend-Adjusted'!H53</f>
        <v>107119967</v>
      </c>
      <c r="I53" s="264"/>
      <c r="J53" s="264"/>
      <c r="K53" s="264"/>
      <c r="L53" s="263"/>
      <c r="M53" s="263"/>
      <c r="N53" s="261"/>
      <c r="O53" s="270">
        <f>'[3]Premiums Expend-Adjusted'!O53</f>
        <v>682507807</v>
      </c>
      <c r="Q53" s="56"/>
    </row>
    <row r="54" spans="1:18" s="55" customFormat="1" ht="31.5" x14ac:dyDescent="0.25">
      <c r="A54" s="542"/>
      <c r="B54" s="248" t="str">
        <f>'[3]Premiums Expend-Adjusted'!B54</f>
        <v>Nursing Facility Supplemental Payments</v>
      </c>
      <c r="C54" s="264">
        <f>'[3]Premiums Expend-Adjusted'!C54</f>
        <v>9280504</v>
      </c>
      <c r="D54" s="264">
        <f>'[3]Premiums Expend-Adjusted'!D54</f>
        <v>9271835</v>
      </c>
      <c r="E54" s="264">
        <f>'[3]Premiums Expend-Adjusted'!E54</f>
        <v>9458284</v>
      </c>
      <c r="F54" s="264">
        <f>'[3]Premiums Expend-Adjusted'!F54</f>
        <v>7941827</v>
      </c>
      <c r="G54" s="264">
        <f>'[3]Premiums Expend-Adjusted'!G54</f>
        <v>8632687</v>
      </c>
      <c r="H54" s="264">
        <f>'[3]Premiums Expend-Adjusted'!H54</f>
        <v>10094808</v>
      </c>
      <c r="I54" s="264"/>
      <c r="J54" s="264"/>
      <c r="K54" s="264"/>
      <c r="L54" s="263"/>
      <c r="M54" s="263"/>
      <c r="N54" s="261"/>
      <c r="O54" s="270">
        <f>'[3]Premiums Expend-Adjusted'!O54</f>
        <v>54679945</v>
      </c>
      <c r="Q54" s="56"/>
    </row>
    <row r="55" spans="1:18" s="55" customFormat="1" ht="15.75" x14ac:dyDescent="0.25">
      <c r="A55" s="542"/>
      <c r="B55" s="248" t="str">
        <f>'[3]Premiums Expend-Adjusted'!B55</f>
        <v>Physician Supplemental Payments</v>
      </c>
      <c r="C55" s="264">
        <f>'[3]Premiums Expend-Adjusted'!C55</f>
        <v>0</v>
      </c>
      <c r="D55" s="264">
        <f>'[3]Premiums Expend-Adjusted'!D55</f>
        <v>0</v>
      </c>
      <c r="E55" s="264">
        <f>'[3]Premiums Expend-Adjusted'!E55</f>
        <v>0</v>
      </c>
      <c r="F55" s="264">
        <f>'[3]Premiums Expend-Adjusted'!F55</f>
        <v>0</v>
      </c>
      <c r="G55" s="264">
        <f>'[3]Premiums Expend-Adjusted'!G55</f>
        <v>0</v>
      </c>
      <c r="H55" s="264">
        <f>'[3]Premiums Expend-Adjusted'!H55</f>
        <v>0</v>
      </c>
      <c r="I55" s="264"/>
      <c r="J55" s="264"/>
      <c r="K55" s="264"/>
      <c r="L55" s="263"/>
      <c r="M55" s="263"/>
      <c r="N55" s="261"/>
      <c r="O55" s="270">
        <f>'[3]Premiums Expend-Adjusted'!O55</f>
        <v>0</v>
      </c>
      <c r="Q55" s="56"/>
    </row>
    <row r="56" spans="1:18" s="55" customFormat="1" ht="15.75" x14ac:dyDescent="0.25">
      <c r="A56" s="542"/>
      <c r="B56" s="248" t="str">
        <f>'[3]Premiums Expend-Adjusted'!B56</f>
        <v>Outstationing Payments</v>
      </c>
      <c r="C56" s="264">
        <f>'[3]Premiums Expend-Adjusted'!C56</f>
        <v>0</v>
      </c>
      <c r="D56" s="264">
        <f>'[3]Premiums Expend-Adjusted'!D56</f>
        <v>0</v>
      </c>
      <c r="E56" s="264">
        <f>'[3]Premiums Expend-Adjusted'!E56</f>
        <v>533262</v>
      </c>
      <c r="F56" s="264">
        <f>'[3]Premiums Expend-Adjusted'!F56</f>
        <v>0</v>
      </c>
      <c r="G56" s="264">
        <f>'[3]Premiums Expend-Adjusted'!G56</f>
        <v>0</v>
      </c>
      <c r="H56" s="264">
        <f>'[3]Premiums Expend-Adjusted'!H56</f>
        <v>501820</v>
      </c>
      <c r="I56" s="264"/>
      <c r="J56" s="264"/>
      <c r="K56" s="264"/>
      <c r="L56" s="263"/>
      <c r="M56" s="263"/>
      <c r="N56" s="261"/>
      <c r="O56" s="270">
        <f>'[3]Premiums Expend-Adjusted'!O56</f>
        <v>1035082</v>
      </c>
      <c r="Q56" s="56"/>
    </row>
    <row r="57" spans="1:18" s="55" customFormat="1" ht="31.5" x14ac:dyDescent="0.25">
      <c r="A57" s="542"/>
      <c r="B57" s="248" t="str">
        <f>'[3]Premiums Expend-Adjusted'!B57</f>
        <v>University of Colorado School of Medicine Payments</v>
      </c>
      <c r="C57" s="264">
        <f>'[3]Premiums Expend-Adjusted'!C57</f>
        <v>0</v>
      </c>
      <c r="D57" s="264">
        <f>'[3]Premiums Expend-Adjusted'!D57</f>
        <v>0</v>
      </c>
      <c r="E57" s="264">
        <f>'[3]Premiums Expend-Adjusted'!E57</f>
        <v>0</v>
      </c>
      <c r="F57" s="264">
        <f>'[3]Premiums Expend-Adjusted'!F57</f>
        <v>0</v>
      </c>
      <c r="G57" s="264">
        <f>'[3]Premiums Expend-Adjusted'!G57</f>
        <v>0</v>
      </c>
      <c r="H57" s="264">
        <f>'[3]Premiums Expend-Adjusted'!H57</f>
        <v>81596320</v>
      </c>
      <c r="I57" s="264"/>
      <c r="J57" s="264"/>
      <c r="K57" s="264"/>
      <c r="L57" s="263"/>
      <c r="M57" s="263"/>
      <c r="N57" s="261"/>
      <c r="O57" s="270">
        <f>'[3]Premiums Expend-Adjusted'!O57</f>
        <v>81596320</v>
      </c>
      <c r="Q57" s="56"/>
    </row>
    <row r="58" spans="1:18" s="55" customFormat="1" ht="18.75" x14ac:dyDescent="0.25">
      <c r="A58" s="542"/>
      <c r="B58" s="59" t="s">
        <v>156</v>
      </c>
      <c r="C58" s="264">
        <f>'[3]Premiums Expend-Adjusted'!C58</f>
        <v>0</v>
      </c>
      <c r="D58" s="264">
        <f>'[3]Premiums Expend-Adjusted'!D58</f>
        <v>0</v>
      </c>
      <c r="E58" s="264">
        <f>'[3]Premiums Expend-Adjusted'!E58</f>
        <v>70865836</v>
      </c>
      <c r="F58" s="264">
        <f>'[3]Premiums Expend-Adjusted'!F58</f>
        <v>2373720</v>
      </c>
      <c r="G58" s="264">
        <f>'[3]Premiums Expend-Adjusted'!G58</f>
        <v>0</v>
      </c>
      <c r="H58" s="264">
        <f>'[3]Premiums Expend-Adjusted'!H58</f>
        <v>0</v>
      </c>
      <c r="I58" s="264"/>
      <c r="J58" s="264"/>
      <c r="K58" s="264"/>
      <c r="L58" s="263"/>
      <c r="M58" s="263"/>
      <c r="N58" s="317"/>
      <c r="O58" s="270">
        <f>'[3]Premiums Expend-Adjusted'!O58</f>
        <v>73239556</v>
      </c>
      <c r="Q58" s="56"/>
    </row>
    <row r="59" spans="1:18" s="55" customFormat="1" ht="16.5" thickBot="1" x14ac:dyDescent="0.25">
      <c r="A59" s="542"/>
      <c r="B59" s="248" t="str">
        <f>'[3]Premiums Expend-Adjusted'!B59</f>
        <v>Accounting Adjustments</v>
      </c>
      <c r="C59" s="407">
        <f>'[3]Premiums Expend-Adjusted'!C59</f>
        <v>3422923</v>
      </c>
      <c r="D59" s="407">
        <f>'[3]Premiums Expend-Adjusted'!D59</f>
        <v>12184540</v>
      </c>
      <c r="E59" s="407">
        <f>'[3]Premiums Expend-Adjusted'!E59</f>
        <v>14395714</v>
      </c>
      <c r="F59" s="407">
        <f>'[3]Premiums Expend-Adjusted'!F59</f>
        <v>6477401</v>
      </c>
      <c r="G59" s="407">
        <f>'[3]Premiums Expend-Adjusted'!G59</f>
        <v>4630032</v>
      </c>
      <c r="H59" s="407">
        <f>'[3]Premiums Expend-Adjusted'!H59</f>
        <v>29639820</v>
      </c>
      <c r="I59" s="407"/>
      <c r="J59" s="407"/>
      <c r="K59" s="407"/>
      <c r="L59" s="407"/>
      <c r="M59" s="407"/>
      <c r="N59" s="410"/>
      <c r="O59" s="411">
        <f>'[3]Premiums Expend-Adjusted'!O59</f>
        <v>70750430</v>
      </c>
      <c r="Q59" s="56"/>
      <c r="R59" s="63"/>
    </row>
    <row r="60" spans="1:18" s="61" customFormat="1" ht="16.5" thickBot="1" x14ac:dyDescent="0.25">
      <c r="A60" s="542"/>
      <c r="B60" s="249" t="str">
        <f>'[3]Premiums Expend-Adjusted'!B60</f>
        <v>Other Categories Subtotal</v>
      </c>
      <c r="C60" s="408">
        <f>'[3]Premiums Expend-Adjusted'!C60</f>
        <v>110383132</v>
      </c>
      <c r="D60" s="408">
        <f>'[3]Premiums Expend-Adjusted'!D60</f>
        <v>149149653</v>
      </c>
      <c r="E60" s="408">
        <f>'[3]Premiums Expend-Adjusted'!E60</f>
        <v>239102957</v>
      </c>
      <c r="F60" s="408">
        <f>'[3]Premiums Expend-Adjusted'!F60</f>
        <v>120283408</v>
      </c>
      <c r="G60" s="408">
        <f>'[3]Premiums Expend-Adjusted'!G60</f>
        <v>115937255</v>
      </c>
      <c r="H60" s="408">
        <f>'[3]Premiums Expend-Adjusted'!H60</f>
        <v>235734576</v>
      </c>
      <c r="I60" s="408"/>
      <c r="J60" s="408"/>
      <c r="K60" s="408"/>
      <c r="L60" s="408"/>
      <c r="M60" s="408"/>
      <c r="N60" s="412"/>
      <c r="O60" s="413">
        <f>'[3]Premiums Expend-Adjusted'!O60</f>
        <v>970590981</v>
      </c>
      <c r="Q60" s="56"/>
      <c r="R60" s="257"/>
    </row>
    <row r="61" spans="1:18" s="55" customFormat="1" ht="16.5" thickBot="1" x14ac:dyDescent="0.25">
      <c r="A61" s="551"/>
      <c r="B61" s="414" t="str">
        <f>'[3]Premiums Expend-Adjusted'!B61</f>
        <v>Number of Weeks in Month</v>
      </c>
      <c r="C61" s="409">
        <f>'[3]Premiums Expend-Adjusted'!C61</f>
        <v>4</v>
      </c>
      <c r="D61" s="409">
        <f>'[3]Premiums Expend-Adjusted'!D61</f>
        <v>5</v>
      </c>
      <c r="E61" s="409">
        <f>'[3]Premiums Expend-Adjusted'!E61</f>
        <v>4</v>
      </c>
      <c r="F61" s="409">
        <f>'[3]Premiums Expend-Adjusted'!F61</f>
        <v>4</v>
      </c>
      <c r="G61" s="409">
        <f>'[3]Premiums Expend-Adjusted'!G61</f>
        <v>5</v>
      </c>
      <c r="H61" s="409">
        <f>'[3]Premiums Expend-Adjusted'!H61</f>
        <v>4</v>
      </c>
      <c r="I61" s="409">
        <f>'[3]Premiums Expend-Adjusted'!I61</f>
        <v>5</v>
      </c>
      <c r="J61" s="409">
        <f>'[3]Premiums Expend-Adjusted'!J61</f>
        <v>4</v>
      </c>
      <c r="K61" s="409">
        <f>'[3]Premiums Expend-Adjusted'!K61</f>
        <v>4</v>
      </c>
      <c r="L61" s="409">
        <f>'[3]Premiums Expend-Adjusted'!L61</f>
        <v>4</v>
      </c>
      <c r="M61" s="409">
        <f>'[3]Premiums Expend-Adjusted'!M61</f>
        <v>5</v>
      </c>
      <c r="N61" s="409">
        <f>'[3]Premiums Expend-Adjusted'!N61</f>
        <v>4</v>
      </c>
      <c r="O61" s="415">
        <f>'[3]Premiums Expend-Adjusted'!O61</f>
        <v>52</v>
      </c>
      <c r="P61" s="58"/>
      <c r="Q61" s="101"/>
      <c r="R61" s="63"/>
    </row>
    <row r="62" spans="1:18" s="55" customFormat="1" ht="16.5" thickBot="1" x14ac:dyDescent="0.25">
      <c r="A62" s="552"/>
      <c r="B62" s="249"/>
      <c r="C62" s="416">
        <f>'[3]Premiums Expend-Adjusted'!C62</f>
        <v>733294855</v>
      </c>
      <c r="D62" s="416">
        <f>'[3]Premiums Expend-Adjusted'!D62</f>
        <v>849758026</v>
      </c>
      <c r="E62" s="416">
        <f>'[3]Premiums Expend-Adjusted'!E62</f>
        <v>900340374</v>
      </c>
      <c r="F62" s="416">
        <f>'[3]Premiums Expend-Adjusted'!F62</f>
        <v>640976235</v>
      </c>
      <c r="G62" s="416">
        <f>'[3]Premiums Expend-Adjusted'!G62</f>
        <v>883424100</v>
      </c>
      <c r="H62" s="416">
        <f>'[3]Premiums Expend-Adjusted'!H62</f>
        <v>923734584</v>
      </c>
      <c r="I62" s="416"/>
      <c r="J62" s="416"/>
      <c r="K62" s="416"/>
      <c r="L62" s="416"/>
      <c r="M62" s="416"/>
      <c r="N62" s="412"/>
      <c r="O62" s="417">
        <f>'[3]Premiums Expend-Adjusted'!O62</f>
        <v>4931528174</v>
      </c>
      <c r="P62" s="58"/>
      <c r="Q62" s="101"/>
      <c r="R62" s="63"/>
    </row>
    <row r="63" spans="1:18" s="55" customFormat="1" ht="15.75" x14ac:dyDescent="0.2">
      <c r="A63" s="548" t="s">
        <v>4</v>
      </c>
      <c r="B63" s="549"/>
      <c r="C63" s="549"/>
      <c r="D63" s="549"/>
      <c r="E63" s="549"/>
      <c r="F63" s="549"/>
      <c r="G63" s="549"/>
      <c r="H63" s="549"/>
      <c r="I63" s="549"/>
      <c r="J63" s="549"/>
      <c r="K63" s="549"/>
      <c r="L63" s="549"/>
      <c r="M63" s="549"/>
      <c r="N63" s="549"/>
      <c r="O63" s="550"/>
      <c r="P63" s="62"/>
      <c r="Q63" s="101"/>
    </row>
    <row r="64" spans="1:18" s="55" customFormat="1" ht="15.75" hidden="1" customHeight="1" x14ac:dyDescent="0.2">
      <c r="A64" s="536" t="s">
        <v>142</v>
      </c>
      <c r="B64" s="537"/>
      <c r="C64" s="537"/>
      <c r="D64" s="537"/>
      <c r="E64" s="537"/>
      <c r="F64" s="537"/>
      <c r="G64" s="537"/>
      <c r="H64" s="537"/>
      <c r="I64" s="537"/>
      <c r="J64" s="537"/>
      <c r="K64" s="537"/>
      <c r="L64" s="537"/>
      <c r="M64" s="537"/>
      <c r="N64" s="537"/>
      <c r="O64" s="547"/>
      <c r="P64" s="192"/>
      <c r="Q64" s="101"/>
    </row>
    <row r="65" spans="1:17" s="55" customFormat="1" ht="15.75" x14ac:dyDescent="0.2">
      <c r="A65" s="536" t="s">
        <v>158</v>
      </c>
      <c r="B65" s="537"/>
      <c r="C65" s="537"/>
      <c r="D65" s="537"/>
      <c r="E65" s="537"/>
      <c r="F65" s="537"/>
      <c r="G65" s="537"/>
      <c r="H65" s="537"/>
      <c r="I65" s="537"/>
      <c r="J65" s="537"/>
      <c r="K65" s="537"/>
      <c r="L65" s="537"/>
      <c r="M65" s="537"/>
      <c r="N65" s="537"/>
      <c r="O65" s="547"/>
      <c r="P65" s="240" t="s">
        <v>93</v>
      </c>
      <c r="Q65" s="101"/>
    </row>
    <row r="66" spans="1:17" s="55" customFormat="1" ht="16.5" thickBot="1" x14ac:dyDescent="0.25">
      <c r="A66" s="544"/>
      <c r="B66" s="545"/>
      <c r="C66" s="545"/>
      <c r="D66" s="545"/>
      <c r="E66" s="545"/>
      <c r="F66" s="545"/>
      <c r="G66" s="545"/>
      <c r="H66" s="545"/>
      <c r="I66" s="545"/>
      <c r="J66" s="545"/>
      <c r="K66" s="545"/>
      <c r="L66" s="545"/>
      <c r="M66" s="545"/>
      <c r="N66" s="545"/>
      <c r="O66" s="546"/>
      <c r="P66" s="240"/>
      <c r="Q66" s="101"/>
    </row>
    <row r="67" spans="1:17" ht="16.5" customHeight="1" x14ac:dyDescent="0.2">
      <c r="A67" s="535"/>
      <c r="B67" s="535"/>
      <c r="C67" s="535"/>
      <c r="D67" s="535"/>
      <c r="E67" s="535"/>
      <c r="F67" s="535"/>
      <c r="G67" s="535"/>
      <c r="H67" s="535"/>
      <c r="I67" s="535"/>
      <c r="J67" s="535"/>
      <c r="K67" s="535"/>
      <c r="L67" s="535"/>
      <c r="M67" s="535"/>
      <c r="N67" s="535"/>
      <c r="O67" s="535"/>
      <c r="P67" s="113"/>
    </row>
    <row r="68" spans="1:17" ht="15.75" x14ac:dyDescent="0.2">
      <c r="A68" s="536"/>
      <c r="B68" s="537"/>
      <c r="C68" s="537"/>
      <c r="D68" s="537"/>
      <c r="E68" s="537"/>
      <c r="F68" s="537"/>
      <c r="G68" s="537"/>
      <c r="H68" s="537"/>
      <c r="I68" s="537"/>
      <c r="J68" s="537"/>
      <c r="K68" s="537"/>
      <c r="L68" s="537"/>
      <c r="M68" s="537"/>
      <c r="N68" s="537"/>
      <c r="O68" s="537"/>
      <c r="P68" s="113"/>
    </row>
    <row r="72" spans="1:17" x14ac:dyDescent="0.2">
      <c r="D72" s="472" t="s">
        <v>157</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tabSelected="1" view="pageBreakPreview" zoomScale="80" zoomScaleNormal="100" zoomScaleSheetLayoutView="80" workbookViewId="0">
      <selection activeCell="O62" sqref="O62"/>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61" t="s">
        <v>27</v>
      </c>
      <c r="C1" s="662"/>
      <c r="D1" s="662"/>
      <c r="E1" s="662"/>
      <c r="F1" s="662"/>
      <c r="G1" s="662"/>
      <c r="H1" s="662"/>
      <c r="I1" s="662"/>
      <c r="J1" s="663"/>
    </row>
    <row r="2" spans="2:10" ht="57.75" customHeight="1" x14ac:dyDescent="0.25">
      <c r="B2" s="207"/>
      <c r="C2" s="36" t="s">
        <v>63</v>
      </c>
      <c r="D2" s="37" t="s">
        <v>28</v>
      </c>
      <c r="E2" s="37" t="s">
        <v>64</v>
      </c>
      <c r="F2" s="38" t="s">
        <v>7</v>
      </c>
      <c r="G2" s="36" t="s">
        <v>65</v>
      </c>
      <c r="H2" s="37" t="s">
        <v>29</v>
      </c>
      <c r="I2" s="37" t="s">
        <v>66</v>
      </c>
      <c r="J2" s="208" t="s">
        <v>8</v>
      </c>
    </row>
    <row r="3" spans="2:10" ht="15.75" hidden="1" x14ac:dyDescent="0.25">
      <c r="B3" s="69">
        <v>39995</v>
      </c>
      <c r="C3" s="15">
        <v>65349</v>
      </c>
      <c r="D3" s="16"/>
      <c r="E3" s="16">
        <v>0</v>
      </c>
      <c r="F3" s="16"/>
      <c r="G3" s="15">
        <v>1621</v>
      </c>
      <c r="H3" s="16"/>
      <c r="I3" s="16">
        <v>0</v>
      </c>
      <c r="J3" s="209">
        <v>1621</v>
      </c>
    </row>
    <row r="4" spans="2:10" ht="15.75" hidden="1" x14ac:dyDescent="0.25">
      <c r="B4" s="69">
        <v>40026</v>
      </c>
      <c r="C4" s="17">
        <v>66531</v>
      </c>
      <c r="D4" s="18"/>
      <c r="E4" s="18">
        <v>0</v>
      </c>
      <c r="F4" s="18"/>
      <c r="G4" s="17">
        <v>1568</v>
      </c>
      <c r="H4" s="18"/>
      <c r="I4" s="18">
        <v>0</v>
      </c>
      <c r="J4" s="114">
        <v>1568</v>
      </c>
    </row>
    <row r="5" spans="2:10" ht="15.75" hidden="1" x14ac:dyDescent="0.25">
      <c r="B5" s="69">
        <v>40057</v>
      </c>
      <c r="C5" s="17">
        <v>67239</v>
      </c>
      <c r="D5" s="18"/>
      <c r="E5" s="18">
        <v>0</v>
      </c>
      <c r="F5" s="1">
        <v>67239</v>
      </c>
      <c r="G5" s="17">
        <v>1571</v>
      </c>
      <c r="H5" s="18"/>
      <c r="I5" s="18">
        <v>0</v>
      </c>
      <c r="J5" s="114">
        <v>1571</v>
      </c>
    </row>
    <row r="6" spans="2:10" ht="15.75" hidden="1" x14ac:dyDescent="0.25">
      <c r="B6" s="69">
        <v>40087</v>
      </c>
      <c r="C6" s="17">
        <v>68234</v>
      </c>
      <c r="D6" s="18"/>
      <c r="E6" s="18">
        <v>0</v>
      </c>
      <c r="F6" s="1">
        <v>68234</v>
      </c>
      <c r="G6" s="17">
        <v>1561</v>
      </c>
      <c r="H6" s="18"/>
      <c r="I6" s="18">
        <v>0</v>
      </c>
      <c r="J6" s="114">
        <v>1561</v>
      </c>
    </row>
    <row r="7" spans="2:10" ht="15.75" hidden="1" x14ac:dyDescent="0.25">
      <c r="B7" s="69">
        <v>40118</v>
      </c>
      <c r="C7" s="17">
        <v>69011</v>
      </c>
      <c r="D7" s="18"/>
      <c r="E7" s="18">
        <v>0</v>
      </c>
      <c r="F7" s="1">
        <v>69011</v>
      </c>
      <c r="G7" s="17">
        <v>1563</v>
      </c>
      <c r="H7" s="18"/>
      <c r="I7" s="18">
        <v>0</v>
      </c>
      <c r="J7" s="114">
        <v>1563</v>
      </c>
    </row>
    <row r="8" spans="2:10" ht="15.75" hidden="1" x14ac:dyDescent="0.25">
      <c r="B8" s="69">
        <v>40148</v>
      </c>
      <c r="C8" s="17">
        <v>69640</v>
      </c>
      <c r="D8" s="18"/>
      <c r="E8" s="18">
        <v>0</v>
      </c>
      <c r="F8" s="1">
        <v>69640</v>
      </c>
      <c r="G8" s="17">
        <v>1528</v>
      </c>
      <c r="H8" s="18"/>
      <c r="I8" s="18">
        <v>0</v>
      </c>
      <c r="J8" s="114">
        <v>1528</v>
      </c>
    </row>
    <row r="9" spans="2:10" ht="15.75" hidden="1" x14ac:dyDescent="0.25">
      <c r="B9" s="69">
        <v>40179</v>
      </c>
      <c r="C9" s="17">
        <v>70186</v>
      </c>
      <c r="D9" s="18"/>
      <c r="E9" s="18">
        <v>0</v>
      </c>
      <c r="F9" s="1">
        <v>70186</v>
      </c>
      <c r="G9" s="17">
        <v>1532</v>
      </c>
      <c r="H9" s="18"/>
      <c r="I9" s="18">
        <v>0</v>
      </c>
      <c r="J9" s="114">
        <v>1532</v>
      </c>
    </row>
    <row r="10" spans="2:10" ht="15.75" hidden="1" x14ac:dyDescent="0.25">
      <c r="B10" s="69">
        <v>40210</v>
      </c>
      <c r="C10" s="17">
        <v>69887</v>
      </c>
      <c r="D10" s="18"/>
      <c r="E10" s="18">
        <v>0</v>
      </c>
      <c r="F10" s="1">
        <v>69887</v>
      </c>
      <c r="G10" s="17">
        <v>1523</v>
      </c>
      <c r="H10" s="18"/>
      <c r="I10" s="18">
        <v>0</v>
      </c>
      <c r="J10" s="114">
        <v>1523</v>
      </c>
    </row>
    <row r="11" spans="2:10" ht="15.75" hidden="1" x14ac:dyDescent="0.25">
      <c r="B11" s="69">
        <v>40238</v>
      </c>
      <c r="C11" s="17">
        <v>70212</v>
      </c>
      <c r="D11" s="18"/>
      <c r="E11" s="18">
        <v>0</v>
      </c>
      <c r="F11" s="1">
        <v>70212</v>
      </c>
      <c r="G11" s="17">
        <v>1550</v>
      </c>
      <c r="H11" s="18"/>
      <c r="I11" s="18">
        <v>0</v>
      </c>
      <c r="J11" s="114">
        <v>1550</v>
      </c>
    </row>
    <row r="12" spans="2:10" ht="15.75" hidden="1" x14ac:dyDescent="0.25">
      <c r="B12" s="69">
        <v>40269</v>
      </c>
      <c r="C12" s="17">
        <v>69663</v>
      </c>
      <c r="D12" s="18"/>
      <c r="E12" s="18">
        <v>0</v>
      </c>
      <c r="F12" s="1">
        <v>69663</v>
      </c>
      <c r="G12" s="17">
        <v>1517</v>
      </c>
      <c r="H12" s="18"/>
      <c r="I12" s="18">
        <v>0</v>
      </c>
      <c r="J12" s="114">
        <v>1517</v>
      </c>
    </row>
    <row r="13" spans="2:10" ht="15.75" hidden="1" x14ac:dyDescent="0.25">
      <c r="B13" s="69">
        <v>40299</v>
      </c>
      <c r="C13" s="17">
        <v>68771</v>
      </c>
      <c r="D13" s="18"/>
      <c r="E13" s="18">
        <v>600</v>
      </c>
      <c r="F13" s="1">
        <v>69371</v>
      </c>
      <c r="G13" s="17">
        <v>1529</v>
      </c>
      <c r="H13" s="18"/>
      <c r="I13" s="18">
        <v>46</v>
      </c>
      <c r="J13" s="114">
        <v>1575</v>
      </c>
    </row>
    <row r="14" spans="2:10" ht="15.75" hidden="1" x14ac:dyDescent="0.25">
      <c r="B14" s="69">
        <v>40330</v>
      </c>
      <c r="C14" s="17">
        <v>68340</v>
      </c>
      <c r="D14" s="18"/>
      <c r="E14" s="18">
        <v>1029</v>
      </c>
      <c r="F14" s="1">
        <v>69369</v>
      </c>
      <c r="G14" s="17">
        <v>1524</v>
      </c>
      <c r="H14" s="18"/>
      <c r="I14" s="18">
        <v>83</v>
      </c>
      <c r="J14" s="114">
        <v>1607</v>
      </c>
    </row>
    <row r="15" spans="2:10" ht="15.75" hidden="1" x14ac:dyDescent="0.25">
      <c r="B15" s="71" t="s">
        <v>21</v>
      </c>
      <c r="C15" s="19">
        <v>68589</v>
      </c>
      <c r="D15" s="20"/>
      <c r="E15" s="20">
        <v>136</v>
      </c>
      <c r="F15" s="13">
        <v>68725</v>
      </c>
      <c r="G15" s="19">
        <v>1549</v>
      </c>
      <c r="H15" s="20"/>
      <c r="I15" s="20">
        <v>11</v>
      </c>
      <c r="J15" s="210">
        <v>1560</v>
      </c>
    </row>
    <row r="16" spans="2:10" ht="15.75" hidden="1" x14ac:dyDescent="0.25">
      <c r="B16" s="69">
        <v>40360</v>
      </c>
      <c r="C16" s="17">
        <v>1338</v>
      </c>
      <c r="D16" s="18"/>
      <c r="E16" s="18">
        <v>1511</v>
      </c>
      <c r="F16" s="1">
        <v>2849</v>
      </c>
      <c r="G16" s="17">
        <v>1485</v>
      </c>
      <c r="H16" s="18"/>
      <c r="I16" s="18">
        <v>124</v>
      </c>
      <c r="J16" s="114">
        <v>1609</v>
      </c>
    </row>
    <row r="17" spans="2:10" ht="15.75" hidden="1" x14ac:dyDescent="0.25">
      <c r="B17" s="69">
        <v>40391</v>
      </c>
      <c r="C17" s="17">
        <v>67389</v>
      </c>
      <c r="D17" s="18"/>
      <c r="E17" s="18">
        <v>2018</v>
      </c>
      <c r="F17" s="1">
        <v>69407</v>
      </c>
      <c r="G17" s="17">
        <v>1488</v>
      </c>
      <c r="H17" s="18"/>
      <c r="I17" s="18">
        <v>162</v>
      </c>
      <c r="J17" s="114">
        <v>1650</v>
      </c>
    </row>
    <row r="18" spans="2:10" ht="15.75" hidden="1" x14ac:dyDescent="0.25">
      <c r="B18" s="69">
        <v>40422</v>
      </c>
      <c r="C18" s="17">
        <v>65824</v>
      </c>
      <c r="D18" s="18"/>
      <c r="E18" s="18">
        <v>2505</v>
      </c>
      <c r="F18" s="1">
        <v>68329</v>
      </c>
      <c r="G18" s="17">
        <v>1457</v>
      </c>
      <c r="H18" s="18"/>
      <c r="I18" s="18">
        <v>187</v>
      </c>
      <c r="J18" s="114">
        <v>1644</v>
      </c>
    </row>
    <row r="19" spans="2:10" ht="15.75" hidden="1" x14ac:dyDescent="0.25">
      <c r="B19" s="69">
        <v>40452</v>
      </c>
      <c r="C19" s="17">
        <v>63930</v>
      </c>
      <c r="D19" s="18"/>
      <c r="E19" s="18">
        <v>2935</v>
      </c>
      <c r="F19" s="1">
        <v>66865</v>
      </c>
      <c r="G19" s="17">
        <v>1417</v>
      </c>
      <c r="H19" s="18"/>
      <c r="I19" s="18">
        <v>206</v>
      </c>
      <c r="J19" s="114">
        <v>1623</v>
      </c>
    </row>
    <row r="20" spans="2:10" ht="15.75" hidden="1" x14ac:dyDescent="0.25">
      <c r="B20" s="69">
        <v>40483</v>
      </c>
      <c r="C20" s="17">
        <v>63053</v>
      </c>
      <c r="D20" s="18"/>
      <c r="E20" s="18">
        <v>3342</v>
      </c>
      <c r="F20" s="1">
        <v>66395</v>
      </c>
      <c r="G20" s="17">
        <v>1424</v>
      </c>
      <c r="H20" s="18"/>
      <c r="I20" s="18">
        <v>228</v>
      </c>
      <c r="J20" s="114">
        <v>1652</v>
      </c>
    </row>
    <row r="21" spans="2:10" ht="15.75" hidden="1" x14ac:dyDescent="0.25">
      <c r="B21" s="69">
        <v>40513</v>
      </c>
      <c r="C21" s="17">
        <v>62818</v>
      </c>
      <c r="D21" s="18"/>
      <c r="E21" s="18">
        <v>3759</v>
      </c>
      <c r="F21" s="1">
        <v>66577</v>
      </c>
      <c r="G21" s="17">
        <v>1431</v>
      </c>
      <c r="H21" s="18"/>
      <c r="I21" s="18">
        <v>270</v>
      </c>
      <c r="J21" s="114">
        <v>1701</v>
      </c>
    </row>
    <row r="22" spans="2:10" ht="15.75" hidden="1" x14ac:dyDescent="0.25">
      <c r="B22" s="69">
        <v>40544</v>
      </c>
      <c r="C22" s="17">
        <v>63103</v>
      </c>
      <c r="D22" s="18"/>
      <c r="E22" s="18">
        <v>4316</v>
      </c>
      <c r="F22" s="1">
        <v>67419</v>
      </c>
      <c r="G22" s="17">
        <v>1477</v>
      </c>
      <c r="H22" s="18"/>
      <c r="I22" s="18">
        <v>325</v>
      </c>
      <c r="J22" s="114">
        <v>1802</v>
      </c>
    </row>
    <row r="23" spans="2:10" ht="15.75" hidden="1" x14ac:dyDescent="0.25">
      <c r="B23" s="69">
        <v>40575</v>
      </c>
      <c r="C23" s="17">
        <v>62932</v>
      </c>
      <c r="D23" s="18"/>
      <c r="E23" s="18">
        <v>4888</v>
      </c>
      <c r="F23" s="1">
        <v>67820</v>
      </c>
      <c r="G23" s="17">
        <v>1478</v>
      </c>
      <c r="H23" s="18"/>
      <c r="I23" s="18">
        <v>357</v>
      </c>
      <c r="J23" s="114">
        <v>1835</v>
      </c>
    </row>
    <row r="24" spans="2:10" ht="15.75" hidden="1" x14ac:dyDescent="0.25">
      <c r="B24" s="69">
        <v>40603</v>
      </c>
      <c r="C24" s="17">
        <v>63205</v>
      </c>
      <c r="D24" s="18"/>
      <c r="E24" s="18">
        <v>5358</v>
      </c>
      <c r="F24" s="1">
        <v>68563</v>
      </c>
      <c r="G24" s="17">
        <v>1514</v>
      </c>
      <c r="H24" s="18"/>
      <c r="I24" s="18">
        <v>361</v>
      </c>
      <c r="J24" s="114">
        <v>1875</v>
      </c>
    </row>
    <row r="25" spans="2:10" ht="15.75" hidden="1" x14ac:dyDescent="0.25">
      <c r="B25" s="69">
        <v>40634</v>
      </c>
      <c r="C25" s="17">
        <v>61947</v>
      </c>
      <c r="D25" s="18"/>
      <c r="E25" s="18">
        <v>5674</v>
      </c>
      <c r="F25" s="1">
        <v>67621</v>
      </c>
      <c r="G25" s="17">
        <v>1512</v>
      </c>
      <c r="H25" s="18"/>
      <c r="I25" s="18">
        <v>355</v>
      </c>
      <c r="J25" s="114">
        <v>1867</v>
      </c>
    </row>
    <row r="26" spans="2:10" ht="15.75" hidden="1" x14ac:dyDescent="0.25">
      <c r="B26" s="69">
        <v>40664</v>
      </c>
      <c r="C26" s="17">
        <v>59210</v>
      </c>
      <c r="D26" s="18"/>
      <c r="E26" s="18">
        <v>5872</v>
      </c>
      <c r="F26" s="1">
        <v>65082</v>
      </c>
      <c r="G26" s="17">
        <v>1498</v>
      </c>
      <c r="H26" s="18"/>
      <c r="I26" s="18">
        <v>342</v>
      </c>
      <c r="J26" s="114">
        <v>1840</v>
      </c>
    </row>
    <row r="27" spans="2:10" ht="15.75" hidden="1" x14ac:dyDescent="0.25">
      <c r="B27" s="69">
        <v>40695</v>
      </c>
      <c r="C27" s="17">
        <v>57858</v>
      </c>
      <c r="D27" s="18"/>
      <c r="E27" s="18">
        <v>6098</v>
      </c>
      <c r="F27" s="1">
        <v>63956</v>
      </c>
      <c r="G27" s="17">
        <v>1455</v>
      </c>
      <c r="H27" s="18"/>
      <c r="I27" s="18">
        <v>349</v>
      </c>
      <c r="J27" s="114">
        <v>1804</v>
      </c>
    </row>
    <row r="28" spans="2:10" ht="15.75" hidden="1" x14ac:dyDescent="0.25">
      <c r="B28" s="71" t="s">
        <v>25</v>
      </c>
      <c r="C28" s="19">
        <v>57717</v>
      </c>
      <c r="D28" s="20"/>
      <c r="E28" s="20">
        <v>4023</v>
      </c>
      <c r="F28" s="13">
        <v>61740</v>
      </c>
      <c r="G28" s="19">
        <v>1470</v>
      </c>
      <c r="H28" s="20"/>
      <c r="I28" s="20">
        <v>272</v>
      </c>
      <c r="J28" s="210">
        <v>1742</v>
      </c>
    </row>
    <row r="29" spans="2:10" ht="15.75" hidden="1" x14ac:dyDescent="0.25">
      <c r="B29" s="69">
        <v>40725</v>
      </c>
      <c r="C29" s="17">
        <v>57349</v>
      </c>
      <c r="D29" s="18"/>
      <c r="E29" s="18">
        <v>6320</v>
      </c>
      <c r="F29" s="1">
        <v>63669</v>
      </c>
      <c r="G29" s="17">
        <v>1511</v>
      </c>
      <c r="H29" s="18"/>
      <c r="I29" s="18">
        <v>357</v>
      </c>
      <c r="J29" s="114">
        <v>1868</v>
      </c>
    </row>
    <row r="30" spans="2:10" ht="15.75" hidden="1" x14ac:dyDescent="0.25">
      <c r="B30" s="69">
        <v>40756</v>
      </c>
      <c r="C30" s="17">
        <v>57625</v>
      </c>
      <c r="D30" s="18"/>
      <c r="E30" s="18">
        <v>6444</v>
      </c>
      <c r="F30" s="1">
        <v>64069</v>
      </c>
      <c r="G30" s="17">
        <v>1567</v>
      </c>
      <c r="H30" s="18"/>
      <c r="I30" s="18">
        <v>355</v>
      </c>
      <c r="J30" s="114">
        <v>1922</v>
      </c>
    </row>
    <row r="31" spans="2:10" ht="15.75" hidden="1" x14ac:dyDescent="0.25">
      <c r="B31" s="69">
        <v>40787</v>
      </c>
      <c r="C31" s="17">
        <v>57506</v>
      </c>
      <c r="D31" s="18"/>
      <c r="E31" s="18">
        <v>7275</v>
      </c>
      <c r="F31" s="1">
        <v>64781</v>
      </c>
      <c r="G31" s="17">
        <v>1533</v>
      </c>
      <c r="H31" s="18"/>
      <c r="I31" s="18">
        <v>377</v>
      </c>
      <c r="J31" s="114">
        <v>1910</v>
      </c>
    </row>
    <row r="32" spans="2:10" ht="15.75" hidden="1" x14ac:dyDescent="0.25">
      <c r="B32" s="69">
        <v>40817</v>
      </c>
      <c r="C32" s="17">
        <v>58766</v>
      </c>
      <c r="D32" s="18"/>
      <c r="E32" s="18">
        <v>8075</v>
      </c>
      <c r="F32" s="1">
        <v>66841</v>
      </c>
      <c r="G32" s="17">
        <v>1550</v>
      </c>
      <c r="H32" s="18"/>
      <c r="I32" s="18">
        <v>375</v>
      </c>
      <c r="J32" s="114">
        <v>1925</v>
      </c>
    </row>
    <row r="33" spans="2:10" ht="15.75" hidden="1" x14ac:dyDescent="0.25">
      <c r="B33" s="69">
        <v>40848</v>
      </c>
      <c r="C33" s="17">
        <v>59551</v>
      </c>
      <c r="D33" s="18"/>
      <c r="E33" s="18">
        <v>10493</v>
      </c>
      <c r="F33" s="1">
        <v>70044</v>
      </c>
      <c r="G33" s="17">
        <v>1493</v>
      </c>
      <c r="H33" s="18"/>
      <c r="I33" s="18">
        <v>451</v>
      </c>
      <c r="J33" s="114">
        <v>1944</v>
      </c>
    </row>
    <row r="34" spans="2:10" ht="15.75" hidden="1" x14ac:dyDescent="0.25">
      <c r="B34" s="69">
        <v>40878</v>
      </c>
      <c r="C34" s="17">
        <v>59699</v>
      </c>
      <c r="D34" s="18"/>
      <c r="E34" s="18">
        <v>12338</v>
      </c>
      <c r="F34" s="1">
        <v>72037</v>
      </c>
      <c r="G34" s="17">
        <v>1506</v>
      </c>
      <c r="H34" s="18"/>
      <c r="I34" s="18">
        <v>487</v>
      </c>
      <c r="J34" s="114">
        <v>1993</v>
      </c>
    </row>
    <row r="35" spans="2:10" ht="15.75" hidden="1" x14ac:dyDescent="0.25">
      <c r="B35" s="69">
        <v>40909</v>
      </c>
      <c r="C35" s="17">
        <v>64289</v>
      </c>
      <c r="D35" s="18"/>
      <c r="E35" s="18">
        <v>12985</v>
      </c>
      <c r="F35" s="1">
        <v>77274</v>
      </c>
      <c r="G35" s="17">
        <v>1590</v>
      </c>
      <c r="H35" s="18"/>
      <c r="I35" s="18">
        <v>498</v>
      </c>
      <c r="J35" s="114">
        <v>2088</v>
      </c>
    </row>
    <row r="36" spans="2:10" ht="15.75" hidden="1" x14ac:dyDescent="0.25">
      <c r="B36" s="211">
        <v>40940</v>
      </c>
      <c r="C36" s="17">
        <v>66199</v>
      </c>
      <c r="D36" s="18"/>
      <c r="E36" s="18">
        <v>13250</v>
      </c>
      <c r="F36" s="1">
        <v>79449</v>
      </c>
      <c r="G36" s="17">
        <v>1722</v>
      </c>
      <c r="H36" s="18"/>
      <c r="I36" s="18">
        <v>494</v>
      </c>
      <c r="J36" s="114">
        <v>2216</v>
      </c>
    </row>
    <row r="37" spans="2:10" ht="15.75" hidden="1" x14ac:dyDescent="0.25">
      <c r="B37" s="69">
        <v>40969</v>
      </c>
      <c r="C37" s="17">
        <v>68051</v>
      </c>
      <c r="D37" s="18"/>
      <c r="E37" s="18">
        <v>13774</v>
      </c>
      <c r="F37" s="1">
        <v>81825</v>
      </c>
      <c r="G37" s="17">
        <v>1738</v>
      </c>
      <c r="H37" s="18"/>
      <c r="I37" s="18">
        <v>525</v>
      </c>
      <c r="J37" s="114">
        <v>2263</v>
      </c>
    </row>
    <row r="38" spans="2:10" ht="15.75" hidden="1" x14ac:dyDescent="0.25">
      <c r="B38" s="69">
        <v>41000</v>
      </c>
      <c r="C38" s="17">
        <v>70560</v>
      </c>
      <c r="D38" s="18"/>
      <c r="E38" s="18">
        <v>13492</v>
      </c>
      <c r="F38" s="1">
        <v>84052</v>
      </c>
      <c r="G38" s="17">
        <v>1736</v>
      </c>
      <c r="H38" s="18"/>
      <c r="I38" s="18">
        <v>494</v>
      </c>
      <c r="J38" s="114">
        <v>2230</v>
      </c>
    </row>
    <row r="39" spans="2:10" ht="15.75" hidden="1" x14ac:dyDescent="0.25">
      <c r="B39" s="69">
        <v>41030</v>
      </c>
      <c r="C39" s="17">
        <v>70121</v>
      </c>
      <c r="D39" s="18"/>
      <c r="E39" s="18">
        <v>14169</v>
      </c>
      <c r="F39" s="1">
        <v>84290</v>
      </c>
      <c r="G39" s="17">
        <v>1737</v>
      </c>
      <c r="H39" s="18"/>
      <c r="I39" s="18">
        <v>494</v>
      </c>
      <c r="J39" s="114">
        <v>2231</v>
      </c>
    </row>
    <row r="40" spans="2:10" ht="15.75" hidden="1" x14ac:dyDescent="0.25">
      <c r="B40" s="69">
        <v>41061</v>
      </c>
      <c r="C40" s="17">
        <v>68881</v>
      </c>
      <c r="D40" s="18"/>
      <c r="E40" s="18">
        <v>13975</v>
      </c>
      <c r="F40" s="1">
        <v>82856</v>
      </c>
      <c r="G40" s="17">
        <v>1713</v>
      </c>
      <c r="H40" s="18"/>
      <c r="I40" s="18">
        <v>466</v>
      </c>
      <c r="J40" s="114">
        <v>2179</v>
      </c>
    </row>
    <row r="41" spans="2:10" ht="15.75" hidden="1" x14ac:dyDescent="0.25">
      <c r="B41" s="73" t="s">
        <v>31</v>
      </c>
      <c r="C41" s="29">
        <v>63216</v>
      </c>
      <c r="D41" s="30"/>
      <c r="E41" s="30">
        <v>11049</v>
      </c>
      <c r="F41" s="30">
        <v>74266</v>
      </c>
      <c r="G41" s="24">
        <v>1616</v>
      </c>
      <c r="H41" s="25"/>
      <c r="I41" s="25">
        <v>448</v>
      </c>
      <c r="J41" s="212">
        <v>2064</v>
      </c>
    </row>
    <row r="42" spans="2:10" ht="15.75" hidden="1" x14ac:dyDescent="0.25">
      <c r="B42" s="69">
        <v>41091</v>
      </c>
      <c r="C42" s="26">
        <v>69977</v>
      </c>
      <c r="D42" s="27"/>
      <c r="E42" s="27">
        <v>13731</v>
      </c>
      <c r="F42" s="28">
        <v>83708</v>
      </c>
      <c r="G42" s="26">
        <v>1694</v>
      </c>
      <c r="H42" s="27"/>
      <c r="I42" s="27">
        <v>452</v>
      </c>
      <c r="J42" s="213">
        <v>2146</v>
      </c>
    </row>
    <row r="43" spans="2:10" ht="15.75" hidden="1" x14ac:dyDescent="0.25">
      <c r="B43" s="69">
        <v>41122</v>
      </c>
      <c r="C43" s="21">
        <v>68938</v>
      </c>
      <c r="D43" s="14"/>
      <c r="E43" s="14">
        <v>14509</v>
      </c>
      <c r="F43" s="22">
        <v>83447</v>
      </c>
      <c r="G43" s="21">
        <v>1663</v>
      </c>
      <c r="H43" s="14"/>
      <c r="I43" s="14">
        <v>459</v>
      </c>
      <c r="J43" s="214">
        <v>2122</v>
      </c>
    </row>
    <row r="44" spans="2:10" ht="15.75" hidden="1" x14ac:dyDescent="0.25">
      <c r="B44" s="69">
        <v>41153</v>
      </c>
      <c r="C44" s="21">
        <v>67196</v>
      </c>
      <c r="D44" s="14"/>
      <c r="E44" s="14">
        <v>15267</v>
      </c>
      <c r="F44" s="22">
        <v>82463</v>
      </c>
      <c r="G44" s="21">
        <v>1575</v>
      </c>
      <c r="H44" s="14"/>
      <c r="I44" s="14">
        <v>482</v>
      </c>
      <c r="J44" s="214">
        <v>2057</v>
      </c>
    </row>
    <row r="45" spans="2:10" ht="15.75" hidden="1" x14ac:dyDescent="0.25">
      <c r="B45" s="69">
        <v>41183</v>
      </c>
      <c r="C45" s="21">
        <v>68080</v>
      </c>
      <c r="D45" s="14"/>
      <c r="E45" s="14">
        <v>14955</v>
      </c>
      <c r="F45" s="22">
        <v>83035</v>
      </c>
      <c r="G45" s="21">
        <v>1552</v>
      </c>
      <c r="H45" s="14"/>
      <c r="I45" s="14">
        <v>470</v>
      </c>
      <c r="J45" s="214">
        <v>2022</v>
      </c>
    </row>
    <row r="46" spans="2:10" ht="15.75" hidden="1" x14ac:dyDescent="0.25">
      <c r="B46" s="69">
        <v>41214</v>
      </c>
      <c r="C46" s="21">
        <v>69082</v>
      </c>
      <c r="D46" s="14"/>
      <c r="E46" s="14">
        <v>15289</v>
      </c>
      <c r="F46" s="22">
        <v>84371</v>
      </c>
      <c r="G46" s="21">
        <v>1593</v>
      </c>
      <c r="H46" s="14"/>
      <c r="I46" s="14">
        <v>498</v>
      </c>
      <c r="J46" s="214">
        <v>2091</v>
      </c>
    </row>
    <row r="47" spans="2:10" ht="15.75" hidden="1" x14ac:dyDescent="0.25">
      <c r="B47" s="69">
        <v>41244</v>
      </c>
      <c r="C47" s="21">
        <v>68453</v>
      </c>
      <c r="D47" s="14"/>
      <c r="E47" s="14">
        <v>16575</v>
      </c>
      <c r="F47" s="22">
        <v>85028</v>
      </c>
      <c r="G47" s="21">
        <v>1589</v>
      </c>
      <c r="H47" s="14"/>
      <c r="I47" s="14">
        <v>550</v>
      </c>
      <c r="J47" s="214">
        <v>2139</v>
      </c>
    </row>
    <row r="48" spans="2:10" ht="15.75" hidden="1" x14ac:dyDescent="0.25">
      <c r="B48" s="69">
        <v>41275</v>
      </c>
      <c r="C48" s="21">
        <v>65022</v>
      </c>
      <c r="D48" s="14"/>
      <c r="E48" s="14">
        <v>16159</v>
      </c>
      <c r="F48" s="22">
        <v>81181</v>
      </c>
      <c r="G48" s="21">
        <v>662</v>
      </c>
      <c r="H48" s="14"/>
      <c r="I48" s="14">
        <v>504</v>
      </c>
      <c r="J48" s="214">
        <v>1166</v>
      </c>
    </row>
    <row r="49" spans="2:10" ht="15.75" hidden="1" x14ac:dyDescent="0.25">
      <c r="B49" s="69">
        <v>41306</v>
      </c>
      <c r="C49" s="21">
        <v>59761</v>
      </c>
      <c r="D49" s="14"/>
      <c r="E49" s="14">
        <v>16028</v>
      </c>
      <c r="F49" s="22">
        <v>75789</v>
      </c>
      <c r="G49" s="21">
        <v>585</v>
      </c>
      <c r="H49" s="14"/>
      <c r="I49" s="14">
        <v>451</v>
      </c>
      <c r="J49" s="214">
        <v>1036</v>
      </c>
    </row>
    <row r="50" spans="2:10" ht="15.75" hidden="1" x14ac:dyDescent="0.25">
      <c r="B50" s="69">
        <v>41334</v>
      </c>
      <c r="C50" s="21">
        <v>55167</v>
      </c>
      <c r="D50" s="14"/>
      <c r="E50" s="14">
        <v>16337</v>
      </c>
      <c r="F50" s="22">
        <v>71504</v>
      </c>
      <c r="G50" s="21">
        <v>636</v>
      </c>
      <c r="H50" s="14"/>
      <c r="I50" s="14">
        <v>442</v>
      </c>
      <c r="J50" s="214">
        <v>1078</v>
      </c>
    </row>
    <row r="51" spans="2:10" ht="15.75" hidden="1" x14ac:dyDescent="0.25">
      <c r="B51" s="69">
        <v>41365</v>
      </c>
      <c r="C51" s="21">
        <v>55115</v>
      </c>
      <c r="D51" s="14"/>
      <c r="E51" s="14">
        <v>16091</v>
      </c>
      <c r="F51" s="22">
        <v>71206</v>
      </c>
      <c r="G51" s="21">
        <v>709</v>
      </c>
      <c r="H51" s="14"/>
      <c r="I51" s="14">
        <v>435</v>
      </c>
      <c r="J51" s="214">
        <v>1144</v>
      </c>
    </row>
    <row r="52" spans="2:10" ht="15.75" hidden="1" x14ac:dyDescent="0.25">
      <c r="B52" s="69">
        <v>41395</v>
      </c>
      <c r="C52" s="21">
        <v>51438</v>
      </c>
      <c r="D52" s="14"/>
      <c r="E52" s="14">
        <v>15914</v>
      </c>
      <c r="F52" s="22">
        <v>67352</v>
      </c>
      <c r="G52" s="21">
        <v>737</v>
      </c>
      <c r="H52" s="14"/>
      <c r="I52" s="14">
        <v>417</v>
      </c>
      <c r="J52" s="214">
        <v>1154</v>
      </c>
    </row>
    <row r="53" spans="2:10" ht="15.75" hidden="1" x14ac:dyDescent="0.25">
      <c r="B53" s="69">
        <v>41426</v>
      </c>
      <c r="C53" s="21">
        <v>48895</v>
      </c>
      <c r="D53" s="14"/>
      <c r="E53" s="14">
        <v>16047</v>
      </c>
      <c r="F53" s="22">
        <v>64942</v>
      </c>
      <c r="G53" s="21">
        <v>778</v>
      </c>
      <c r="H53" s="14"/>
      <c r="I53" s="14">
        <v>399</v>
      </c>
      <c r="J53" s="214">
        <v>1177</v>
      </c>
    </row>
    <row r="54" spans="2:10" ht="15.75" hidden="1" x14ac:dyDescent="0.25">
      <c r="B54" s="73" t="s">
        <v>34</v>
      </c>
      <c r="C54" s="24">
        <v>62260</v>
      </c>
      <c r="D54" s="25"/>
      <c r="E54" s="25">
        <v>15575</v>
      </c>
      <c r="F54" s="25">
        <v>77836</v>
      </c>
      <c r="G54" s="24">
        <v>1148</v>
      </c>
      <c r="H54" s="25"/>
      <c r="I54" s="25">
        <v>463</v>
      </c>
      <c r="J54" s="212">
        <v>1611</v>
      </c>
    </row>
    <row r="55" spans="2:10" ht="15.75" hidden="1" x14ac:dyDescent="0.25">
      <c r="B55" s="69">
        <v>41456</v>
      </c>
      <c r="C55" s="21">
        <v>52548</v>
      </c>
      <c r="D55" s="14"/>
      <c r="E55" s="14">
        <v>15933</v>
      </c>
      <c r="F55" s="22">
        <v>68481</v>
      </c>
      <c r="G55" s="21">
        <v>850</v>
      </c>
      <c r="H55" s="14"/>
      <c r="I55" s="14">
        <v>354</v>
      </c>
      <c r="J55" s="214">
        <v>1204</v>
      </c>
    </row>
    <row r="56" spans="2:10" ht="15.75" hidden="1" x14ac:dyDescent="0.25">
      <c r="B56" s="69">
        <v>41487</v>
      </c>
      <c r="C56" s="21">
        <v>50183</v>
      </c>
      <c r="D56" s="14"/>
      <c r="E56" s="14">
        <v>17642</v>
      </c>
      <c r="F56" s="22">
        <v>67825</v>
      </c>
      <c r="G56" s="21">
        <v>869</v>
      </c>
      <c r="H56" s="14"/>
      <c r="I56" s="14">
        <v>393</v>
      </c>
      <c r="J56" s="214">
        <v>1262</v>
      </c>
    </row>
    <row r="57" spans="2:10" ht="15.75" hidden="1" x14ac:dyDescent="0.25">
      <c r="B57" s="69">
        <v>41518</v>
      </c>
      <c r="C57" s="21">
        <v>50143</v>
      </c>
      <c r="D57" s="14"/>
      <c r="E57" s="14">
        <v>16564</v>
      </c>
      <c r="F57" s="22">
        <v>66707</v>
      </c>
      <c r="G57" s="21">
        <v>928</v>
      </c>
      <c r="H57" s="14"/>
      <c r="I57" s="14">
        <v>385</v>
      </c>
      <c r="J57" s="214">
        <v>1313</v>
      </c>
    </row>
    <row r="58" spans="2:10" ht="15.75" hidden="1" x14ac:dyDescent="0.25">
      <c r="B58" s="69">
        <v>41548</v>
      </c>
      <c r="C58" s="21">
        <v>43294</v>
      </c>
      <c r="D58" s="14"/>
      <c r="E58" s="14">
        <v>20972</v>
      </c>
      <c r="F58" s="22">
        <v>64266</v>
      </c>
      <c r="G58" s="21">
        <v>246</v>
      </c>
      <c r="H58" s="14"/>
      <c r="I58" s="14">
        <v>533</v>
      </c>
      <c r="J58" s="214">
        <v>779</v>
      </c>
    </row>
    <row r="59" spans="2:10" ht="15.75" hidden="1" x14ac:dyDescent="0.25">
      <c r="B59" s="69">
        <v>41579</v>
      </c>
      <c r="C59" s="21">
        <v>39832</v>
      </c>
      <c r="D59" s="14"/>
      <c r="E59" s="14">
        <v>19542</v>
      </c>
      <c r="F59" s="22">
        <v>59374</v>
      </c>
      <c r="G59" s="21">
        <v>313</v>
      </c>
      <c r="H59" s="14"/>
      <c r="I59" s="14">
        <v>534</v>
      </c>
      <c r="J59" s="214">
        <v>847</v>
      </c>
    </row>
    <row r="60" spans="2:10" ht="37.5" hidden="1" customHeight="1" x14ac:dyDescent="0.25">
      <c r="B60" s="69">
        <v>41609</v>
      </c>
      <c r="C60" s="21">
        <v>40150</v>
      </c>
      <c r="D60" s="14"/>
      <c r="E60" s="14">
        <v>20376</v>
      </c>
      <c r="F60" s="22">
        <v>60526</v>
      </c>
      <c r="G60" s="21">
        <v>354</v>
      </c>
      <c r="H60" s="14"/>
      <c r="I60" s="14">
        <v>540</v>
      </c>
      <c r="J60" s="214">
        <v>894</v>
      </c>
    </row>
    <row r="61" spans="2:10" ht="15.75" hidden="1" x14ac:dyDescent="0.25">
      <c r="B61" s="69">
        <v>41640</v>
      </c>
      <c r="C61" s="21">
        <v>39924</v>
      </c>
      <c r="D61" s="14"/>
      <c r="E61" s="14">
        <v>20324</v>
      </c>
      <c r="F61" s="22">
        <v>60248</v>
      </c>
      <c r="G61" s="21">
        <v>310</v>
      </c>
      <c r="H61" s="51"/>
      <c r="I61" s="51">
        <v>561</v>
      </c>
      <c r="J61" s="214">
        <v>871</v>
      </c>
    </row>
    <row r="62" spans="2:10" ht="15.75" hidden="1" x14ac:dyDescent="0.25">
      <c r="B62" s="69">
        <v>41671</v>
      </c>
      <c r="C62" s="21">
        <v>37490</v>
      </c>
      <c r="D62" s="14"/>
      <c r="E62" s="14">
        <v>19050</v>
      </c>
      <c r="F62" s="22">
        <v>56540</v>
      </c>
      <c r="G62" s="21">
        <v>300</v>
      </c>
      <c r="H62" s="51"/>
      <c r="I62" s="51">
        <v>566</v>
      </c>
      <c r="J62" s="214">
        <v>866</v>
      </c>
    </row>
    <row r="63" spans="2:10" ht="15.75" hidden="1" x14ac:dyDescent="0.25">
      <c r="B63" s="69">
        <v>41699</v>
      </c>
      <c r="C63" s="21">
        <v>39972</v>
      </c>
      <c r="D63" s="14"/>
      <c r="E63" s="14">
        <v>20690</v>
      </c>
      <c r="F63" s="22">
        <v>60662</v>
      </c>
      <c r="G63" s="21">
        <v>333</v>
      </c>
      <c r="H63" s="51"/>
      <c r="I63" s="51">
        <v>593</v>
      </c>
      <c r="J63" s="214">
        <v>926</v>
      </c>
    </row>
    <row r="64" spans="2:10" ht="15.75" hidden="1" x14ac:dyDescent="0.25">
      <c r="B64" s="69">
        <v>41730</v>
      </c>
      <c r="C64" s="21">
        <v>40436</v>
      </c>
      <c r="D64" s="14"/>
      <c r="E64" s="14">
        <v>20255</v>
      </c>
      <c r="F64" s="22">
        <v>60691</v>
      </c>
      <c r="G64" s="21">
        <v>332</v>
      </c>
      <c r="H64" s="51"/>
      <c r="I64" s="51">
        <v>536</v>
      </c>
      <c r="J64" s="214">
        <v>868</v>
      </c>
    </row>
    <row r="65" spans="2:10" ht="15.75" hidden="1" x14ac:dyDescent="0.25">
      <c r="B65" s="69">
        <v>41760</v>
      </c>
      <c r="C65" s="21">
        <v>37893</v>
      </c>
      <c r="D65" s="14"/>
      <c r="E65" s="14">
        <v>18554</v>
      </c>
      <c r="F65" s="22">
        <v>56447</v>
      </c>
      <c r="G65" s="21">
        <v>298</v>
      </c>
      <c r="H65" s="51"/>
      <c r="I65" s="51">
        <v>496</v>
      </c>
      <c r="J65" s="214">
        <v>794</v>
      </c>
    </row>
    <row r="66" spans="2:10" ht="15.75" hidden="1" x14ac:dyDescent="0.25">
      <c r="B66" s="69">
        <v>41791</v>
      </c>
      <c r="C66" s="21">
        <v>38258</v>
      </c>
      <c r="D66" s="14"/>
      <c r="E66" s="14">
        <v>18612</v>
      </c>
      <c r="F66" s="22">
        <v>56870</v>
      </c>
      <c r="G66" s="21">
        <v>276</v>
      </c>
      <c r="H66" s="51"/>
      <c r="I66" s="51">
        <v>527</v>
      </c>
      <c r="J66" s="214">
        <v>803</v>
      </c>
    </row>
    <row r="67" spans="2:10" ht="15.75" hidden="1" x14ac:dyDescent="0.25">
      <c r="B67" s="73" t="s">
        <v>50</v>
      </c>
      <c r="C67" s="24">
        <v>42510</v>
      </c>
      <c r="D67" s="25"/>
      <c r="E67" s="25">
        <v>19043</v>
      </c>
      <c r="F67" s="25">
        <v>61553</v>
      </c>
      <c r="G67" s="24">
        <v>451</v>
      </c>
      <c r="H67" s="25"/>
      <c r="I67" s="25">
        <v>502</v>
      </c>
      <c r="J67" s="212">
        <v>952</v>
      </c>
    </row>
    <row r="68" spans="2:10" ht="15.75" hidden="1" x14ac:dyDescent="0.25">
      <c r="B68" s="69">
        <v>41821</v>
      </c>
      <c r="C68" s="21">
        <v>37832</v>
      </c>
      <c r="D68" s="14"/>
      <c r="E68" s="14">
        <v>17496</v>
      </c>
      <c r="F68" s="22">
        <v>55328</v>
      </c>
      <c r="G68" s="21">
        <v>229</v>
      </c>
      <c r="H68" s="14"/>
      <c r="I68" s="14">
        <v>460</v>
      </c>
      <c r="J68" s="214">
        <v>689</v>
      </c>
    </row>
    <row r="69" spans="2:10" ht="15.75" hidden="1" x14ac:dyDescent="0.25">
      <c r="B69" s="69">
        <v>41852</v>
      </c>
      <c r="C69" s="21">
        <v>39858</v>
      </c>
      <c r="D69" s="14"/>
      <c r="E69" s="14">
        <v>19106</v>
      </c>
      <c r="F69" s="22">
        <v>58964</v>
      </c>
      <c r="G69" s="21">
        <v>296</v>
      </c>
      <c r="H69" s="14"/>
      <c r="I69" s="14">
        <v>496</v>
      </c>
      <c r="J69" s="214">
        <v>792</v>
      </c>
    </row>
    <row r="70" spans="2:10" ht="15.75" hidden="1" x14ac:dyDescent="0.25">
      <c r="B70" s="69">
        <v>41883</v>
      </c>
      <c r="C70" s="21">
        <v>38675</v>
      </c>
      <c r="D70" s="14"/>
      <c r="E70" s="14">
        <v>18350</v>
      </c>
      <c r="F70" s="22">
        <v>57025</v>
      </c>
      <c r="G70" s="21">
        <v>273</v>
      </c>
      <c r="H70" s="14"/>
      <c r="I70" s="14">
        <v>488</v>
      </c>
      <c r="J70" s="214">
        <v>761</v>
      </c>
    </row>
    <row r="71" spans="2:10" ht="15.75" hidden="1" x14ac:dyDescent="0.25">
      <c r="B71" s="69">
        <v>41913</v>
      </c>
      <c r="C71" s="21">
        <v>35543</v>
      </c>
      <c r="D71" s="14"/>
      <c r="E71" s="14">
        <v>16449</v>
      </c>
      <c r="F71" s="22">
        <v>51992</v>
      </c>
      <c r="G71" s="21">
        <v>224</v>
      </c>
      <c r="H71" s="14"/>
      <c r="I71" s="14">
        <v>457</v>
      </c>
      <c r="J71" s="214">
        <v>681</v>
      </c>
    </row>
    <row r="72" spans="2:10" ht="15.75" hidden="1" x14ac:dyDescent="0.25">
      <c r="B72" s="69">
        <v>41944</v>
      </c>
      <c r="C72" s="21">
        <v>35405</v>
      </c>
      <c r="D72" s="14"/>
      <c r="E72" s="14">
        <v>16027</v>
      </c>
      <c r="F72" s="22">
        <v>51432</v>
      </c>
      <c r="G72" s="21">
        <v>233</v>
      </c>
      <c r="H72" s="14"/>
      <c r="I72" s="14">
        <v>455</v>
      </c>
      <c r="J72" s="214">
        <v>688</v>
      </c>
    </row>
    <row r="73" spans="2:10" ht="15.75" hidden="1" x14ac:dyDescent="0.25">
      <c r="B73" s="69">
        <v>41974</v>
      </c>
      <c r="C73" s="21">
        <v>36771</v>
      </c>
      <c r="D73" s="14"/>
      <c r="E73" s="14">
        <v>15851</v>
      </c>
      <c r="F73" s="22">
        <v>52622</v>
      </c>
      <c r="G73" s="21">
        <v>232</v>
      </c>
      <c r="H73" s="14"/>
      <c r="I73" s="14">
        <v>446</v>
      </c>
      <c r="J73" s="214">
        <v>678</v>
      </c>
    </row>
    <row r="74" spans="2:10" ht="15.75" hidden="1" x14ac:dyDescent="0.25">
      <c r="B74" s="69">
        <v>42005</v>
      </c>
      <c r="C74" s="21">
        <v>36177</v>
      </c>
      <c r="D74" s="14"/>
      <c r="E74" s="14">
        <v>15780</v>
      </c>
      <c r="F74" s="22">
        <v>51957</v>
      </c>
      <c r="G74" s="21">
        <v>205</v>
      </c>
      <c r="H74" s="14"/>
      <c r="I74" s="14">
        <v>478</v>
      </c>
      <c r="J74" s="214">
        <v>683</v>
      </c>
    </row>
    <row r="75" spans="2:10" ht="15.75" hidden="1" x14ac:dyDescent="0.25">
      <c r="B75" s="69">
        <v>42036</v>
      </c>
      <c r="C75" s="21">
        <v>36686</v>
      </c>
      <c r="D75" s="14"/>
      <c r="E75" s="14">
        <v>15980</v>
      </c>
      <c r="F75" s="22">
        <v>52666</v>
      </c>
      <c r="G75" s="21">
        <v>200</v>
      </c>
      <c r="H75" s="14"/>
      <c r="I75" s="14">
        <v>465</v>
      </c>
      <c r="J75" s="214">
        <v>665</v>
      </c>
    </row>
    <row r="76" spans="2:10" ht="15.75" hidden="1" x14ac:dyDescent="0.25">
      <c r="B76" s="69">
        <v>42064</v>
      </c>
      <c r="C76" s="118">
        <v>36909</v>
      </c>
      <c r="D76" s="119"/>
      <c r="E76" s="119">
        <v>16068</v>
      </c>
      <c r="F76" s="22">
        <v>52977</v>
      </c>
      <c r="G76" s="118">
        <v>195</v>
      </c>
      <c r="H76" s="119"/>
      <c r="I76" s="119">
        <v>485</v>
      </c>
      <c r="J76" s="214">
        <v>680</v>
      </c>
    </row>
    <row r="77" spans="2:10" ht="15.75" hidden="1" x14ac:dyDescent="0.25">
      <c r="B77" s="69">
        <v>42095</v>
      </c>
      <c r="C77" s="118">
        <v>37175</v>
      </c>
      <c r="D77" s="119"/>
      <c r="E77" s="119">
        <v>16327</v>
      </c>
      <c r="F77" s="22">
        <v>53502</v>
      </c>
      <c r="G77" s="118">
        <v>214</v>
      </c>
      <c r="H77" s="119"/>
      <c r="I77" s="119">
        <v>444</v>
      </c>
      <c r="J77" s="214">
        <v>658</v>
      </c>
    </row>
    <row r="78" spans="2:10" ht="15.75" hidden="1" x14ac:dyDescent="0.25">
      <c r="B78" s="69">
        <v>42125</v>
      </c>
      <c r="C78" s="118">
        <v>37114</v>
      </c>
      <c r="D78" s="119"/>
      <c r="E78" s="119">
        <v>16573</v>
      </c>
      <c r="F78" s="22">
        <v>53687</v>
      </c>
      <c r="G78" s="118">
        <v>212</v>
      </c>
      <c r="H78" s="14"/>
      <c r="I78" s="14">
        <v>433</v>
      </c>
      <c r="J78" s="214">
        <v>645</v>
      </c>
    </row>
    <row r="79" spans="2:10" ht="15.75" hidden="1" x14ac:dyDescent="0.25">
      <c r="B79" s="69">
        <v>42156</v>
      </c>
      <c r="C79" s="21">
        <v>36236</v>
      </c>
      <c r="D79" s="14"/>
      <c r="E79" s="14">
        <v>16005</v>
      </c>
      <c r="F79" s="22">
        <v>52241</v>
      </c>
      <c r="G79" s="21">
        <v>210</v>
      </c>
      <c r="H79" s="14"/>
      <c r="I79" s="14">
        <v>416</v>
      </c>
      <c r="J79" s="214">
        <v>626</v>
      </c>
    </row>
    <row r="80" spans="2:10" ht="15.75" hidden="1" x14ac:dyDescent="0.25">
      <c r="B80" s="73" t="s">
        <v>61</v>
      </c>
      <c r="C80" s="24">
        <v>37032</v>
      </c>
      <c r="D80" s="25"/>
      <c r="E80" s="25">
        <v>16668</v>
      </c>
      <c r="F80" s="25">
        <v>53699</v>
      </c>
      <c r="G80" s="24">
        <v>227</v>
      </c>
      <c r="H80" s="24" t="e">
        <v>#DIV/0!</v>
      </c>
      <c r="I80" s="25">
        <v>460</v>
      </c>
      <c r="J80" s="212">
        <v>687</v>
      </c>
    </row>
    <row r="81" spans="2:10" ht="15.75" hidden="1" x14ac:dyDescent="0.25">
      <c r="B81" s="69">
        <v>42186</v>
      </c>
      <c r="C81" s="21">
        <v>35269</v>
      </c>
      <c r="D81" s="14"/>
      <c r="E81" s="14">
        <v>15382</v>
      </c>
      <c r="F81" s="22">
        <v>50651</v>
      </c>
      <c r="G81" s="21">
        <v>206</v>
      </c>
      <c r="H81" s="14"/>
      <c r="I81" s="14">
        <v>415</v>
      </c>
      <c r="J81" s="214">
        <v>621</v>
      </c>
    </row>
    <row r="82" spans="2:10" ht="15.75" hidden="1" x14ac:dyDescent="0.25">
      <c r="B82" s="69">
        <v>42217</v>
      </c>
      <c r="C82" s="21">
        <v>33608</v>
      </c>
      <c r="D82" s="14"/>
      <c r="E82" s="14">
        <v>14765</v>
      </c>
      <c r="F82" s="22">
        <v>48373</v>
      </c>
      <c r="G82" s="21">
        <v>189</v>
      </c>
      <c r="H82" s="14"/>
      <c r="I82" s="14">
        <v>398</v>
      </c>
      <c r="J82" s="214">
        <v>587</v>
      </c>
    </row>
    <row r="83" spans="2:10" ht="15.75" hidden="1" x14ac:dyDescent="0.25">
      <c r="B83" s="69">
        <v>42248</v>
      </c>
      <c r="C83" s="21">
        <v>33333</v>
      </c>
      <c r="D83" s="14"/>
      <c r="E83" s="14">
        <v>14936</v>
      </c>
      <c r="F83" s="22">
        <v>48269</v>
      </c>
      <c r="G83" s="21">
        <v>183</v>
      </c>
      <c r="H83" s="14"/>
      <c r="I83" s="14">
        <v>394</v>
      </c>
      <c r="J83" s="214">
        <v>577</v>
      </c>
    </row>
    <row r="84" spans="2:10" ht="15.75" hidden="1" x14ac:dyDescent="0.25">
      <c r="B84" s="69">
        <v>42278</v>
      </c>
      <c r="C84" s="21">
        <v>32011</v>
      </c>
      <c r="D84" s="14"/>
      <c r="E84" s="14">
        <v>14444</v>
      </c>
      <c r="F84" s="22">
        <v>46455</v>
      </c>
      <c r="G84" s="21">
        <v>167</v>
      </c>
      <c r="H84" s="14"/>
      <c r="I84" s="14">
        <v>405</v>
      </c>
      <c r="J84" s="214">
        <v>572</v>
      </c>
    </row>
    <row r="85" spans="2:10" ht="15.75" hidden="1" x14ac:dyDescent="0.25">
      <c r="B85" s="69">
        <v>42309</v>
      </c>
      <c r="C85" s="21">
        <v>31821</v>
      </c>
      <c r="D85" s="14"/>
      <c r="E85" s="14">
        <v>14212</v>
      </c>
      <c r="F85" s="22">
        <v>46033</v>
      </c>
      <c r="G85" s="21">
        <v>192</v>
      </c>
      <c r="H85" s="14"/>
      <c r="I85" s="14">
        <v>449</v>
      </c>
      <c r="J85" s="214">
        <v>641</v>
      </c>
    </row>
    <row r="86" spans="2:10" ht="15.75" hidden="1" x14ac:dyDescent="0.25">
      <c r="B86" s="69">
        <v>42339</v>
      </c>
      <c r="C86" s="21">
        <v>32921</v>
      </c>
      <c r="D86" s="14"/>
      <c r="E86" s="14">
        <v>14908</v>
      </c>
      <c r="F86" s="22">
        <v>47829</v>
      </c>
      <c r="G86" s="21">
        <v>187</v>
      </c>
      <c r="H86" s="14"/>
      <c r="I86" s="14">
        <v>472</v>
      </c>
      <c r="J86" s="214">
        <v>659</v>
      </c>
    </row>
    <row r="87" spans="2:10" ht="15.75" hidden="1" x14ac:dyDescent="0.25">
      <c r="B87" s="69">
        <v>42370</v>
      </c>
      <c r="C87" s="21">
        <v>34658</v>
      </c>
      <c r="D87" s="14"/>
      <c r="E87" s="14">
        <v>16036</v>
      </c>
      <c r="F87" s="22">
        <v>50694</v>
      </c>
      <c r="G87" s="21">
        <v>205</v>
      </c>
      <c r="H87" s="14"/>
      <c r="I87" s="14">
        <v>506</v>
      </c>
      <c r="J87" s="214">
        <v>711</v>
      </c>
    </row>
    <row r="88" spans="2:10" ht="15.75" hidden="1" x14ac:dyDescent="0.25">
      <c r="B88" s="69">
        <v>42401</v>
      </c>
      <c r="C88" s="21">
        <v>35557</v>
      </c>
      <c r="D88" s="14"/>
      <c r="E88" s="14">
        <v>16728</v>
      </c>
      <c r="F88" s="22">
        <v>52285</v>
      </c>
      <c r="G88" s="21">
        <v>202</v>
      </c>
      <c r="H88" s="14"/>
      <c r="I88" s="14">
        <v>515</v>
      </c>
      <c r="J88" s="214">
        <v>717</v>
      </c>
    </row>
    <row r="89" spans="2:10" ht="15.75" hidden="1" x14ac:dyDescent="0.25">
      <c r="B89" s="69">
        <v>42430</v>
      </c>
      <c r="C89" s="21">
        <v>36075</v>
      </c>
      <c r="D89" s="14"/>
      <c r="E89" s="14">
        <v>17257</v>
      </c>
      <c r="F89" s="22">
        <v>53332</v>
      </c>
      <c r="G89" s="21">
        <v>196</v>
      </c>
      <c r="H89" s="14"/>
      <c r="I89" s="14">
        <v>529</v>
      </c>
      <c r="J89" s="214">
        <v>725</v>
      </c>
    </row>
    <row r="90" spans="2:10" ht="15.75" hidden="1" x14ac:dyDescent="0.25">
      <c r="B90" s="69">
        <v>42461</v>
      </c>
      <c r="C90" s="21">
        <v>37075</v>
      </c>
      <c r="D90" s="14"/>
      <c r="E90" s="14">
        <v>17763</v>
      </c>
      <c r="F90" s="22">
        <v>54838</v>
      </c>
      <c r="G90" s="21">
        <v>212</v>
      </c>
      <c r="H90" s="14"/>
      <c r="I90" s="14">
        <v>519</v>
      </c>
      <c r="J90" s="214">
        <v>731</v>
      </c>
    </row>
    <row r="91" spans="2:10" ht="15.75" hidden="1" x14ac:dyDescent="0.25">
      <c r="B91" s="69">
        <v>42491</v>
      </c>
      <c r="C91" s="21">
        <v>38019</v>
      </c>
      <c r="D91" s="14"/>
      <c r="E91" s="14">
        <v>18204</v>
      </c>
      <c r="F91" s="22">
        <v>56223</v>
      </c>
      <c r="G91" s="21">
        <v>225</v>
      </c>
      <c r="H91" s="14"/>
      <c r="I91" s="14">
        <v>515</v>
      </c>
      <c r="J91" s="214">
        <v>740</v>
      </c>
    </row>
    <row r="92" spans="2:10" ht="15.75" hidden="1" x14ac:dyDescent="0.25">
      <c r="B92" s="69">
        <v>42522</v>
      </c>
      <c r="C92" s="21">
        <v>38938</v>
      </c>
      <c r="D92" s="14"/>
      <c r="E92" s="14">
        <v>18568</v>
      </c>
      <c r="F92" s="22">
        <v>57506</v>
      </c>
      <c r="G92" s="21">
        <v>220</v>
      </c>
      <c r="H92" s="14"/>
      <c r="I92" s="14">
        <v>514</v>
      </c>
      <c r="J92" s="214">
        <v>734</v>
      </c>
    </row>
    <row r="93" spans="2:10" ht="15.75" hidden="1" x14ac:dyDescent="0.25">
      <c r="B93" s="73" t="s">
        <v>90</v>
      </c>
      <c r="C93" s="24">
        <v>34940</v>
      </c>
      <c r="D93" s="25"/>
      <c r="E93" s="25">
        <v>16100</v>
      </c>
      <c r="F93" s="25">
        <v>51041</v>
      </c>
      <c r="G93" s="24">
        <v>199</v>
      </c>
      <c r="H93" s="24" t="e">
        <v>#DIV/0!</v>
      </c>
      <c r="I93" s="25">
        <v>469</v>
      </c>
      <c r="J93" s="212">
        <v>668</v>
      </c>
    </row>
    <row r="94" spans="2:10" ht="15.75" x14ac:dyDescent="0.25">
      <c r="B94" s="69">
        <v>42552</v>
      </c>
      <c r="C94" s="321">
        <f>'[3]CBHP Caseload'!C94</f>
        <v>39962</v>
      </c>
      <c r="D94" s="322">
        <f>'[3]CBHP Caseload'!D94</f>
        <v>0</v>
      </c>
      <c r="E94" s="322">
        <f>'[3]CBHP Caseload'!E94</f>
        <v>18968</v>
      </c>
      <c r="F94" s="323">
        <f>'[3]CBHP Caseload'!F94</f>
        <v>58930</v>
      </c>
      <c r="G94" s="321">
        <f>'[3]CBHP Caseload'!G94</f>
        <v>227</v>
      </c>
      <c r="H94" s="322">
        <f>'[3]CBHP Caseload'!H94</f>
        <v>0</v>
      </c>
      <c r="I94" s="322">
        <f>'[3]CBHP Caseload'!I94</f>
        <v>509</v>
      </c>
      <c r="J94" s="324">
        <f>'[3]CBHP Caseload'!J94</f>
        <v>736</v>
      </c>
    </row>
    <row r="95" spans="2:10" ht="15.75" x14ac:dyDescent="0.25">
      <c r="B95" s="69">
        <v>42583</v>
      </c>
      <c r="C95" s="321">
        <f>'[3]CBHP Caseload'!C95</f>
        <v>41345</v>
      </c>
      <c r="D95" s="322">
        <f>'[3]CBHP Caseload'!D95</f>
        <v>0</v>
      </c>
      <c r="E95" s="322">
        <f>'[3]CBHP Caseload'!E95</f>
        <v>19419</v>
      </c>
      <c r="F95" s="323">
        <f>'[3]CBHP Caseload'!F95</f>
        <v>60764</v>
      </c>
      <c r="G95" s="321">
        <f>'[3]CBHP Caseload'!G95</f>
        <v>200</v>
      </c>
      <c r="H95" s="322">
        <f>'[3]CBHP Caseload'!H95</f>
        <v>0</v>
      </c>
      <c r="I95" s="322">
        <f>'[3]CBHP Caseload'!I95</f>
        <v>497</v>
      </c>
      <c r="J95" s="324">
        <f>'[3]CBHP Caseload'!J95</f>
        <v>697</v>
      </c>
    </row>
    <row r="96" spans="2:10" ht="15.75" x14ac:dyDescent="0.25">
      <c r="B96" s="69">
        <v>42614</v>
      </c>
      <c r="C96" s="321">
        <f>'[3]CBHP Caseload'!C96</f>
        <v>41419</v>
      </c>
      <c r="D96" s="322">
        <f>'[3]CBHP Caseload'!D96</f>
        <v>0</v>
      </c>
      <c r="E96" s="322">
        <f>'[3]CBHP Caseload'!E96</f>
        <v>19945</v>
      </c>
      <c r="F96" s="323">
        <f>'[3]CBHP Caseload'!F96</f>
        <v>61364</v>
      </c>
      <c r="G96" s="321">
        <f>'[3]CBHP Caseload'!G96</f>
        <v>199</v>
      </c>
      <c r="H96" s="322">
        <f>'[3]CBHP Caseload'!H96</f>
        <v>0</v>
      </c>
      <c r="I96" s="322">
        <f>'[3]CBHP Caseload'!I96</f>
        <v>477</v>
      </c>
      <c r="J96" s="324">
        <f>'[3]CBHP Caseload'!J96</f>
        <v>676</v>
      </c>
    </row>
    <row r="97" spans="2:10" ht="15.75" x14ac:dyDescent="0.25">
      <c r="B97" s="69">
        <v>42644</v>
      </c>
      <c r="C97" s="321">
        <f>'[3]CBHP Caseload'!C97</f>
        <v>40987</v>
      </c>
      <c r="D97" s="322">
        <f>'[3]CBHP Caseload'!D97</f>
        <v>0</v>
      </c>
      <c r="E97" s="322">
        <f>'[3]CBHP Caseload'!E97</f>
        <v>19751</v>
      </c>
      <c r="F97" s="323">
        <f>'[3]CBHP Caseload'!F97</f>
        <v>60738</v>
      </c>
      <c r="G97" s="321">
        <f>'[3]CBHP Caseload'!G97</f>
        <v>205</v>
      </c>
      <c r="H97" s="322">
        <f>'[3]CBHP Caseload'!H97</f>
        <v>0</v>
      </c>
      <c r="I97" s="322">
        <f>'[3]CBHP Caseload'!I97</f>
        <v>443</v>
      </c>
      <c r="J97" s="324">
        <f>'[3]CBHP Caseload'!J97</f>
        <v>648</v>
      </c>
    </row>
    <row r="98" spans="2:10" ht="15.75" x14ac:dyDescent="0.25">
      <c r="B98" s="69">
        <v>42675</v>
      </c>
      <c r="C98" s="321">
        <f>'[3]CBHP Caseload'!C98</f>
        <v>40451</v>
      </c>
      <c r="D98" s="322">
        <f>'[3]CBHP Caseload'!D98</f>
        <v>0</v>
      </c>
      <c r="E98" s="322">
        <f>'[3]CBHP Caseload'!E98</f>
        <v>19205</v>
      </c>
      <c r="F98" s="323">
        <f>'[3]CBHP Caseload'!F98</f>
        <v>59656</v>
      </c>
      <c r="G98" s="321">
        <f>'[3]CBHP Caseload'!G98</f>
        <v>202</v>
      </c>
      <c r="H98" s="322">
        <f>'[3]CBHP Caseload'!H98</f>
        <v>0</v>
      </c>
      <c r="I98" s="322">
        <f>'[3]CBHP Caseload'!I98</f>
        <v>464</v>
      </c>
      <c r="J98" s="324">
        <f>'[3]CBHP Caseload'!J98</f>
        <v>666</v>
      </c>
    </row>
    <row r="99" spans="2:10" ht="15.75" x14ac:dyDescent="0.25">
      <c r="B99" s="69">
        <v>42705</v>
      </c>
      <c r="C99" s="321">
        <f>'[3]CBHP Caseload'!C99</f>
        <v>41974</v>
      </c>
      <c r="D99" s="322">
        <f>'[3]CBHP Caseload'!D99</f>
        <v>0</v>
      </c>
      <c r="E99" s="322">
        <f>'[3]CBHP Caseload'!E99</f>
        <v>19860</v>
      </c>
      <c r="F99" s="323">
        <f>'[3]CBHP Caseload'!F99</f>
        <v>61834</v>
      </c>
      <c r="G99" s="321">
        <f>'[3]CBHP Caseload'!G99</f>
        <v>199</v>
      </c>
      <c r="H99" s="322">
        <f>'[3]CBHP Caseload'!H99</f>
        <v>0</v>
      </c>
      <c r="I99" s="322">
        <f>'[3]CBHP Caseload'!I99</f>
        <v>494</v>
      </c>
      <c r="J99" s="324">
        <f>'[3]CBHP Caseload'!J99</f>
        <v>693</v>
      </c>
    </row>
    <row r="100" spans="2:10" ht="15.75" x14ac:dyDescent="0.25">
      <c r="B100" s="69">
        <v>42736</v>
      </c>
      <c r="C100" s="321">
        <f>'[3]CBHP Caseload'!C100</f>
        <v>42653</v>
      </c>
      <c r="D100" s="322">
        <f>'[3]CBHP Caseload'!D100</f>
        <v>0</v>
      </c>
      <c r="E100" s="322">
        <f>'[3]CBHP Caseload'!E100</f>
        <v>20732</v>
      </c>
      <c r="F100" s="323">
        <f>'[3]CBHP Caseload'!F100</f>
        <v>63385</v>
      </c>
      <c r="G100" s="321">
        <f>'[3]CBHP Caseload'!G100</f>
        <v>204</v>
      </c>
      <c r="H100" s="322">
        <f>'[3]CBHP Caseload'!H100</f>
        <v>0</v>
      </c>
      <c r="I100" s="322">
        <f>'[3]CBHP Caseload'!I100</f>
        <v>510</v>
      </c>
      <c r="J100" s="324">
        <f>'[3]CBHP Caseload'!J100</f>
        <v>714</v>
      </c>
    </row>
    <row r="101" spans="2:10" ht="15.75" x14ac:dyDescent="0.25">
      <c r="B101" s="69">
        <v>42767</v>
      </c>
      <c r="C101" s="321">
        <f>'[3]CBHP Caseload'!C101</f>
        <v>43074</v>
      </c>
      <c r="D101" s="322">
        <f>'[3]CBHP Caseload'!D101</f>
        <v>0</v>
      </c>
      <c r="E101" s="322">
        <f>'[3]CBHP Caseload'!E101</f>
        <v>21191</v>
      </c>
      <c r="F101" s="323">
        <f>'[3]CBHP Caseload'!F101</f>
        <v>64265</v>
      </c>
      <c r="G101" s="321">
        <f>'[3]CBHP Caseload'!G101</f>
        <v>208</v>
      </c>
      <c r="H101" s="322">
        <f>'[3]CBHP Caseload'!H101</f>
        <v>0</v>
      </c>
      <c r="I101" s="322">
        <f>'[3]CBHP Caseload'!I101</f>
        <v>498</v>
      </c>
      <c r="J101" s="324">
        <f>'[3]CBHP Caseload'!J101</f>
        <v>706</v>
      </c>
    </row>
    <row r="102" spans="2:10" ht="15.75" x14ac:dyDescent="0.25">
      <c r="B102" s="69">
        <v>42795</v>
      </c>
      <c r="C102" s="321">
        <f>'[3]CBHP Caseload'!C102</f>
        <v>47726</v>
      </c>
      <c r="D102" s="322">
        <f>'[3]CBHP Caseload'!D102</f>
        <v>0</v>
      </c>
      <c r="E102" s="322">
        <f>'[3]CBHP Caseload'!E102</f>
        <v>23839</v>
      </c>
      <c r="F102" s="323">
        <f>'[3]CBHP Caseload'!F102</f>
        <v>71565</v>
      </c>
      <c r="G102" s="321">
        <f>'[3]CBHP Caseload'!G102</f>
        <v>248</v>
      </c>
      <c r="H102" s="322">
        <f>'[3]CBHP Caseload'!H102</f>
        <v>0</v>
      </c>
      <c r="I102" s="322">
        <f>'[3]CBHP Caseload'!I102</f>
        <v>523</v>
      </c>
      <c r="J102" s="324">
        <f>'[3]CBHP Caseload'!J102</f>
        <v>771</v>
      </c>
    </row>
    <row r="103" spans="2:10" ht="15.75" x14ac:dyDescent="0.25">
      <c r="B103" s="69">
        <v>42826</v>
      </c>
      <c r="C103" s="321">
        <f>'[3]CBHP Caseload'!C103</f>
        <v>49020</v>
      </c>
      <c r="D103" s="322">
        <f>'[3]CBHP Caseload'!D103</f>
        <v>0</v>
      </c>
      <c r="E103" s="322">
        <f>'[3]CBHP Caseload'!E103</f>
        <v>24052</v>
      </c>
      <c r="F103" s="323">
        <f>'[3]CBHP Caseload'!F103</f>
        <v>73072</v>
      </c>
      <c r="G103" s="321">
        <f>'[3]CBHP Caseload'!G103</f>
        <v>261</v>
      </c>
      <c r="H103" s="322">
        <f>'[3]CBHP Caseload'!H103</f>
        <v>0</v>
      </c>
      <c r="I103" s="322">
        <f>'[3]CBHP Caseload'!I103</f>
        <v>515</v>
      </c>
      <c r="J103" s="324">
        <f>'[3]CBHP Caseload'!J103</f>
        <v>776</v>
      </c>
    </row>
    <row r="104" spans="2:10" ht="15.75" x14ac:dyDescent="0.25">
      <c r="B104" s="69">
        <v>42856</v>
      </c>
      <c r="C104" s="321">
        <f>'[3]CBHP Caseload'!C104</f>
        <v>49447</v>
      </c>
      <c r="D104" s="322">
        <f>'[3]CBHP Caseload'!D104</f>
        <v>0</v>
      </c>
      <c r="E104" s="322">
        <f>'[3]CBHP Caseload'!E104</f>
        <v>24214</v>
      </c>
      <c r="F104" s="323">
        <f>'[3]CBHP Caseload'!F104</f>
        <v>73661</v>
      </c>
      <c r="G104" s="321">
        <f>'[3]CBHP Caseload'!G104</f>
        <v>276</v>
      </c>
      <c r="H104" s="322">
        <f>'[3]CBHP Caseload'!H104</f>
        <v>0</v>
      </c>
      <c r="I104" s="322">
        <f>'[3]CBHP Caseload'!I104</f>
        <v>502</v>
      </c>
      <c r="J104" s="324">
        <f>'[3]CBHP Caseload'!J104</f>
        <v>778</v>
      </c>
    </row>
    <row r="105" spans="2:10" ht="15.75" x14ac:dyDescent="0.25">
      <c r="B105" s="69">
        <v>42887</v>
      </c>
      <c r="C105" s="321">
        <f>'[3]CBHP Caseload'!C105</f>
        <v>49587</v>
      </c>
      <c r="D105" s="322">
        <f>'[3]CBHP Caseload'!D105</f>
        <v>0</v>
      </c>
      <c r="E105" s="322">
        <f>'[3]CBHP Caseload'!E105</f>
        <v>24293</v>
      </c>
      <c r="F105" s="323">
        <f>'[3]CBHP Caseload'!F105</f>
        <v>73880</v>
      </c>
      <c r="G105" s="321">
        <f>'[3]CBHP Caseload'!G105</f>
        <v>275</v>
      </c>
      <c r="H105" s="322">
        <f>'[3]CBHP Caseload'!H105</f>
        <v>0</v>
      </c>
      <c r="I105" s="322">
        <f>'[3]CBHP Caseload'!I105</f>
        <v>486</v>
      </c>
      <c r="J105" s="324">
        <f>'[3]CBHP Caseload'!J105</f>
        <v>761</v>
      </c>
    </row>
    <row r="106" spans="2:10" ht="15.75" x14ac:dyDescent="0.25">
      <c r="B106" s="73" t="s">
        <v>131</v>
      </c>
      <c r="C106" s="325">
        <f>'[3]CBHP Caseload'!C106</f>
        <v>43970</v>
      </c>
      <c r="D106" s="326">
        <f>'[3]CBHP Caseload'!D106</f>
        <v>0</v>
      </c>
      <c r="E106" s="326">
        <f>'[3]CBHP Caseload'!E106</f>
        <v>21289</v>
      </c>
      <c r="F106" s="326">
        <f>'[3]CBHP Caseload'!F106</f>
        <v>65260</v>
      </c>
      <c r="G106" s="325">
        <f>'[3]CBHP Caseload'!G106</f>
        <v>225</v>
      </c>
      <c r="H106" s="325" t="e">
        <f>'[3]CBHP Caseload'!H106</f>
        <v>#DIV/0!</v>
      </c>
      <c r="I106" s="326">
        <f>'[3]CBHP Caseload'!I106</f>
        <v>493</v>
      </c>
      <c r="J106" s="327">
        <f>'[3]CBHP Caseload'!J106</f>
        <v>719</v>
      </c>
    </row>
    <row r="107" spans="2:10" ht="15.75" x14ac:dyDescent="0.25">
      <c r="B107" s="69">
        <v>42917</v>
      </c>
      <c r="C107" s="321">
        <f>'[3]CBHP Caseload'!C107</f>
        <v>50236</v>
      </c>
      <c r="D107" s="322">
        <f>'[3]CBHP Caseload'!D107</f>
        <v>0</v>
      </c>
      <c r="E107" s="322">
        <f>'[3]CBHP Caseload'!E107</f>
        <v>24236</v>
      </c>
      <c r="F107" s="323">
        <f>'[3]CBHP Caseload'!F107</f>
        <v>74472</v>
      </c>
      <c r="G107" s="321">
        <f>'[3]CBHP Caseload'!G107</f>
        <v>279</v>
      </c>
      <c r="H107" s="322">
        <f>'[3]CBHP Caseload'!H107</f>
        <v>0</v>
      </c>
      <c r="I107" s="322">
        <f>'[3]CBHP Caseload'!I107</f>
        <v>503</v>
      </c>
      <c r="J107" s="324">
        <f>'[3]CBHP Caseload'!J107</f>
        <v>782</v>
      </c>
    </row>
    <row r="108" spans="2:10" ht="15.75" x14ac:dyDescent="0.25">
      <c r="B108" s="69">
        <v>42948</v>
      </c>
      <c r="C108" s="321">
        <f>'[3]CBHP Caseload'!C108</f>
        <v>50635</v>
      </c>
      <c r="D108" s="322">
        <f>'[3]CBHP Caseload'!D108</f>
        <v>0</v>
      </c>
      <c r="E108" s="322">
        <f>'[3]CBHP Caseload'!E108</f>
        <v>24652</v>
      </c>
      <c r="F108" s="323">
        <f>'[3]CBHP Caseload'!F108</f>
        <v>75287</v>
      </c>
      <c r="G108" s="321">
        <f>'[3]CBHP Caseload'!G108</f>
        <v>279</v>
      </c>
      <c r="H108" s="322">
        <f>'[3]CBHP Caseload'!H108</f>
        <v>0</v>
      </c>
      <c r="I108" s="322">
        <f>'[3]CBHP Caseload'!I108</f>
        <v>509</v>
      </c>
      <c r="J108" s="324">
        <f>'[3]CBHP Caseload'!J108</f>
        <v>788</v>
      </c>
    </row>
    <row r="109" spans="2:10" ht="15.75" x14ac:dyDescent="0.25">
      <c r="B109" s="69">
        <v>42979</v>
      </c>
      <c r="C109" s="321">
        <f>'[3]CBHP Caseload'!C109</f>
        <v>49863</v>
      </c>
      <c r="D109" s="322">
        <f>'[3]CBHP Caseload'!D109</f>
        <v>0</v>
      </c>
      <c r="E109" s="322">
        <f>'[3]CBHP Caseload'!E109</f>
        <v>24686</v>
      </c>
      <c r="F109" s="323">
        <f>'[3]CBHP Caseload'!F109</f>
        <v>74549</v>
      </c>
      <c r="G109" s="321">
        <f>'[3]CBHP Caseload'!G109</f>
        <v>273</v>
      </c>
      <c r="H109" s="322">
        <f>'[3]CBHP Caseload'!H109</f>
        <v>0</v>
      </c>
      <c r="I109" s="322">
        <f>'[3]CBHP Caseload'!I109</f>
        <v>512</v>
      </c>
      <c r="J109" s="324">
        <f>'[3]CBHP Caseload'!J109</f>
        <v>785</v>
      </c>
    </row>
    <row r="110" spans="2:10" ht="15.75" x14ac:dyDescent="0.25">
      <c r="B110" s="69">
        <v>43009</v>
      </c>
      <c r="C110" s="321">
        <f>'[3]CBHP Caseload'!C110</f>
        <v>49855</v>
      </c>
      <c r="D110" s="322">
        <f>'[3]CBHP Caseload'!D110</f>
        <v>0</v>
      </c>
      <c r="E110" s="322">
        <f>'[3]CBHP Caseload'!E110</f>
        <v>25018</v>
      </c>
      <c r="F110" s="323">
        <f>'[3]CBHP Caseload'!F110</f>
        <v>74873</v>
      </c>
      <c r="G110" s="321">
        <f>'[3]CBHP Caseload'!G110</f>
        <v>275</v>
      </c>
      <c r="H110" s="322">
        <f>'[3]CBHP Caseload'!H110</f>
        <v>0</v>
      </c>
      <c r="I110" s="322">
        <f>'[3]CBHP Caseload'!I110</f>
        <v>523</v>
      </c>
      <c r="J110" s="324">
        <f>'[3]CBHP Caseload'!J110</f>
        <v>798</v>
      </c>
    </row>
    <row r="111" spans="2:10" ht="15.75" x14ac:dyDescent="0.25">
      <c r="B111" s="69">
        <v>43040</v>
      </c>
      <c r="C111" s="321">
        <f>'[3]CBHP Caseload'!C111</f>
        <v>50032</v>
      </c>
      <c r="D111" s="322">
        <f>'[3]CBHP Caseload'!D111</f>
        <v>0</v>
      </c>
      <c r="E111" s="322">
        <f>'[3]CBHP Caseload'!E111</f>
        <v>25301</v>
      </c>
      <c r="F111" s="323">
        <f>'[3]CBHP Caseload'!F111</f>
        <v>75333</v>
      </c>
      <c r="G111" s="321">
        <f>'[3]CBHP Caseload'!G111</f>
        <v>277</v>
      </c>
      <c r="H111" s="322">
        <f>'[3]CBHP Caseload'!H111</f>
        <v>0</v>
      </c>
      <c r="I111" s="322">
        <f>'[3]CBHP Caseload'!I111</f>
        <v>565</v>
      </c>
      <c r="J111" s="324">
        <f>'[3]CBHP Caseload'!J111</f>
        <v>842</v>
      </c>
    </row>
    <row r="112" spans="2:10" ht="15.75" x14ac:dyDescent="0.25">
      <c r="B112" s="69">
        <v>43070</v>
      </c>
      <c r="C112" s="321">
        <f>'[3]CBHP Caseload'!C112</f>
        <v>50276</v>
      </c>
      <c r="D112" s="322">
        <f>'[3]CBHP Caseload'!D112</f>
        <v>0</v>
      </c>
      <c r="E112" s="322">
        <f>'[3]CBHP Caseload'!E112</f>
        <v>24999</v>
      </c>
      <c r="F112" s="323">
        <f>'[3]CBHP Caseload'!F112</f>
        <v>75275</v>
      </c>
      <c r="G112" s="321">
        <f>'[3]CBHP Caseload'!G112</f>
        <v>294</v>
      </c>
      <c r="H112" s="322">
        <f>'[3]CBHP Caseload'!H112</f>
        <v>0</v>
      </c>
      <c r="I112" s="322">
        <f>'[3]CBHP Caseload'!I112</f>
        <v>568</v>
      </c>
      <c r="J112" s="324">
        <f>'[3]CBHP Caseload'!J112</f>
        <v>862</v>
      </c>
    </row>
    <row r="113" spans="2:10" ht="15.75" x14ac:dyDescent="0.25">
      <c r="B113" s="69">
        <v>43101</v>
      </c>
      <c r="C113" s="321">
        <f>'[3]CBHP Caseload'!C113</f>
        <v>50891</v>
      </c>
      <c r="D113" s="322">
        <f>'[3]CBHP Caseload'!D113</f>
        <v>0</v>
      </c>
      <c r="E113" s="322">
        <f>'[3]CBHP Caseload'!E113</f>
        <v>25260</v>
      </c>
      <c r="F113" s="323">
        <f>'[3]CBHP Caseload'!F113</f>
        <v>76151</v>
      </c>
      <c r="G113" s="321">
        <f>'[3]CBHP Caseload'!G113</f>
        <v>294</v>
      </c>
      <c r="H113" s="322">
        <f>'[3]CBHP Caseload'!H113</f>
        <v>0</v>
      </c>
      <c r="I113" s="322">
        <f>'[3]CBHP Caseload'!I113</f>
        <v>575</v>
      </c>
      <c r="J113" s="324">
        <f>'[3]CBHP Caseload'!J113</f>
        <v>869</v>
      </c>
    </row>
    <row r="114" spans="2:10" ht="15.75" x14ac:dyDescent="0.25">
      <c r="B114" s="69">
        <v>43132</v>
      </c>
      <c r="C114" s="321">
        <f>'[3]CBHP Caseload'!C114</f>
        <v>54854</v>
      </c>
      <c r="D114" s="322">
        <f>'[3]CBHP Caseload'!D114</f>
        <v>0</v>
      </c>
      <c r="E114" s="322">
        <f>'[3]CBHP Caseload'!E114</f>
        <v>27049</v>
      </c>
      <c r="F114" s="323">
        <f>'[3]CBHP Caseload'!F114</f>
        <v>81903</v>
      </c>
      <c r="G114" s="321">
        <f>'[3]CBHP Caseload'!G114</f>
        <v>302</v>
      </c>
      <c r="H114" s="322">
        <f>'[3]CBHP Caseload'!H114</f>
        <v>0</v>
      </c>
      <c r="I114" s="322">
        <f>'[3]CBHP Caseload'!I114</f>
        <v>564</v>
      </c>
      <c r="J114" s="324">
        <f>'[3]CBHP Caseload'!J114</f>
        <v>866</v>
      </c>
    </row>
    <row r="115" spans="2:10" ht="15.75" x14ac:dyDescent="0.25">
      <c r="B115" s="69">
        <v>43160</v>
      </c>
      <c r="C115" s="321">
        <f>'[3]CBHP Caseload'!C115</f>
        <v>56287</v>
      </c>
      <c r="D115" s="322">
        <f>'[3]CBHP Caseload'!D115</f>
        <v>0</v>
      </c>
      <c r="E115" s="322">
        <f>'[3]CBHP Caseload'!E115</f>
        <v>27694</v>
      </c>
      <c r="F115" s="323">
        <f>'[3]CBHP Caseload'!F115</f>
        <v>83981</v>
      </c>
      <c r="G115" s="321">
        <f>'[3]CBHP Caseload'!G115</f>
        <v>311</v>
      </c>
      <c r="H115" s="322">
        <f>'[3]CBHP Caseload'!H115</f>
        <v>0</v>
      </c>
      <c r="I115" s="322">
        <f>'[3]CBHP Caseload'!I115</f>
        <v>554</v>
      </c>
      <c r="J115" s="324">
        <f>'[3]CBHP Caseload'!J115</f>
        <v>865</v>
      </c>
    </row>
    <row r="116" spans="2:10" ht="15.75" x14ac:dyDescent="0.25">
      <c r="B116" s="69">
        <v>43191</v>
      </c>
      <c r="C116" s="321">
        <f>'[3]CBHP Caseload'!C116</f>
        <v>60590</v>
      </c>
      <c r="D116" s="322">
        <f>'[3]CBHP Caseload'!D116</f>
        <v>0</v>
      </c>
      <c r="E116" s="322">
        <f>'[3]CBHP Caseload'!E116</f>
        <v>29115</v>
      </c>
      <c r="F116" s="323">
        <f>'[3]CBHP Caseload'!F116</f>
        <v>89705</v>
      </c>
      <c r="G116" s="321">
        <f>'[3]CBHP Caseload'!G116</f>
        <v>325</v>
      </c>
      <c r="H116" s="322">
        <f>'[3]CBHP Caseload'!H116</f>
        <v>0</v>
      </c>
      <c r="I116" s="322">
        <f>'[3]CBHP Caseload'!I116</f>
        <v>534</v>
      </c>
      <c r="J116" s="324">
        <f>'[3]CBHP Caseload'!J116</f>
        <v>859</v>
      </c>
    </row>
    <row r="117" spans="2:10" ht="15.75" x14ac:dyDescent="0.25">
      <c r="B117" s="69">
        <v>43221</v>
      </c>
      <c r="C117" s="321">
        <f>'[3]CBHP Caseload'!C117</f>
        <v>61037</v>
      </c>
      <c r="D117" s="322">
        <f>'[3]CBHP Caseload'!D117</f>
        <v>0</v>
      </c>
      <c r="E117" s="322">
        <f>'[3]CBHP Caseload'!E117</f>
        <v>29160</v>
      </c>
      <c r="F117" s="323">
        <f>'[3]CBHP Caseload'!F117</f>
        <v>90197</v>
      </c>
      <c r="G117" s="321">
        <f>'[3]CBHP Caseload'!G117</f>
        <v>310</v>
      </c>
      <c r="H117" s="322">
        <f>'[3]CBHP Caseload'!H117</f>
        <v>0</v>
      </c>
      <c r="I117" s="322">
        <f>'[3]CBHP Caseload'!I117</f>
        <v>533</v>
      </c>
      <c r="J117" s="324">
        <f>'[3]CBHP Caseload'!J117</f>
        <v>843</v>
      </c>
    </row>
    <row r="118" spans="2:10" ht="15.75" x14ac:dyDescent="0.25">
      <c r="B118" s="69">
        <v>43252</v>
      </c>
      <c r="C118" s="321">
        <f>'[3]CBHP Caseload'!C118</f>
        <v>54475</v>
      </c>
      <c r="D118" s="322">
        <f>'[3]CBHP Caseload'!D118</f>
        <v>0</v>
      </c>
      <c r="E118" s="322">
        <f>'[3]CBHP Caseload'!E118</f>
        <v>27300</v>
      </c>
      <c r="F118" s="323">
        <f>'[3]CBHP Caseload'!F118</f>
        <v>81775</v>
      </c>
      <c r="G118" s="321">
        <f>'[3]CBHP Caseload'!G118</f>
        <v>306</v>
      </c>
      <c r="H118" s="322">
        <f>'[3]CBHP Caseload'!H118</f>
        <v>0</v>
      </c>
      <c r="I118" s="322">
        <f>'[3]CBHP Caseload'!I118</f>
        <v>507</v>
      </c>
      <c r="J118" s="324">
        <f>'[3]CBHP Caseload'!J118</f>
        <v>813</v>
      </c>
    </row>
    <row r="119" spans="2:10" ht="15.75" x14ac:dyDescent="0.25">
      <c r="B119" s="73" t="s">
        <v>132</v>
      </c>
      <c r="C119" s="325">
        <f>'[3]CBHP Caseload'!C119</f>
        <v>53253</v>
      </c>
      <c r="D119" s="326">
        <f>'[3]CBHP Caseload'!D119</f>
        <v>0</v>
      </c>
      <c r="E119" s="326">
        <f>'[3]CBHP Caseload'!E119</f>
        <v>26206</v>
      </c>
      <c r="F119" s="326">
        <f>'[3]CBHP Caseload'!F119</f>
        <v>79458</v>
      </c>
      <c r="G119" s="325">
        <f>'[3]CBHP Caseload'!G119</f>
        <v>294</v>
      </c>
      <c r="H119" s="325" t="e">
        <f>'[3]CBHP Caseload'!H119</f>
        <v>#DIV/0!</v>
      </c>
      <c r="I119" s="326">
        <f>'[3]CBHP Caseload'!I119</f>
        <v>537</v>
      </c>
      <c r="J119" s="327">
        <f>'[3]CBHP Caseload'!J119</f>
        <v>831</v>
      </c>
    </row>
    <row r="120" spans="2:10" ht="15.75" x14ac:dyDescent="0.25">
      <c r="B120" s="69">
        <v>43282</v>
      </c>
      <c r="C120" s="321">
        <f>'[3]CBHP Caseload'!C120</f>
        <v>56021</v>
      </c>
      <c r="D120" s="322">
        <f>'[3]CBHP Caseload'!D120</f>
        <v>0</v>
      </c>
      <c r="E120" s="322">
        <f>'[3]CBHP Caseload'!E120</f>
        <v>26301</v>
      </c>
      <c r="F120" s="323">
        <f>'[3]CBHP Caseload'!F120</f>
        <v>82322</v>
      </c>
      <c r="G120" s="321">
        <f>'[3]CBHP Caseload'!G120</f>
        <v>349</v>
      </c>
      <c r="H120" s="322">
        <f>'[3]CBHP Caseload'!H120</f>
        <v>0</v>
      </c>
      <c r="I120" s="322">
        <f>'[3]CBHP Caseload'!I120</f>
        <v>509</v>
      </c>
      <c r="J120" s="324">
        <f>'[3]CBHP Caseload'!J120</f>
        <v>858</v>
      </c>
    </row>
    <row r="121" spans="2:10" ht="15.75" x14ac:dyDescent="0.25">
      <c r="B121" s="69">
        <v>43313</v>
      </c>
      <c r="C121" s="321">
        <f>'[3]CBHP Caseload'!C121</f>
        <v>55401</v>
      </c>
      <c r="D121" s="322">
        <f>'[3]CBHP Caseload'!D121</f>
        <v>0</v>
      </c>
      <c r="E121" s="322">
        <f>'[3]CBHP Caseload'!E121</f>
        <v>25854</v>
      </c>
      <c r="F121" s="323">
        <f>'[3]CBHP Caseload'!F121</f>
        <v>81255</v>
      </c>
      <c r="G121" s="321">
        <f>'[3]CBHP Caseload'!G121</f>
        <v>369</v>
      </c>
      <c r="H121" s="322">
        <f>'[3]CBHP Caseload'!H121</f>
        <v>0</v>
      </c>
      <c r="I121" s="322">
        <f>'[3]CBHP Caseload'!I121</f>
        <v>552</v>
      </c>
      <c r="J121" s="324">
        <f>'[3]CBHP Caseload'!J121</f>
        <v>921</v>
      </c>
    </row>
    <row r="122" spans="2:10" ht="15.75" x14ac:dyDescent="0.25">
      <c r="B122" s="69">
        <v>43344</v>
      </c>
      <c r="C122" s="321">
        <f>'[3]CBHP Caseload'!C122</f>
        <v>54388</v>
      </c>
      <c r="D122" s="322">
        <f>'[3]CBHP Caseload'!D122</f>
        <v>0</v>
      </c>
      <c r="E122" s="322">
        <f>'[3]CBHP Caseload'!E122</f>
        <v>25249</v>
      </c>
      <c r="F122" s="323">
        <f>'[3]CBHP Caseload'!F122</f>
        <v>79637</v>
      </c>
      <c r="G122" s="321">
        <f>'[3]CBHP Caseload'!G122</f>
        <v>351</v>
      </c>
      <c r="H122" s="322">
        <f>'[3]CBHP Caseload'!H122</f>
        <v>0</v>
      </c>
      <c r="I122" s="322">
        <f>'[3]CBHP Caseload'!I122</f>
        <v>560</v>
      </c>
      <c r="J122" s="324">
        <f>'[3]CBHP Caseload'!J122</f>
        <v>911</v>
      </c>
    </row>
    <row r="123" spans="2:10" ht="15.75" x14ac:dyDescent="0.25">
      <c r="B123" s="69">
        <v>43374</v>
      </c>
      <c r="C123" s="321">
        <f>'[3]CBHP Caseload'!C123</f>
        <v>53528</v>
      </c>
      <c r="D123" s="322">
        <f>'[3]CBHP Caseload'!D123</f>
        <v>0</v>
      </c>
      <c r="E123" s="322">
        <f>'[3]CBHP Caseload'!E123</f>
        <v>26116</v>
      </c>
      <c r="F123" s="323">
        <f>'[3]CBHP Caseload'!F123</f>
        <v>79644</v>
      </c>
      <c r="G123" s="321">
        <f>'[3]CBHP Caseload'!G123</f>
        <v>263</v>
      </c>
      <c r="H123" s="322">
        <f>'[3]CBHP Caseload'!H123</f>
        <v>0</v>
      </c>
      <c r="I123" s="322">
        <f>'[3]CBHP Caseload'!I123</f>
        <v>534</v>
      </c>
      <c r="J123" s="324">
        <f>'[3]CBHP Caseload'!J123</f>
        <v>797</v>
      </c>
    </row>
    <row r="124" spans="2:10" ht="15.75" x14ac:dyDescent="0.25">
      <c r="B124" s="69">
        <v>43405</v>
      </c>
      <c r="C124" s="321">
        <f>'[3]CBHP Caseload'!C124</f>
        <v>54613</v>
      </c>
      <c r="D124" s="322">
        <f>'[3]CBHP Caseload'!D124</f>
        <v>0</v>
      </c>
      <c r="E124" s="322">
        <f>'[3]CBHP Caseload'!E124</f>
        <v>27269</v>
      </c>
      <c r="F124" s="323">
        <f>'[3]CBHP Caseload'!F124</f>
        <v>81882</v>
      </c>
      <c r="G124" s="321">
        <f>'[3]CBHP Caseload'!G124</f>
        <v>277</v>
      </c>
      <c r="H124" s="322">
        <f>'[3]CBHP Caseload'!H124</f>
        <v>0</v>
      </c>
      <c r="I124" s="322">
        <f>'[3]CBHP Caseload'!I124</f>
        <v>574</v>
      </c>
      <c r="J124" s="324">
        <f>'[3]CBHP Caseload'!J124</f>
        <v>851</v>
      </c>
    </row>
    <row r="125" spans="2:10" ht="15.75" x14ac:dyDescent="0.25">
      <c r="B125" s="69">
        <v>43435</v>
      </c>
      <c r="C125" s="321">
        <f>'[3]CBHP Caseload'!C125</f>
        <v>52204</v>
      </c>
      <c r="D125" s="322">
        <f>'[3]CBHP Caseload'!D125</f>
        <v>0</v>
      </c>
      <c r="E125" s="322">
        <f>'[3]CBHP Caseload'!E125</f>
        <v>27094</v>
      </c>
      <c r="F125" s="323">
        <f>'[3]CBHP Caseload'!F125</f>
        <v>79298</v>
      </c>
      <c r="G125" s="321">
        <f>'[3]CBHP Caseload'!G125</f>
        <v>295</v>
      </c>
      <c r="H125" s="322">
        <f>'[3]CBHP Caseload'!H125</f>
        <v>0</v>
      </c>
      <c r="I125" s="322">
        <f>'[3]CBHP Caseload'!I125</f>
        <v>580</v>
      </c>
      <c r="J125" s="324">
        <f>'[3]CBHP Caseload'!J125</f>
        <v>875</v>
      </c>
    </row>
    <row r="126" spans="2:10" ht="15.75" x14ac:dyDescent="0.25">
      <c r="B126" s="69">
        <v>43466</v>
      </c>
      <c r="C126" s="321">
        <f>'[3]CBHP Caseload'!C126</f>
        <v>51644</v>
      </c>
      <c r="D126" s="322">
        <f>'[3]CBHP Caseload'!D126</f>
        <v>0</v>
      </c>
      <c r="E126" s="322">
        <f>'[3]CBHP Caseload'!E126</f>
        <v>27763</v>
      </c>
      <c r="F126" s="323">
        <f>'[3]CBHP Caseload'!F126</f>
        <v>79407</v>
      </c>
      <c r="G126" s="321">
        <f>'[3]CBHP Caseload'!G126</f>
        <v>341</v>
      </c>
      <c r="H126" s="322">
        <f>'[3]CBHP Caseload'!H126</f>
        <v>0</v>
      </c>
      <c r="I126" s="322">
        <f>'[3]CBHP Caseload'!I126</f>
        <v>606</v>
      </c>
      <c r="J126" s="324">
        <f>'[3]CBHP Caseload'!J126</f>
        <v>947</v>
      </c>
    </row>
    <row r="127" spans="2:10" ht="15.75" x14ac:dyDescent="0.25">
      <c r="B127" s="69">
        <v>43497</v>
      </c>
      <c r="C127" s="321">
        <f>'[3]CBHP Caseload'!C127</f>
        <v>51991</v>
      </c>
      <c r="D127" s="322">
        <f>'[3]CBHP Caseload'!D127</f>
        <v>0</v>
      </c>
      <c r="E127" s="322">
        <f>'[3]CBHP Caseload'!E127</f>
        <v>28465</v>
      </c>
      <c r="F127" s="323">
        <f>'[3]CBHP Caseload'!F127</f>
        <v>80456</v>
      </c>
      <c r="G127" s="321">
        <f>'[3]CBHP Caseload'!G127</f>
        <v>344</v>
      </c>
      <c r="H127" s="322">
        <f>'[3]CBHP Caseload'!H127</f>
        <v>0</v>
      </c>
      <c r="I127" s="322">
        <f>'[3]CBHP Caseload'!I127</f>
        <v>620</v>
      </c>
      <c r="J127" s="324">
        <f>'[3]CBHP Caseload'!J127</f>
        <v>964</v>
      </c>
    </row>
    <row r="128" spans="2:10" ht="15.75" x14ac:dyDescent="0.25">
      <c r="B128" s="69">
        <v>43525</v>
      </c>
      <c r="C128" s="321">
        <f>'[3]CBHP Caseload'!C128</f>
        <v>52857</v>
      </c>
      <c r="D128" s="322">
        <f>'[3]CBHP Caseload'!D128</f>
        <v>0</v>
      </c>
      <c r="E128" s="322">
        <f>'[3]CBHP Caseload'!E128</f>
        <v>28118</v>
      </c>
      <c r="F128" s="323">
        <f>'[3]CBHP Caseload'!F128</f>
        <v>80975</v>
      </c>
      <c r="G128" s="321">
        <f>'[3]CBHP Caseload'!G128</f>
        <v>398</v>
      </c>
      <c r="H128" s="322">
        <f>'[3]CBHP Caseload'!H128</f>
        <v>0</v>
      </c>
      <c r="I128" s="322">
        <f>'[3]CBHP Caseload'!I128</f>
        <v>623</v>
      </c>
      <c r="J128" s="324">
        <f>'[3]CBHP Caseload'!J128</f>
        <v>1021</v>
      </c>
    </row>
    <row r="129" spans="2:10" ht="15.75" x14ac:dyDescent="0.25">
      <c r="B129" s="69">
        <v>43556</v>
      </c>
      <c r="C129" s="321">
        <f>'[3]CBHP Caseload'!C129</f>
        <v>55395</v>
      </c>
      <c r="D129" s="322">
        <f>'[3]CBHP Caseload'!D129</f>
        <v>0</v>
      </c>
      <c r="E129" s="322">
        <f>'[3]CBHP Caseload'!E129</f>
        <v>27227</v>
      </c>
      <c r="F129" s="323">
        <f>'[3]CBHP Caseload'!F129</f>
        <v>82622</v>
      </c>
      <c r="G129" s="321">
        <f>'[3]CBHP Caseload'!G129</f>
        <v>455</v>
      </c>
      <c r="H129" s="322">
        <f>'[3]CBHP Caseload'!H129</f>
        <v>0</v>
      </c>
      <c r="I129" s="322">
        <f>'[3]CBHP Caseload'!I129</f>
        <v>582</v>
      </c>
      <c r="J129" s="324">
        <f>'[3]CBHP Caseload'!J129</f>
        <v>1037</v>
      </c>
    </row>
    <row r="130" spans="2:10" ht="15.75" x14ac:dyDescent="0.25">
      <c r="B130" s="69">
        <v>43586</v>
      </c>
      <c r="C130" s="321">
        <f>'[3]CBHP Caseload'!C130</f>
        <v>54542</v>
      </c>
      <c r="D130" s="322">
        <f>'[3]CBHP Caseload'!D130</f>
        <v>0</v>
      </c>
      <c r="E130" s="322">
        <f>'[3]CBHP Caseload'!E130</f>
        <v>27214</v>
      </c>
      <c r="F130" s="323">
        <f>'[3]CBHP Caseload'!F130</f>
        <v>81756</v>
      </c>
      <c r="G130" s="321">
        <f>'[3]CBHP Caseload'!G130</f>
        <v>475</v>
      </c>
      <c r="H130" s="322">
        <f>'[3]CBHP Caseload'!H130</f>
        <v>0</v>
      </c>
      <c r="I130" s="322">
        <f>'[3]CBHP Caseload'!I130</f>
        <v>578</v>
      </c>
      <c r="J130" s="324">
        <f>'[3]CBHP Caseload'!J130</f>
        <v>1053</v>
      </c>
    </row>
    <row r="131" spans="2:10" ht="15.75" x14ac:dyDescent="0.25">
      <c r="B131" s="69">
        <v>43617</v>
      </c>
      <c r="C131" s="321">
        <f>'[3]CBHP Caseload'!C131</f>
        <v>52436</v>
      </c>
      <c r="D131" s="322">
        <f>'[3]CBHP Caseload'!D131</f>
        <v>0</v>
      </c>
      <c r="E131" s="322">
        <f>'[3]CBHP Caseload'!E131</f>
        <v>26823</v>
      </c>
      <c r="F131" s="323">
        <f>'[3]CBHP Caseload'!F131</f>
        <v>79259</v>
      </c>
      <c r="G131" s="321">
        <f>'[3]CBHP Caseload'!G131</f>
        <v>462</v>
      </c>
      <c r="H131" s="322">
        <f>'[3]CBHP Caseload'!H131</f>
        <v>0</v>
      </c>
      <c r="I131" s="322">
        <f>'[3]CBHP Caseload'!I131</f>
        <v>531</v>
      </c>
      <c r="J131" s="324">
        <f>'[3]CBHP Caseload'!J131</f>
        <v>993</v>
      </c>
    </row>
    <row r="132" spans="2:10" ht="15.75" x14ac:dyDescent="0.25">
      <c r="B132" s="73" t="s">
        <v>133</v>
      </c>
      <c r="C132" s="354">
        <f>'[3]CBHP Caseload'!C132</f>
        <v>53752</v>
      </c>
      <c r="D132" s="355">
        <f>'[3]CBHP Caseload'!D132</f>
        <v>0</v>
      </c>
      <c r="E132" s="355">
        <f>'[3]CBHP Caseload'!E132</f>
        <v>26958</v>
      </c>
      <c r="F132" s="356">
        <f>'[3]CBHP Caseload'!F132</f>
        <v>80709</v>
      </c>
      <c r="G132" s="354">
        <f>'[3]CBHP Caseload'!G132</f>
        <v>365</v>
      </c>
      <c r="H132" s="355" t="e">
        <f>'[3]CBHP Caseload'!H132</f>
        <v>#DIV/0!</v>
      </c>
      <c r="I132" s="355">
        <f>'[3]CBHP Caseload'!I132</f>
        <v>571</v>
      </c>
      <c r="J132" s="357">
        <f>'[3]CBHP Caseload'!J132</f>
        <v>936</v>
      </c>
    </row>
    <row r="133" spans="2:10" ht="15.75" x14ac:dyDescent="0.25">
      <c r="B133" s="69">
        <f>'[3]CBHP Caseload'!B133</f>
        <v>43647</v>
      </c>
      <c r="C133" s="321">
        <f>'[3]CBHP Caseload'!C133</f>
        <v>51765</v>
      </c>
      <c r="D133" s="322">
        <f>'[3]CBHP Caseload'!D133</f>
        <v>0</v>
      </c>
      <c r="E133" s="322">
        <f>'[3]CBHP Caseload'!E133</f>
        <v>27516</v>
      </c>
      <c r="F133" s="323">
        <f>'[3]CBHP Caseload'!F133</f>
        <v>79281</v>
      </c>
      <c r="G133" s="321">
        <f>'[3]CBHP Caseload'!G133</f>
        <v>429</v>
      </c>
      <c r="H133" s="322">
        <f>'[3]CBHP Caseload'!H133</f>
        <v>0</v>
      </c>
      <c r="I133" s="322">
        <f>'[3]CBHP Caseload'!I133</f>
        <v>537</v>
      </c>
      <c r="J133" s="324">
        <f>'[3]CBHP Caseload'!J133</f>
        <v>966</v>
      </c>
    </row>
    <row r="134" spans="2:10" ht="15.75" x14ac:dyDescent="0.25">
      <c r="B134" s="69">
        <f>'[3]CBHP Caseload'!B134</f>
        <v>43678</v>
      </c>
      <c r="C134" s="321">
        <f>'[3]CBHP Caseload'!C134</f>
        <v>51007</v>
      </c>
      <c r="D134" s="322">
        <f>'[3]CBHP Caseload'!D134</f>
        <v>0</v>
      </c>
      <c r="E134" s="322">
        <f>'[3]CBHP Caseload'!E134</f>
        <v>27411</v>
      </c>
      <c r="F134" s="323">
        <f>'[3]CBHP Caseload'!F134</f>
        <v>78418</v>
      </c>
      <c r="G134" s="321">
        <f>'[3]CBHP Caseload'!G134</f>
        <v>394</v>
      </c>
      <c r="H134" s="322">
        <f>'[3]CBHP Caseload'!H134</f>
        <v>0</v>
      </c>
      <c r="I134" s="322">
        <f>'[3]CBHP Caseload'!I134</f>
        <v>561</v>
      </c>
      <c r="J134" s="324">
        <f>'[3]CBHP Caseload'!J134</f>
        <v>955</v>
      </c>
    </row>
    <row r="135" spans="2:10" ht="15.75" x14ac:dyDescent="0.25">
      <c r="B135" s="69">
        <f>'[3]CBHP Caseload'!B135</f>
        <v>43709</v>
      </c>
      <c r="C135" s="321">
        <f>'[3]CBHP Caseload'!C135</f>
        <v>50774</v>
      </c>
      <c r="D135" s="322">
        <f>'[3]CBHP Caseload'!D135</f>
        <v>0</v>
      </c>
      <c r="E135" s="322">
        <f>'[3]CBHP Caseload'!E135</f>
        <v>26478</v>
      </c>
      <c r="F135" s="323">
        <f>'[3]CBHP Caseload'!F135</f>
        <v>77252</v>
      </c>
      <c r="G135" s="321">
        <f>'[3]CBHP Caseload'!G135</f>
        <v>354</v>
      </c>
      <c r="H135" s="322">
        <f>'[3]CBHP Caseload'!H135</f>
        <v>0</v>
      </c>
      <c r="I135" s="322">
        <f>'[3]CBHP Caseload'!I135</f>
        <v>537</v>
      </c>
      <c r="J135" s="324">
        <f>'[3]CBHP Caseload'!J135</f>
        <v>891</v>
      </c>
    </row>
    <row r="136" spans="2:10" ht="15.75" x14ac:dyDescent="0.25">
      <c r="B136" s="69">
        <f>'[3]CBHP Caseload'!B136</f>
        <v>43739</v>
      </c>
      <c r="C136" s="321">
        <f>'[3]CBHP Caseload'!C136</f>
        <v>50192</v>
      </c>
      <c r="D136" s="322">
        <f>'[3]CBHP Caseload'!D136</f>
        <v>0</v>
      </c>
      <c r="E136" s="322">
        <f>'[3]CBHP Caseload'!E136</f>
        <v>26373</v>
      </c>
      <c r="F136" s="323">
        <f>'[3]CBHP Caseload'!F136</f>
        <v>76565</v>
      </c>
      <c r="G136" s="321">
        <f>'[3]CBHP Caseload'!G136</f>
        <v>339</v>
      </c>
      <c r="H136" s="322">
        <f>'[3]CBHP Caseload'!H136</f>
        <v>0</v>
      </c>
      <c r="I136" s="322">
        <f>'[3]CBHP Caseload'!I136</f>
        <v>536</v>
      </c>
      <c r="J136" s="324">
        <f>'[3]CBHP Caseload'!J136</f>
        <v>875</v>
      </c>
    </row>
    <row r="137" spans="2:10" ht="15.75" x14ac:dyDescent="0.25">
      <c r="B137" s="69">
        <f>'[3]CBHP Caseload'!B137</f>
        <v>43770</v>
      </c>
      <c r="C137" s="321">
        <f>'[3]CBHP Caseload'!C137</f>
        <v>49242</v>
      </c>
      <c r="D137" s="322">
        <f>'[3]CBHP Caseload'!D137</f>
        <v>0</v>
      </c>
      <c r="E137" s="322">
        <f>'[3]CBHP Caseload'!E137</f>
        <v>26170</v>
      </c>
      <c r="F137" s="323">
        <f>'[3]CBHP Caseload'!F137</f>
        <v>75412</v>
      </c>
      <c r="G137" s="321">
        <f>'[3]CBHP Caseload'!G137</f>
        <v>319</v>
      </c>
      <c r="H137" s="322">
        <f>'[3]CBHP Caseload'!H137</f>
        <v>0</v>
      </c>
      <c r="I137" s="322">
        <f>'[3]CBHP Caseload'!I137</f>
        <v>543</v>
      </c>
      <c r="J137" s="324">
        <f>'[3]CBHP Caseload'!J137</f>
        <v>862</v>
      </c>
    </row>
    <row r="138" spans="2:10" ht="15.75" x14ac:dyDescent="0.25">
      <c r="B138" s="69">
        <f>'[3]CBHP Caseload'!B138</f>
        <v>43800</v>
      </c>
      <c r="C138" s="321">
        <f>'[3]CBHP Caseload'!C138</f>
        <v>48657</v>
      </c>
      <c r="D138" s="322">
        <f>'[3]CBHP Caseload'!D138</f>
        <v>0</v>
      </c>
      <c r="E138" s="322">
        <f>'[3]CBHP Caseload'!E138</f>
        <v>25793</v>
      </c>
      <c r="F138" s="323">
        <f>'[3]CBHP Caseload'!F138</f>
        <v>74450</v>
      </c>
      <c r="G138" s="321">
        <f>'[3]CBHP Caseload'!G138</f>
        <v>294</v>
      </c>
      <c r="H138" s="322">
        <f>'[3]CBHP Caseload'!H138</f>
        <v>0</v>
      </c>
      <c r="I138" s="322">
        <f>'[3]CBHP Caseload'!I138</f>
        <v>533</v>
      </c>
      <c r="J138" s="324">
        <f>'[3]CBHP Caseload'!J138</f>
        <v>827</v>
      </c>
    </row>
    <row r="139" spans="2:10" ht="15.75" x14ac:dyDescent="0.25">
      <c r="B139" s="69">
        <f>'[3]CBHP Caseload'!B139</f>
        <v>43831</v>
      </c>
      <c r="C139" s="321">
        <f>'[3]CBHP Caseload'!C139</f>
        <v>49553</v>
      </c>
      <c r="D139" s="322">
        <f>'[3]CBHP Caseload'!D139</f>
        <v>0</v>
      </c>
      <c r="E139" s="322">
        <f>'[3]CBHP Caseload'!E139</f>
        <v>26447</v>
      </c>
      <c r="F139" s="323">
        <f>'[3]CBHP Caseload'!F139</f>
        <v>76000</v>
      </c>
      <c r="G139" s="321">
        <f>'[3]CBHP Caseload'!G139</f>
        <v>301</v>
      </c>
      <c r="H139" s="322">
        <f>'[3]CBHP Caseload'!H139</f>
        <v>0</v>
      </c>
      <c r="I139" s="322">
        <f>'[3]CBHP Caseload'!I139</f>
        <v>554</v>
      </c>
      <c r="J139" s="324">
        <f>'[3]CBHP Caseload'!J139</f>
        <v>855</v>
      </c>
    </row>
    <row r="140" spans="2:10" ht="15.75" x14ac:dyDescent="0.25">
      <c r="B140" s="69">
        <f>'[3]CBHP Caseload'!B140</f>
        <v>43862</v>
      </c>
      <c r="C140" s="321">
        <f>'[3]CBHP Caseload'!C140</f>
        <v>48577</v>
      </c>
      <c r="D140" s="322">
        <f>'[3]CBHP Caseload'!D140</f>
        <v>0</v>
      </c>
      <c r="E140" s="322">
        <f>'[3]CBHP Caseload'!E140</f>
        <v>26731</v>
      </c>
      <c r="F140" s="323">
        <f>'[3]CBHP Caseload'!F140</f>
        <v>75308</v>
      </c>
      <c r="G140" s="321">
        <f>'[3]CBHP Caseload'!G140</f>
        <v>282</v>
      </c>
      <c r="H140" s="322">
        <f>'[3]CBHP Caseload'!H140</f>
        <v>0</v>
      </c>
      <c r="I140" s="322">
        <f>'[3]CBHP Caseload'!I140</f>
        <v>562</v>
      </c>
      <c r="J140" s="324">
        <f>'[3]CBHP Caseload'!J140</f>
        <v>844</v>
      </c>
    </row>
    <row r="141" spans="2:10" ht="15.75" x14ac:dyDescent="0.25">
      <c r="B141" s="69">
        <f>'[3]CBHP Caseload'!B141</f>
        <v>43891</v>
      </c>
      <c r="C141" s="321">
        <f>'[3]CBHP Caseload'!C141</f>
        <v>48077</v>
      </c>
      <c r="D141" s="322">
        <f>'[3]CBHP Caseload'!D141</f>
        <v>0</v>
      </c>
      <c r="E141" s="322">
        <f>'[3]CBHP Caseload'!E141</f>
        <v>27431</v>
      </c>
      <c r="F141" s="323">
        <f>'[3]CBHP Caseload'!F141</f>
        <v>75508</v>
      </c>
      <c r="G141" s="321">
        <f>'[3]CBHP Caseload'!G141</f>
        <v>331</v>
      </c>
      <c r="H141" s="322">
        <f>'[3]CBHP Caseload'!H141</f>
        <v>0</v>
      </c>
      <c r="I141" s="322">
        <f>'[3]CBHP Caseload'!I141</f>
        <v>566</v>
      </c>
      <c r="J141" s="324">
        <f>'[3]CBHP Caseload'!J141</f>
        <v>897</v>
      </c>
    </row>
    <row r="142" spans="2:10" ht="15.75" x14ac:dyDescent="0.25">
      <c r="B142" s="69">
        <f>'[3]CBHP Caseload'!B142</f>
        <v>43922</v>
      </c>
      <c r="C142" s="321">
        <f>'[3]CBHP Caseload'!C142</f>
        <v>51230</v>
      </c>
      <c r="D142" s="322">
        <f>'[3]CBHP Caseload'!D142</f>
        <v>0</v>
      </c>
      <c r="E142" s="322">
        <f>'[3]CBHP Caseload'!E142</f>
        <v>27800</v>
      </c>
      <c r="F142" s="323">
        <f>'[3]CBHP Caseload'!F142</f>
        <v>79030</v>
      </c>
      <c r="G142" s="321">
        <f>'[3]CBHP Caseload'!G142</f>
        <v>453</v>
      </c>
      <c r="H142" s="322">
        <f>'[3]CBHP Caseload'!H142</f>
        <v>0</v>
      </c>
      <c r="I142" s="322">
        <f>'[3]CBHP Caseload'!I142</f>
        <v>545</v>
      </c>
      <c r="J142" s="324">
        <f>'[3]CBHP Caseload'!J142</f>
        <v>998</v>
      </c>
    </row>
    <row r="143" spans="2:10" ht="15.75" x14ac:dyDescent="0.25">
      <c r="B143" s="69">
        <f>'[3]CBHP Caseload'!B143</f>
        <v>43952</v>
      </c>
      <c r="C143" s="321">
        <f>'[3]CBHP Caseload'!C143</f>
        <v>49125</v>
      </c>
      <c r="D143" s="322">
        <f>'[3]CBHP Caseload'!D143</f>
        <v>0</v>
      </c>
      <c r="E143" s="322">
        <f>'[3]CBHP Caseload'!E143</f>
        <v>27110</v>
      </c>
      <c r="F143" s="323">
        <f>'[3]CBHP Caseload'!F143</f>
        <v>76235</v>
      </c>
      <c r="G143" s="321">
        <f>'[3]CBHP Caseload'!G143</f>
        <v>456</v>
      </c>
      <c r="H143" s="322">
        <f>'[3]CBHP Caseload'!H143</f>
        <v>0</v>
      </c>
      <c r="I143" s="322">
        <f>'[3]CBHP Caseload'!I143</f>
        <v>542</v>
      </c>
      <c r="J143" s="324">
        <f>'[3]CBHP Caseload'!J143</f>
        <v>998</v>
      </c>
    </row>
    <row r="144" spans="2:10" ht="15.75" x14ac:dyDescent="0.25">
      <c r="B144" s="69">
        <f>'[3]CBHP Caseload'!B144</f>
        <v>43983</v>
      </c>
      <c r="C144" s="321">
        <f>'[3]CBHP Caseload'!C144</f>
        <v>48337</v>
      </c>
      <c r="D144" s="322">
        <f>'[3]CBHP Caseload'!D144</f>
        <v>0</v>
      </c>
      <c r="E144" s="322">
        <f>'[3]CBHP Caseload'!E144</f>
        <v>26958</v>
      </c>
      <c r="F144" s="323">
        <f>'[3]CBHP Caseload'!F144</f>
        <v>75295</v>
      </c>
      <c r="G144" s="321">
        <f>'[3]CBHP Caseload'!G144</f>
        <v>387</v>
      </c>
      <c r="H144" s="322">
        <f>'[3]CBHP Caseload'!H144</f>
        <v>0</v>
      </c>
      <c r="I144" s="322">
        <f>'[3]CBHP Caseload'!I144</f>
        <v>495</v>
      </c>
      <c r="J144" s="324">
        <f>'[3]CBHP Caseload'!J144</f>
        <v>882</v>
      </c>
    </row>
    <row r="145" spans="2:10" ht="15.75" x14ac:dyDescent="0.25">
      <c r="B145" s="73" t="str">
        <f>'[3]CBHP Caseload'!B145</f>
        <v xml:space="preserve">FY 2019-20 Actuals </v>
      </c>
      <c r="C145" s="325">
        <f>'[3]CBHP Caseload'!C145</f>
        <v>49711</v>
      </c>
      <c r="D145" s="326">
        <f>'[3]CBHP Caseload'!D145</f>
        <v>0</v>
      </c>
      <c r="E145" s="326">
        <f>'[3]CBHP Caseload'!E145</f>
        <v>26852</v>
      </c>
      <c r="F145" s="326">
        <f>'[3]CBHP Caseload'!F145</f>
        <v>76563</v>
      </c>
      <c r="G145" s="325">
        <f>'[3]CBHP Caseload'!G145</f>
        <v>362</v>
      </c>
      <c r="H145" s="325">
        <f>'[3]CBHP Caseload'!H145</f>
        <v>0</v>
      </c>
      <c r="I145" s="326">
        <f>'[3]CBHP Caseload'!I145</f>
        <v>543</v>
      </c>
      <c r="J145" s="327">
        <f>'[3]CBHP Caseload'!J145</f>
        <v>904</v>
      </c>
    </row>
    <row r="146" spans="2:10" ht="15.75" x14ac:dyDescent="0.25">
      <c r="B146" s="69">
        <f>'[3]CBHP Caseload'!B146</f>
        <v>44013</v>
      </c>
      <c r="C146" s="321">
        <f>'[3]CBHP Caseload'!C146</f>
        <v>46898</v>
      </c>
      <c r="D146" s="322">
        <f>'[3]CBHP Caseload'!D146</f>
        <v>0</v>
      </c>
      <c r="E146" s="322">
        <f>'[3]CBHP Caseload'!E146</f>
        <v>27442</v>
      </c>
      <c r="F146" s="323">
        <f>'[3]CBHP Caseload'!F146</f>
        <v>74340</v>
      </c>
      <c r="G146" s="321">
        <f>'[3]CBHP Caseload'!G146</f>
        <v>347</v>
      </c>
      <c r="H146" s="322">
        <f>'[3]CBHP Caseload'!H146</f>
        <v>0</v>
      </c>
      <c r="I146" s="322">
        <f>'[3]CBHP Caseload'!I146</f>
        <v>482</v>
      </c>
      <c r="J146" s="324">
        <f>'[3]CBHP Caseload'!J146</f>
        <v>829</v>
      </c>
    </row>
    <row r="147" spans="2:10" ht="15.75" x14ac:dyDescent="0.25">
      <c r="B147" s="69">
        <f>'[3]CBHP Caseload'!B147</f>
        <v>44044</v>
      </c>
      <c r="C147" s="321">
        <f>'[3]CBHP Caseload'!C147</f>
        <v>45162</v>
      </c>
      <c r="D147" s="322">
        <f>'[3]CBHP Caseload'!D147</f>
        <v>0</v>
      </c>
      <c r="E147" s="322">
        <f>'[3]CBHP Caseload'!E147</f>
        <v>27377</v>
      </c>
      <c r="F147" s="323">
        <f>'[3]CBHP Caseload'!F147</f>
        <v>72539</v>
      </c>
      <c r="G147" s="321">
        <f>'[3]CBHP Caseload'!G147</f>
        <v>331</v>
      </c>
      <c r="H147" s="322">
        <f>'[3]CBHP Caseload'!H147</f>
        <v>0</v>
      </c>
      <c r="I147" s="322">
        <f>'[3]CBHP Caseload'!I147</f>
        <v>474</v>
      </c>
      <c r="J147" s="324">
        <f>'[3]CBHP Caseload'!J147</f>
        <v>805</v>
      </c>
    </row>
    <row r="148" spans="2:10" ht="15.75" x14ac:dyDescent="0.25">
      <c r="B148" s="69">
        <f>'[3]CBHP Caseload'!B148</f>
        <v>44075</v>
      </c>
      <c r="C148" s="321">
        <f>'[3]CBHP Caseload'!C148</f>
        <v>43435</v>
      </c>
      <c r="D148" s="322">
        <f>'[3]CBHP Caseload'!D148</f>
        <v>0</v>
      </c>
      <c r="E148" s="322">
        <f>'[3]CBHP Caseload'!E148</f>
        <v>26952</v>
      </c>
      <c r="F148" s="323">
        <f>'[3]CBHP Caseload'!F148</f>
        <v>70387</v>
      </c>
      <c r="G148" s="321">
        <f>'[3]CBHP Caseload'!G148</f>
        <v>320</v>
      </c>
      <c r="H148" s="322">
        <f>'[3]CBHP Caseload'!H148</f>
        <v>0</v>
      </c>
      <c r="I148" s="322">
        <f>'[3]CBHP Caseload'!I148</f>
        <v>467</v>
      </c>
      <c r="J148" s="324">
        <f>'[3]CBHP Caseload'!J148</f>
        <v>787</v>
      </c>
    </row>
    <row r="149" spans="2:10" ht="15.75" x14ac:dyDescent="0.25">
      <c r="B149" s="69">
        <f>'[3]CBHP Caseload'!B149</f>
        <v>44105</v>
      </c>
      <c r="C149" s="321">
        <f>'[3]CBHP Caseload'!C149</f>
        <v>42155</v>
      </c>
      <c r="D149" s="322">
        <f>'[3]CBHP Caseload'!D149</f>
        <v>0</v>
      </c>
      <c r="E149" s="322">
        <f>'[3]CBHP Caseload'!E149</f>
        <v>26737</v>
      </c>
      <c r="F149" s="323">
        <f>'[3]CBHP Caseload'!F149</f>
        <v>68892</v>
      </c>
      <c r="G149" s="321">
        <f>'[3]CBHP Caseload'!G149</f>
        <v>431</v>
      </c>
      <c r="H149" s="322">
        <f>'[3]CBHP Caseload'!H149</f>
        <v>0</v>
      </c>
      <c r="I149" s="322">
        <f>'[3]CBHP Caseload'!I149</f>
        <v>662</v>
      </c>
      <c r="J149" s="324">
        <f>'[3]CBHP Caseload'!J149</f>
        <v>1093</v>
      </c>
    </row>
    <row r="150" spans="2:10" ht="15.75" x14ac:dyDescent="0.25">
      <c r="B150" s="69">
        <f>'[3]CBHP Caseload'!B150</f>
        <v>44136</v>
      </c>
      <c r="C150" s="321">
        <f>'[3]CBHP Caseload'!C150</f>
        <v>40312</v>
      </c>
      <c r="D150" s="322">
        <f>'[3]CBHP Caseload'!D150</f>
        <v>0</v>
      </c>
      <c r="E150" s="322">
        <f>'[3]CBHP Caseload'!E150</f>
        <v>26878</v>
      </c>
      <c r="F150" s="323">
        <f>'[3]CBHP Caseload'!F150</f>
        <v>67190</v>
      </c>
      <c r="G150" s="321">
        <f>'[3]CBHP Caseload'!G150</f>
        <v>370</v>
      </c>
      <c r="H150" s="322">
        <f>'[3]CBHP Caseload'!H150</f>
        <v>0</v>
      </c>
      <c r="I150" s="322">
        <f>'[3]CBHP Caseload'!I150</f>
        <v>629</v>
      </c>
      <c r="J150" s="324">
        <f>'[3]CBHP Caseload'!J150</f>
        <v>999</v>
      </c>
    </row>
    <row r="151" spans="2:10" ht="15.75" x14ac:dyDescent="0.25">
      <c r="B151" s="69">
        <f>'[3]CBHP Caseload'!B151</f>
        <v>44166</v>
      </c>
      <c r="C151" s="321">
        <f>'[3]CBHP Caseload'!C151</f>
        <v>38469</v>
      </c>
      <c r="D151" s="322">
        <f>'[3]CBHP Caseload'!D151</f>
        <v>0</v>
      </c>
      <c r="E151" s="322">
        <f>'[3]CBHP Caseload'!E151</f>
        <v>26670</v>
      </c>
      <c r="F151" s="323">
        <f>'[3]CBHP Caseload'!F151</f>
        <v>65139</v>
      </c>
      <c r="G151" s="321">
        <f>'[3]CBHP Caseload'!G151</f>
        <v>249</v>
      </c>
      <c r="H151" s="322">
        <f>'[3]CBHP Caseload'!H151</f>
        <v>0</v>
      </c>
      <c r="I151" s="322">
        <f>'[3]CBHP Caseload'!I151</f>
        <v>472</v>
      </c>
      <c r="J151" s="324">
        <f>'[3]CBHP Caseload'!J151</f>
        <v>721</v>
      </c>
    </row>
    <row r="152" spans="2:10" ht="15.75" x14ac:dyDescent="0.25">
      <c r="B152" s="69">
        <f>'[3]CBHP Caseload'!B152</f>
        <v>44197</v>
      </c>
      <c r="C152" s="321">
        <f>'[3]CBHP Caseload'!C152</f>
        <v>36614</v>
      </c>
      <c r="D152" s="322">
        <f>'[3]CBHP Caseload'!D152</f>
        <v>0</v>
      </c>
      <c r="E152" s="322">
        <f>'[3]CBHP Caseload'!E152</f>
        <v>27185</v>
      </c>
      <c r="F152" s="323">
        <f>'[3]CBHP Caseload'!F152</f>
        <v>63799</v>
      </c>
      <c r="G152" s="321">
        <f>'[3]CBHP Caseload'!G152</f>
        <v>247</v>
      </c>
      <c r="H152" s="322">
        <f>'[3]CBHP Caseload'!H152</f>
        <v>0</v>
      </c>
      <c r="I152" s="322">
        <f>'[3]CBHP Caseload'!I152</f>
        <v>459</v>
      </c>
      <c r="J152" s="324">
        <f>'[3]CBHP Caseload'!J152</f>
        <v>706</v>
      </c>
    </row>
    <row r="153" spans="2:10" ht="15.75" x14ac:dyDescent="0.25">
      <c r="B153" s="69">
        <f>'[3]CBHP Caseload'!B153</f>
        <v>44228</v>
      </c>
      <c r="C153" s="321">
        <f>'[3]CBHP Caseload'!C153</f>
        <v>35502</v>
      </c>
      <c r="D153" s="322">
        <f>'[3]CBHP Caseload'!D153</f>
        <v>0</v>
      </c>
      <c r="E153" s="322">
        <f>'[3]CBHP Caseload'!E153</f>
        <v>27278</v>
      </c>
      <c r="F153" s="323">
        <f>'[3]CBHP Caseload'!F153</f>
        <v>62780</v>
      </c>
      <c r="G153" s="321">
        <f>'[3]CBHP Caseload'!G153</f>
        <v>232</v>
      </c>
      <c r="H153" s="322">
        <f>'[3]CBHP Caseload'!H153</f>
        <v>0</v>
      </c>
      <c r="I153" s="322">
        <f>'[3]CBHP Caseload'!I153</f>
        <v>456</v>
      </c>
      <c r="J153" s="324">
        <f>'[3]CBHP Caseload'!J153</f>
        <v>688</v>
      </c>
    </row>
    <row r="154" spans="2:10" ht="15.75" x14ac:dyDescent="0.25">
      <c r="B154" s="69">
        <f>'[3]CBHP Caseload'!B154</f>
        <v>44256</v>
      </c>
      <c r="C154" s="321">
        <f>'[3]CBHP Caseload'!C154</f>
        <v>34455</v>
      </c>
      <c r="D154" s="322">
        <f>'[3]CBHP Caseload'!D154</f>
        <v>0</v>
      </c>
      <c r="E154" s="322">
        <f>'[3]CBHP Caseload'!E154</f>
        <v>27093</v>
      </c>
      <c r="F154" s="323">
        <f>'[3]CBHP Caseload'!F154</f>
        <v>61548</v>
      </c>
      <c r="G154" s="321">
        <f>'[3]CBHP Caseload'!G154</f>
        <v>236</v>
      </c>
      <c r="H154" s="322">
        <f>'[3]CBHP Caseload'!H154</f>
        <v>0</v>
      </c>
      <c r="I154" s="322">
        <f>'[3]CBHP Caseload'!I154</f>
        <v>446</v>
      </c>
      <c r="J154" s="324">
        <f>'[3]CBHP Caseload'!J154</f>
        <v>682</v>
      </c>
    </row>
    <row r="155" spans="2:10" ht="15.75" x14ac:dyDescent="0.25">
      <c r="B155" s="69">
        <f>'[3]CBHP Caseload'!B155</f>
        <v>44287</v>
      </c>
      <c r="C155" s="321">
        <f>'[3]CBHP Caseload'!C155</f>
        <v>33027</v>
      </c>
      <c r="D155" s="322">
        <f>'[3]CBHP Caseload'!D155</f>
        <v>0</v>
      </c>
      <c r="E155" s="322">
        <f>'[3]CBHP Caseload'!E155</f>
        <v>27374</v>
      </c>
      <c r="F155" s="323">
        <f>'[3]CBHP Caseload'!F155</f>
        <v>60401</v>
      </c>
      <c r="G155" s="321">
        <f>'[3]CBHP Caseload'!G155</f>
        <v>242</v>
      </c>
      <c r="H155" s="322">
        <f>'[3]CBHP Caseload'!H155</f>
        <v>0</v>
      </c>
      <c r="I155" s="322">
        <f>'[3]CBHP Caseload'!I155</f>
        <v>408</v>
      </c>
      <c r="J155" s="324">
        <f>'[3]CBHP Caseload'!J155</f>
        <v>650</v>
      </c>
    </row>
    <row r="156" spans="2:10" ht="15.75" x14ac:dyDescent="0.25">
      <c r="B156" s="69">
        <f>'[3]CBHP Caseload'!B156</f>
        <v>44317</v>
      </c>
      <c r="C156" s="321">
        <f>'[3]CBHP Caseload'!C156</f>
        <v>31351</v>
      </c>
      <c r="D156" s="322">
        <f>'[3]CBHP Caseload'!D156</f>
        <v>0</v>
      </c>
      <c r="E156" s="322">
        <f>'[3]CBHP Caseload'!E156</f>
        <v>28175</v>
      </c>
      <c r="F156" s="323">
        <f>'[3]CBHP Caseload'!F156</f>
        <v>59526</v>
      </c>
      <c r="G156" s="321">
        <f>'[3]CBHP Caseload'!G156</f>
        <v>222</v>
      </c>
      <c r="H156" s="322">
        <f>'[3]CBHP Caseload'!H156</f>
        <v>0</v>
      </c>
      <c r="I156" s="322">
        <f>'[3]CBHP Caseload'!I156</f>
        <v>401</v>
      </c>
      <c r="J156" s="324">
        <f>'[3]CBHP Caseload'!J156</f>
        <v>623</v>
      </c>
    </row>
    <row r="157" spans="2:10" ht="15.75" x14ac:dyDescent="0.25">
      <c r="B157" s="69">
        <f>'[3]CBHP Caseload'!B157</f>
        <v>44348</v>
      </c>
      <c r="C157" s="321">
        <f>'[3]CBHP Caseload'!C157</f>
        <v>30924</v>
      </c>
      <c r="D157" s="322">
        <f>'[3]CBHP Caseload'!D157</f>
        <v>0</v>
      </c>
      <c r="E157" s="322">
        <f>'[3]CBHP Caseload'!E157</f>
        <v>27575</v>
      </c>
      <c r="F157" s="323">
        <f>'[3]CBHP Caseload'!F157</f>
        <v>58499</v>
      </c>
      <c r="G157" s="321">
        <f>'[3]CBHP Caseload'!G157</f>
        <v>213</v>
      </c>
      <c r="H157" s="322">
        <f>'[3]CBHP Caseload'!H157</f>
        <v>0</v>
      </c>
      <c r="I157" s="322">
        <f>'[3]CBHP Caseload'!I157</f>
        <v>387</v>
      </c>
      <c r="J157" s="324">
        <f>'[3]CBHP Caseload'!J157</f>
        <v>600</v>
      </c>
    </row>
    <row r="158" spans="2:10" ht="15.75" x14ac:dyDescent="0.25">
      <c r="B158" s="73" t="s">
        <v>171</v>
      </c>
      <c r="C158" s="24">
        <f>ROUND(AVERAGE(C146:C157),0)</f>
        <v>38192</v>
      </c>
      <c r="D158" s="25"/>
      <c r="E158" s="25">
        <f t="shared" ref="E158:J158" si="0">ROUND(AVERAGE(E146:E157),0)</f>
        <v>27228</v>
      </c>
      <c r="F158" s="25">
        <f t="shared" si="0"/>
        <v>65420</v>
      </c>
      <c r="G158" s="24">
        <f t="shared" si="0"/>
        <v>287</v>
      </c>
      <c r="H158" s="24">
        <f t="shared" si="0"/>
        <v>0</v>
      </c>
      <c r="I158" s="25">
        <f t="shared" si="0"/>
        <v>479</v>
      </c>
      <c r="J158" s="212">
        <f t="shared" si="0"/>
        <v>765</v>
      </c>
    </row>
    <row r="159" spans="2:10" ht="15.75" x14ac:dyDescent="0.25">
      <c r="B159" s="69">
        <v>44378</v>
      </c>
      <c r="C159" s="482">
        <f>'[4]CHP Caseload'!$C3</f>
        <v>30730</v>
      </c>
      <c r="D159" s="483"/>
      <c r="E159" s="483">
        <f>'[4]CHP Caseload'!D3</f>
        <v>26742</v>
      </c>
      <c r="F159" s="1">
        <f t="shared" ref="F159:F164" si="1">SUM(C159:E159)</f>
        <v>57472</v>
      </c>
      <c r="G159" s="482">
        <f>'[4]CHP Caseload'!$F3</f>
        <v>193</v>
      </c>
      <c r="H159" s="483"/>
      <c r="I159" s="483">
        <f>'[4]CHP Caseload'!$G3</f>
        <v>372</v>
      </c>
      <c r="J159" s="114">
        <f t="shared" ref="J159:J164" si="2">SUM(G159:I159)</f>
        <v>565</v>
      </c>
    </row>
    <row r="160" spans="2:10" ht="15.75" x14ac:dyDescent="0.25">
      <c r="B160" s="69">
        <v>44409</v>
      </c>
      <c r="C160" s="482">
        <f>'[4]CHP Caseload'!$C4</f>
        <v>30149</v>
      </c>
      <c r="D160" s="483"/>
      <c r="E160" s="483">
        <f>'[4]CHP Caseload'!D4</f>
        <v>26336</v>
      </c>
      <c r="F160" s="1">
        <f t="shared" si="1"/>
        <v>56485</v>
      </c>
      <c r="G160" s="482">
        <f>'[4]CHP Caseload'!$F4</f>
        <v>184</v>
      </c>
      <c r="H160" s="483"/>
      <c r="I160" s="483">
        <f>'[4]CHP Caseload'!$G4</f>
        <v>373</v>
      </c>
      <c r="J160" s="114">
        <f t="shared" si="2"/>
        <v>557</v>
      </c>
    </row>
    <row r="161" spans="2:10" ht="15.75" x14ac:dyDescent="0.25">
      <c r="B161" s="69">
        <v>44440</v>
      </c>
      <c r="C161" s="482">
        <f>'[4]CHP Caseload'!$C5</f>
        <v>29787</v>
      </c>
      <c r="D161" s="483"/>
      <c r="E161" s="483">
        <f>'[4]CHP Caseload'!D5</f>
        <v>25722</v>
      </c>
      <c r="F161" s="1">
        <f t="shared" si="1"/>
        <v>55509</v>
      </c>
      <c r="G161" s="482">
        <f>'[4]CHP Caseload'!$F5</f>
        <v>167</v>
      </c>
      <c r="H161" s="483"/>
      <c r="I161" s="483">
        <f>'[4]CHP Caseload'!$G5</f>
        <v>352</v>
      </c>
      <c r="J161" s="114">
        <f t="shared" si="2"/>
        <v>519</v>
      </c>
    </row>
    <row r="162" spans="2:10" ht="15.75" x14ac:dyDescent="0.25">
      <c r="B162" s="69">
        <v>44470</v>
      </c>
      <c r="C162" s="482">
        <f>'[4]CHP Caseload'!$C6</f>
        <v>29330</v>
      </c>
      <c r="D162" s="483"/>
      <c r="E162" s="483">
        <f>'[4]CHP Caseload'!D6</f>
        <v>25191</v>
      </c>
      <c r="F162" s="1">
        <f t="shared" si="1"/>
        <v>54521</v>
      </c>
      <c r="G162" s="482">
        <f>'[4]CHP Caseload'!$F6</f>
        <v>168</v>
      </c>
      <c r="H162" s="483"/>
      <c r="I162" s="483">
        <f>'[4]CHP Caseload'!$G6</f>
        <v>353</v>
      </c>
      <c r="J162" s="114">
        <f t="shared" si="2"/>
        <v>521</v>
      </c>
    </row>
    <row r="163" spans="2:10" ht="15.75" x14ac:dyDescent="0.25">
      <c r="B163" s="69">
        <v>44501</v>
      </c>
      <c r="C163" s="482">
        <f>'[4]CHP Caseload'!$C7</f>
        <v>28486</v>
      </c>
      <c r="D163" s="483"/>
      <c r="E163" s="483">
        <f>'[4]CHP Caseload'!D7</f>
        <v>25231</v>
      </c>
      <c r="F163" s="1">
        <f t="shared" si="1"/>
        <v>53717</v>
      </c>
      <c r="G163" s="482">
        <f>'[4]CHP Caseload'!$F7</f>
        <v>171</v>
      </c>
      <c r="H163" s="483"/>
      <c r="I163" s="483">
        <f>'[4]CHP Caseload'!$G7</f>
        <v>356</v>
      </c>
      <c r="J163" s="114">
        <f t="shared" si="2"/>
        <v>527</v>
      </c>
    </row>
    <row r="164" spans="2:10" ht="15.75" x14ac:dyDescent="0.25">
      <c r="B164" s="69">
        <v>44531</v>
      </c>
      <c r="C164" s="482">
        <f>'[4]CHP Caseload'!$C8</f>
        <v>28121</v>
      </c>
      <c r="D164" s="483"/>
      <c r="E164" s="483">
        <f>'[4]CHP Caseload'!D8</f>
        <v>24945</v>
      </c>
      <c r="F164" s="484">
        <f t="shared" si="1"/>
        <v>53066</v>
      </c>
      <c r="G164" s="482">
        <f>'[4]CHP Caseload'!$F8</f>
        <v>158</v>
      </c>
      <c r="H164" s="483"/>
      <c r="I164" s="483">
        <f>'[4]CHP Caseload'!$G8</f>
        <v>364</v>
      </c>
      <c r="J164" s="485">
        <f t="shared" si="2"/>
        <v>522</v>
      </c>
    </row>
    <row r="165" spans="2:10" ht="15.75" x14ac:dyDescent="0.25">
      <c r="B165" s="69">
        <v>44562</v>
      </c>
      <c r="C165" s="482"/>
      <c r="D165" s="483"/>
      <c r="E165" s="483"/>
      <c r="F165" s="484"/>
      <c r="G165" s="482"/>
      <c r="H165" s="483"/>
      <c r="I165" s="483"/>
      <c r="J165" s="485"/>
    </row>
    <row r="166" spans="2:10" ht="15.75" x14ac:dyDescent="0.25">
      <c r="B166" s="69">
        <v>44593</v>
      </c>
      <c r="C166" s="482"/>
      <c r="D166" s="483"/>
      <c r="E166" s="483"/>
      <c r="F166" s="484"/>
      <c r="G166" s="482"/>
      <c r="H166" s="483"/>
      <c r="I166" s="483"/>
      <c r="J166" s="485"/>
    </row>
    <row r="167" spans="2:10" ht="15.75" x14ac:dyDescent="0.25">
      <c r="B167" s="69">
        <v>44621</v>
      </c>
      <c r="C167" s="482"/>
      <c r="D167" s="483"/>
      <c r="E167" s="483"/>
      <c r="F167" s="484"/>
      <c r="G167" s="482"/>
      <c r="H167" s="483"/>
      <c r="I167" s="483"/>
      <c r="J167" s="485"/>
    </row>
    <row r="168" spans="2:10" ht="15.75" x14ac:dyDescent="0.25">
      <c r="B168" s="69">
        <v>44652</v>
      </c>
      <c r="C168" s="482"/>
      <c r="D168" s="483"/>
      <c r="E168" s="483"/>
      <c r="F168" s="484"/>
      <c r="G168" s="482"/>
      <c r="H168" s="483"/>
      <c r="I168" s="483"/>
      <c r="J168" s="485"/>
    </row>
    <row r="169" spans="2:10" ht="15.75" x14ac:dyDescent="0.25">
      <c r="B169" s="69">
        <v>44682</v>
      </c>
      <c r="C169" s="482"/>
      <c r="D169" s="483"/>
      <c r="E169" s="483"/>
      <c r="F169" s="484"/>
      <c r="G169" s="482"/>
      <c r="H169" s="483"/>
      <c r="I169" s="483"/>
      <c r="J169" s="485"/>
    </row>
    <row r="170" spans="2:10" ht="15.75" x14ac:dyDescent="0.25">
      <c r="B170" s="69">
        <v>44713</v>
      </c>
      <c r="C170" s="482"/>
      <c r="D170" s="483"/>
      <c r="E170" s="483"/>
      <c r="F170" s="484"/>
      <c r="G170" s="482"/>
      <c r="H170" s="483"/>
      <c r="I170" s="483"/>
      <c r="J170" s="485"/>
    </row>
    <row r="171" spans="2:10" ht="15.75" x14ac:dyDescent="0.25">
      <c r="B171" s="77"/>
      <c r="C171" s="328"/>
      <c r="D171" s="329"/>
      <c r="E171" s="329"/>
      <c r="F171" s="330"/>
      <c r="G171" s="328"/>
      <c r="H171" s="329"/>
      <c r="I171" s="329"/>
      <c r="J171" s="331"/>
    </row>
    <row r="172" spans="2:10" ht="15.75" customHeight="1" x14ac:dyDescent="0.25">
      <c r="B172" s="77" t="str">
        <f>'[3]CBHP Caseload'!B172</f>
        <v>FY 2021-22 Year-to-Date Average</v>
      </c>
      <c r="C172" s="29">
        <f>+AVERAGE(C159:C170)</f>
        <v>29433.833333333332</v>
      </c>
      <c r="D172" s="486" t="e">
        <f t="shared" ref="D172:J172" si="3">+AVERAGE(D159:D170)</f>
        <v>#DIV/0!</v>
      </c>
      <c r="E172" s="486">
        <f t="shared" si="3"/>
        <v>25694.5</v>
      </c>
      <c r="F172" s="487">
        <f t="shared" si="3"/>
        <v>55128.333333333336</v>
      </c>
      <c r="G172" s="29">
        <f t="shared" si="3"/>
        <v>173.5</v>
      </c>
      <c r="H172" s="486" t="e">
        <f t="shared" si="3"/>
        <v>#DIV/0!</v>
      </c>
      <c r="I172" s="486">
        <f t="shared" si="3"/>
        <v>361.66666666666669</v>
      </c>
      <c r="J172" s="488">
        <f t="shared" si="3"/>
        <v>535.16666666666663</v>
      </c>
    </row>
    <row r="173" spans="2:10" ht="15.75" x14ac:dyDescent="0.25">
      <c r="B173" s="79" t="str">
        <f>'[3]CBHP Caseload'!B173</f>
        <v>FY 2021-22 Year-to-Date Appropriation</v>
      </c>
      <c r="C173" s="321">
        <f>'[3]CBHP Caseload'!C173</f>
        <v>40139</v>
      </c>
      <c r="D173" s="322">
        <f>'[3]CBHP Caseload'!D173</f>
        <v>0</v>
      </c>
      <c r="E173" s="322">
        <f>'[3]CBHP Caseload'!E173</f>
        <v>27338</v>
      </c>
      <c r="F173" s="323">
        <f>'[3]CBHP Caseload'!F173</f>
        <v>67477</v>
      </c>
      <c r="G173" s="321">
        <f>'[3]CBHP Caseload'!G173</f>
        <v>286</v>
      </c>
      <c r="H173" s="322">
        <f>'[3]CBHP Caseload'!H173</f>
        <v>0</v>
      </c>
      <c r="I173" s="322">
        <f>'[3]CBHP Caseload'!I173</f>
        <v>485</v>
      </c>
      <c r="J173" s="324">
        <f>'[3]CBHP Caseload'!J173</f>
        <v>771</v>
      </c>
    </row>
    <row r="174" spans="2:10" ht="15.75" x14ac:dyDescent="0.25">
      <c r="B174" s="79" t="str">
        <f>'[3]CBHP Caseload'!B174</f>
        <v>Monthly Growth</v>
      </c>
      <c r="C174" s="358">
        <f>'[3]CBHP Caseload'!C174</f>
        <v>-365</v>
      </c>
      <c r="D174" s="359">
        <f>'[3]CBHP Caseload'!D174</f>
        <v>0</v>
      </c>
      <c r="E174" s="359">
        <f>'[3]CBHP Caseload'!E174</f>
        <v>-286</v>
      </c>
      <c r="F174" s="360">
        <f>'[3]CBHP Caseload'!F174</f>
        <v>-651</v>
      </c>
      <c r="G174" s="358">
        <f>'[3]CBHP Caseload'!G174</f>
        <v>-13</v>
      </c>
      <c r="H174" s="359">
        <f>'[3]CBHP Caseload'!H174</f>
        <v>0</v>
      </c>
      <c r="I174" s="359">
        <f>'[3]CBHP Caseload'!I174</f>
        <v>8</v>
      </c>
      <c r="J174" s="361">
        <f>'[3]CBHP Caseload'!J174</f>
        <v>-5</v>
      </c>
    </row>
    <row r="175" spans="2:10" ht="15.75" x14ac:dyDescent="0.25">
      <c r="B175" s="79" t="str">
        <f>'[3]CBHP Caseload'!B175</f>
        <v>Monthly Growth Rate</v>
      </c>
      <c r="C175" s="362">
        <f>'[3]CBHP Caseload'!C175</f>
        <v>-1.1642371854167331E-2</v>
      </c>
      <c r="D175" s="363" t="e">
        <f>'[3]CBHP Caseload'!D175</f>
        <v>#DIV/0!</v>
      </c>
      <c r="E175" s="363">
        <f>'[3]CBHP Caseload'!E175</f>
        <v>-1.0150842945874003E-2</v>
      </c>
      <c r="F175" s="364">
        <f>'[3]CBHP Caseload'!F175</f>
        <v>-1.0936397540570507E-2</v>
      </c>
      <c r="G175" s="362">
        <f>'[3]CBHP Caseload'!G175</f>
        <v>-5.8558558558558557E-2</v>
      </c>
      <c r="H175" s="363" t="e">
        <f>'[3]CBHP Caseload'!H175</f>
        <v>#DIV/0!</v>
      </c>
      <c r="I175" s="363">
        <f>'[3]CBHP Caseload'!I175</f>
        <v>1.9950124688279301E-2</v>
      </c>
      <c r="J175" s="365">
        <f>'[3]CBHP Caseload'!J175</f>
        <v>-8.0256821829855531E-3</v>
      </c>
    </row>
    <row r="176" spans="2:10" ht="15.75" x14ac:dyDescent="0.25">
      <c r="B176" s="79" t="str">
        <f>'[3]CBHP Caseload'!B176</f>
        <v>Over-the-year Growth</v>
      </c>
      <c r="C176" s="358">
        <f>'[3]CBHP Caseload'!C176</f>
        <v>-21512</v>
      </c>
      <c r="D176" s="359">
        <f>'[3]CBHP Caseload'!D176</f>
        <v>0</v>
      </c>
      <c r="E176" s="359">
        <f>'[3]CBHP Caseload'!E176</f>
        <v>752</v>
      </c>
      <c r="F176" s="360">
        <f>'[3]CBHP Caseload'!F176</f>
        <v>-20760</v>
      </c>
      <c r="G176" s="358">
        <f>'[3]CBHP Caseload'!G176</f>
        <v>-249</v>
      </c>
      <c r="H176" s="359">
        <f>'[3]CBHP Caseload'!H176</f>
        <v>0</v>
      </c>
      <c r="I176" s="359">
        <f>'[3]CBHP Caseload'!I176</f>
        <v>-144</v>
      </c>
      <c r="J176" s="361">
        <f>'[3]CBHP Caseload'!J176</f>
        <v>-393</v>
      </c>
    </row>
    <row r="177" spans="2:11" ht="16.5" thickBot="1" x14ac:dyDescent="0.3">
      <c r="B177" s="79" t="str">
        <f>'[3]CBHP Caseload'!B177</f>
        <v>Over-the-year Growth Rate</v>
      </c>
      <c r="C177" s="366">
        <f>'[3]CBHP Caseload'!C177</f>
        <v>-0.39489674162459842</v>
      </c>
      <c r="D177" s="363" t="e">
        <f>'[3]CBHP Caseload'!D177</f>
        <v>#DIV/0!</v>
      </c>
      <c r="E177" s="363">
        <f>'[3]CBHP Caseload'!E177</f>
        <v>2.7545787545787546E-2</v>
      </c>
      <c r="F177" s="363">
        <f>'[3]CBHP Caseload'!F177</f>
        <v>-0.25386731886273312</v>
      </c>
      <c r="G177" s="363">
        <f>'[3]CBHP Caseload'!G177</f>
        <v>-0.81372549019607843</v>
      </c>
      <c r="H177" s="363" t="e">
        <f>'[3]CBHP Caseload'!H177</f>
        <v>#DIV/0!</v>
      </c>
      <c r="I177" s="363">
        <f>'[3]CBHP Caseload'!I177</f>
        <v>-0.28402366863905326</v>
      </c>
      <c r="J177" s="365">
        <f>'[3]CBHP Caseload'!J177</f>
        <v>-0.48339483394833949</v>
      </c>
    </row>
    <row r="178" spans="2:11" x14ac:dyDescent="0.2">
      <c r="B178" s="664" t="s">
        <v>4</v>
      </c>
      <c r="C178" s="665"/>
      <c r="D178" s="665"/>
      <c r="E178" s="665"/>
      <c r="F178" s="665"/>
      <c r="G178" s="665"/>
      <c r="H178" s="665"/>
      <c r="I178" s="665"/>
      <c r="J178" s="666"/>
    </row>
    <row r="179" spans="2:11" ht="12.75" customHeight="1" x14ac:dyDescent="0.2">
      <c r="B179" s="667" t="s">
        <v>134</v>
      </c>
      <c r="C179" s="668"/>
      <c r="D179" s="668"/>
      <c r="E179" s="668"/>
      <c r="F179" s="668"/>
      <c r="G179" s="668"/>
      <c r="H179" s="668"/>
      <c r="I179" s="668"/>
      <c r="J179" s="669"/>
    </row>
    <row r="180" spans="2:11" ht="27.75" hidden="1" customHeight="1" thickBot="1" x14ac:dyDescent="0.25">
      <c r="B180" s="670">
        <v>43891</v>
      </c>
      <c r="C180" s="671"/>
      <c r="D180" s="671"/>
      <c r="E180" s="671"/>
      <c r="F180" s="671"/>
      <c r="G180" s="671"/>
      <c r="H180" s="671"/>
      <c r="I180" s="671"/>
      <c r="J180" s="672"/>
    </row>
    <row r="181" spans="2:11" ht="26.25" thickBot="1" x14ac:dyDescent="0.25">
      <c r="B181" s="673" t="s">
        <v>162</v>
      </c>
      <c r="C181" s="674"/>
      <c r="D181" s="674"/>
      <c r="E181" s="674"/>
      <c r="F181" s="674"/>
      <c r="G181" s="674"/>
      <c r="H181" s="674"/>
      <c r="I181" s="674"/>
      <c r="J181" s="675"/>
      <c r="K181" s="241"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tabSelected="1" view="pageBreakPreview" zoomScale="80" zoomScaleNormal="100" zoomScaleSheetLayoutView="80" workbookViewId="0">
      <selection activeCell="O62" sqref="O62"/>
    </sheetView>
  </sheetViews>
  <sheetFormatPr defaultColWidth="9.140625" defaultRowHeight="15.75" x14ac:dyDescent="0.2"/>
  <cols>
    <col min="1" max="1" width="8.85546875" style="219" customWidth="1"/>
    <col min="2" max="2" width="57" style="55" customWidth="1"/>
    <col min="3" max="3" width="19.7109375" style="219" bestFit="1" customWidth="1"/>
    <col min="4" max="4" width="18.42578125" style="219" bestFit="1" customWidth="1"/>
    <col min="5" max="5" width="23.7109375" style="219" bestFit="1" customWidth="1"/>
    <col min="6" max="6" width="19.85546875" style="219" bestFit="1" customWidth="1"/>
    <col min="7" max="7" width="22.5703125" style="219" bestFit="1" customWidth="1"/>
    <col min="8" max="8" width="22.7109375" style="219" bestFit="1" customWidth="1"/>
    <col min="9" max="9" width="20.140625" style="219" bestFit="1" customWidth="1"/>
    <col min="10" max="10" width="21.5703125" style="219" bestFit="1" customWidth="1"/>
    <col min="11" max="11" width="17.7109375" style="219" bestFit="1" customWidth="1"/>
    <col min="12" max="12" width="15.42578125" style="219" bestFit="1" customWidth="1"/>
    <col min="13" max="13" width="14.7109375" style="219" bestFit="1" customWidth="1"/>
    <col min="14" max="14" width="15.85546875" style="219" bestFit="1" customWidth="1"/>
    <col min="15" max="15" width="19.7109375" style="219" bestFit="1" customWidth="1"/>
    <col min="16" max="16" width="20.140625" style="219" bestFit="1" customWidth="1"/>
    <col min="17" max="17" width="32.7109375" style="219" bestFit="1" customWidth="1"/>
    <col min="18" max="18" width="9.140625" style="219"/>
    <col min="19" max="19" width="14.42578125" style="219" bestFit="1" customWidth="1"/>
    <col min="20" max="21" width="14.42578125" style="219" customWidth="1"/>
    <col min="22" max="22" width="14.42578125" style="219" bestFit="1" customWidth="1"/>
    <col min="23" max="23" width="14.42578125" style="219" customWidth="1"/>
    <col min="24" max="24" width="12.7109375" style="219" bestFit="1" customWidth="1"/>
    <col min="25" max="25" width="9.140625" style="219"/>
    <col min="26" max="26" width="12.85546875" style="219" bestFit="1" customWidth="1"/>
    <col min="27" max="27" width="13.28515625" style="219" bestFit="1" customWidth="1"/>
    <col min="28" max="16384" width="9.140625" style="219"/>
  </cols>
  <sheetData>
    <row r="1" spans="1:17" customFormat="1" ht="16.5" thickBot="1" x14ac:dyDescent="0.25">
      <c r="A1" s="688" t="s">
        <v>153</v>
      </c>
      <c r="B1" s="689"/>
      <c r="C1" s="689"/>
      <c r="D1" s="689"/>
      <c r="E1" s="689"/>
      <c r="F1" s="689"/>
      <c r="G1" s="689"/>
      <c r="H1" s="689"/>
      <c r="I1" s="689"/>
      <c r="J1" s="689"/>
      <c r="K1" s="689"/>
      <c r="L1" s="689"/>
      <c r="M1" s="689"/>
      <c r="N1" s="689"/>
      <c r="O1" s="689"/>
      <c r="P1" s="689"/>
      <c r="Q1" s="690"/>
    </row>
    <row r="2" spans="1:17" customFormat="1" ht="32.25" customHeight="1" thickBot="1" x14ac:dyDescent="0.25">
      <c r="A2" s="193"/>
      <c r="B2" s="194" t="s">
        <v>60</v>
      </c>
      <c r="C2" s="251">
        <v>44378</v>
      </c>
      <c r="D2" s="195">
        <v>44409</v>
      </c>
      <c r="E2" s="195">
        <v>44440</v>
      </c>
      <c r="F2" s="195">
        <v>44470</v>
      </c>
      <c r="G2" s="195">
        <v>44501</v>
      </c>
      <c r="H2" s="195">
        <v>44531</v>
      </c>
      <c r="I2" s="195">
        <v>44562</v>
      </c>
      <c r="J2" s="195">
        <v>44593</v>
      </c>
      <c r="K2" s="195">
        <v>44621</v>
      </c>
      <c r="L2" s="195">
        <v>44652</v>
      </c>
      <c r="M2" s="195">
        <v>44682</v>
      </c>
      <c r="N2" s="195">
        <v>44713</v>
      </c>
      <c r="O2" s="196" t="s">
        <v>172</v>
      </c>
      <c r="P2" s="538" t="s">
        <v>173</v>
      </c>
      <c r="Q2" s="540"/>
    </row>
    <row r="3" spans="1:17" customFormat="1" ht="15.75" customHeight="1" x14ac:dyDescent="0.2">
      <c r="A3" s="697" t="s">
        <v>52</v>
      </c>
      <c r="B3" s="250" t="str">
        <f>'[3]DiDD Expend and Caseload'!B3</f>
        <v>HCBS - Developmental Disabilities</v>
      </c>
      <c r="C3" s="507">
        <f>'[3]DiDD Expend and Caseload'!C3</f>
        <v>7020</v>
      </c>
      <c r="D3" s="508">
        <f>'[3]DiDD Expend and Caseload'!D3</f>
        <v>7115</v>
      </c>
      <c r="E3" s="508">
        <f>'[3]DiDD Expend and Caseload'!E3</f>
        <v>7188</v>
      </c>
      <c r="F3" s="508">
        <f>'[3]DiDD Expend and Caseload'!F3</f>
        <v>7291</v>
      </c>
      <c r="G3" s="508">
        <f>'[3]DiDD Expend and Caseload'!G3</f>
        <v>7429</v>
      </c>
      <c r="H3" s="419">
        <f>'[3]DiDD Expend and Caseload'!H3</f>
        <v>7414</v>
      </c>
      <c r="I3" s="419"/>
      <c r="J3" s="419"/>
      <c r="K3" s="419"/>
      <c r="L3" s="419"/>
      <c r="M3" s="419"/>
      <c r="N3" s="419"/>
      <c r="O3" s="420">
        <f>'[3]DiDD Expend and Caseload'!O3</f>
        <v>7242.833333333333</v>
      </c>
      <c r="P3" s="700">
        <f>'[3]DiDD Expend and Caseload'!P3:Q3</f>
        <v>8158</v>
      </c>
      <c r="Q3" s="701">
        <f>'[3]DiDD Expend and Caseload'!Q3</f>
        <v>0</v>
      </c>
    </row>
    <row r="4" spans="1:17" customFormat="1" x14ac:dyDescent="0.2">
      <c r="A4" s="698"/>
      <c r="B4" s="248" t="str">
        <f>'[3]DiDD Expend and Caseload'!B4</f>
        <v>HCBS - Developmental Disabilities - Regional Centers</v>
      </c>
      <c r="C4" s="509">
        <f>'[3]DiDD Expend and Caseload'!C4</f>
        <v>72</v>
      </c>
      <c r="D4" s="510">
        <f>'[3]DiDD Expend and Caseload'!D4</f>
        <v>69</v>
      </c>
      <c r="E4" s="510">
        <f>'[3]DiDD Expend and Caseload'!E4</f>
        <v>71</v>
      </c>
      <c r="F4" s="510">
        <f>'[3]DiDD Expend and Caseload'!F4</f>
        <v>73</v>
      </c>
      <c r="G4" s="510">
        <f>'[3]DiDD Expend and Caseload'!G4</f>
        <v>83</v>
      </c>
      <c r="H4" s="333">
        <f>'[3]DiDD Expend and Caseload'!H4</f>
        <v>90</v>
      </c>
      <c r="I4" s="333"/>
      <c r="J4" s="333"/>
      <c r="K4" s="333"/>
      <c r="L4" s="333"/>
      <c r="M4" s="333"/>
      <c r="N4" s="333"/>
      <c r="O4" s="332">
        <f>'[3]DiDD Expend and Caseload'!O4</f>
        <v>76.333333333333329</v>
      </c>
      <c r="P4" s="678">
        <f>'[3]DiDD Expend and Caseload'!P4:Q4</f>
        <v>0</v>
      </c>
      <c r="Q4" s="679">
        <f>'[3]DiDD Expend and Caseload'!Q4</f>
        <v>0</v>
      </c>
    </row>
    <row r="5" spans="1:17" customFormat="1" x14ac:dyDescent="0.2">
      <c r="A5" s="698"/>
      <c r="B5" s="248" t="str">
        <f>'[3]DiDD Expend and Caseload'!B5</f>
        <v>HCBS - Supported Living Services</v>
      </c>
      <c r="C5" s="511">
        <f>'[3]DiDD Expend and Caseload'!C5</f>
        <v>4919</v>
      </c>
      <c r="D5" s="512">
        <f>'[3]DiDD Expend and Caseload'!D5</f>
        <v>4851</v>
      </c>
      <c r="E5" s="512">
        <f>'[3]DiDD Expend and Caseload'!E5</f>
        <v>4770</v>
      </c>
      <c r="F5" s="512">
        <f>'[3]DiDD Expend and Caseload'!F5</f>
        <v>4702</v>
      </c>
      <c r="G5" s="512">
        <f>'[3]DiDD Expend and Caseload'!G5</f>
        <v>4653</v>
      </c>
      <c r="H5" s="282">
        <f>'[3]DiDD Expend and Caseload'!H5</f>
        <v>4624</v>
      </c>
      <c r="I5" s="282"/>
      <c r="J5" s="282"/>
      <c r="K5" s="282"/>
      <c r="L5" s="282"/>
      <c r="M5" s="282"/>
      <c r="N5" s="282"/>
      <c r="O5" s="332">
        <f>'[3]DiDD Expend and Caseload'!O5</f>
        <v>4753.166666666667</v>
      </c>
      <c r="P5" s="678">
        <f>'[3]DiDD Expend and Caseload'!P5:Q5</f>
        <v>0</v>
      </c>
      <c r="Q5" s="679">
        <f>'[3]DiDD Expend and Caseload'!Q5</f>
        <v>0</v>
      </c>
    </row>
    <row r="6" spans="1:17" customFormat="1" ht="15.6" customHeight="1" x14ac:dyDescent="0.2">
      <c r="A6" s="698"/>
      <c r="B6" s="248" t="str">
        <f>'[3]DiDD Expend and Caseload'!B6</f>
        <v>HCBS - Children's Extensive Support</v>
      </c>
      <c r="C6" s="511">
        <f>'[3]DiDD Expend and Caseload'!C6</f>
        <v>2314</v>
      </c>
      <c r="D6" s="512">
        <f>'[3]DiDD Expend and Caseload'!D6</f>
        <v>2337</v>
      </c>
      <c r="E6" s="512">
        <f>'[3]DiDD Expend and Caseload'!E6</f>
        <v>2342</v>
      </c>
      <c r="F6" s="512">
        <f>'[3]DiDD Expend and Caseload'!F6</f>
        <v>2343</v>
      </c>
      <c r="G6" s="512">
        <f>'[3]DiDD Expend and Caseload'!G6</f>
        <v>2364</v>
      </c>
      <c r="H6" s="282">
        <f>'[3]DiDD Expend and Caseload'!H6</f>
        <v>2371</v>
      </c>
      <c r="I6" s="282"/>
      <c r="J6" s="282"/>
      <c r="K6" s="282"/>
      <c r="L6" s="282"/>
      <c r="M6" s="282"/>
      <c r="N6" s="282"/>
      <c r="O6" s="332">
        <f>'[3]DiDD Expend and Caseload'!O6</f>
        <v>2345.1666666666665</v>
      </c>
      <c r="P6" s="678">
        <f>'[3]DiDD Expend and Caseload'!P6:Q6</f>
        <v>0</v>
      </c>
      <c r="Q6" s="679">
        <f>'[3]DiDD Expend and Caseload'!Q6</f>
        <v>0</v>
      </c>
    </row>
    <row r="7" spans="1:17" customFormat="1" ht="15.6" customHeight="1" thickBot="1" x14ac:dyDescent="0.25">
      <c r="A7" s="698"/>
      <c r="B7" s="248" t="str">
        <f>'[3]DiDD Expend and Caseload'!B7</f>
        <v xml:space="preserve">HCBS - Children's Habilitation Residential Program </v>
      </c>
      <c r="C7" s="509">
        <f>'[3]DiDD Expend and Caseload'!C7</f>
        <v>169</v>
      </c>
      <c r="D7" s="510">
        <f>'[3]DiDD Expend and Caseload'!D7</f>
        <v>171</v>
      </c>
      <c r="E7" s="510">
        <f>'[3]DiDD Expend and Caseload'!E7</f>
        <v>179</v>
      </c>
      <c r="F7" s="510">
        <f>'[3]DiDD Expend and Caseload'!F7</f>
        <v>177</v>
      </c>
      <c r="G7" s="510">
        <f>'[3]DiDD Expend and Caseload'!G7</f>
        <v>186</v>
      </c>
      <c r="H7" s="400">
        <f>'[3]DiDD Expend and Caseload'!H7</f>
        <v>187</v>
      </c>
      <c r="I7" s="400"/>
      <c r="J7" s="259"/>
      <c r="K7" s="259"/>
      <c r="L7" s="282"/>
      <c r="M7" s="282"/>
      <c r="N7" s="247"/>
      <c r="O7" s="43">
        <f>'[3]DiDD Expend and Caseload'!O7</f>
        <v>178.16666666666666</v>
      </c>
      <c r="P7" s="678">
        <f>'[3]DiDD Expend and Caseload'!P7:Q7</f>
        <v>0</v>
      </c>
      <c r="Q7" s="679">
        <f>'[3]DiDD Expend and Caseload'!Q7</f>
        <v>0</v>
      </c>
    </row>
    <row r="8" spans="1:17" customFormat="1" ht="16.5" hidden="1" thickBot="1" x14ac:dyDescent="0.25">
      <c r="A8" s="698"/>
      <c r="B8" s="248" t="str">
        <f>'[3]DiDD Expend and Caseload'!B8</f>
        <v>HCBS - Case Management</v>
      </c>
      <c r="C8" s="513">
        <f>'[3]DiDD Expend and Caseload'!C8</f>
        <v>14494</v>
      </c>
      <c r="D8" s="513">
        <f>'[3]DiDD Expend and Caseload'!D8</f>
        <v>14543</v>
      </c>
      <c r="E8" s="513">
        <f>'[3]DiDD Expend and Caseload'!E8</f>
        <v>14550</v>
      </c>
      <c r="F8" s="513">
        <f>'[3]DiDD Expend and Caseload'!F8</f>
        <v>14586</v>
      </c>
      <c r="G8" s="513">
        <f>'[3]DiDD Expend and Caseload'!G8</f>
        <v>14715</v>
      </c>
      <c r="H8" s="282">
        <f>'[3]DiDD Expend and Caseload'!H8</f>
        <v>14686</v>
      </c>
      <c r="I8" s="282"/>
      <c r="J8" s="282"/>
      <c r="K8" s="282"/>
      <c r="L8" s="282"/>
      <c r="M8" s="282"/>
      <c r="N8" s="282"/>
      <c r="O8" s="332">
        <f>'[3]DiDD Expend and Caseload'!O8</f>
        <v>7297.833333333333</v>
      </c>
      <c r="P8" s="702">
        <f>'[3]DiDD Expend and Caseload'!P8:Q8</f>
        <v>0</v>
      </c>
      <c r="Q8" s="703">
        <f>'[3]DiDD Expend and Caseload'!Q8</f>
        <v>0</v>
      </c>
    </row>
    <row r="9" spans="1:17" customFormat="1" ht="16.5" customHeight="1" thickBot="1" x14ac:dyDescent="0.25">
      <c r="A9" s="699"/>
      <c r="B9" s="249" t="str">
        <f>'[3]DiDD Expend and Caseload'!B9</f>
        <v>DIDD Subtotal</v>
      </c>
      <c r="C9" s="514">
        <f>'[3]DiDD Expend and Caseload'!C9</f>
        <v>14494</v>
      </c>
      <c r="D9" s="514">
        <f>'[3]DiDD Expend and Caseload'!D9</f>
        <v>14543</v>
      </c>
      <c r="E9" s="514">
        <f>'[3]DiDD Expend and Caseload'!E9</f>
        <v>14550</v>
      </c>
      <c r="F9" s="514">
        <f>'[3]DiDD Expend and Caseload'!F9</f>
        <v>14586</v>
      </c>
      <c r="G9" s="514">
        <f>'[3]DiDD Expend and Caseload'!G9</f>
        <v>14715</v>
      </c>
      <c r="H9" s="334">
        <f>'[3]DiDD Expend and Caseload'!H9</f>
        <v>14686</v>
      </c>
      <c r="I9" s="334"/>
      <c r="J9" s="334"/>
      <c r="K9" s="334"/>
      <c r="L9" s="334"/>
      <c r="M9" s="334"/>
      <c r="N9" s="334"/>
      <c r="O9" s="335">
        <f>'[3]DiDD Expend and Caseload'!O9</f>
        <v>7297.833333333333</v>
      </c>
      <c r="P9" s="704">
        <f>'[3]DiDD Expend and Caseload'!P9:Q9</f>
        <v>0</v>
      </c>
      <c r="Q9" s="705">
        <f>'[3]DiDD Expend and Caseload'!Q9</f>
        <v>0</v>
      </c>
    </row>
    <row r="10" spans="1:17" customFormat="1" ht="46.5" customHeight="1" x14ac:dyDescent="0.2">
      <c r="A10" s="691" t="s">
        <v>116</v>
      </c>
      <c r="B10" s="122" t="str">
        <f>'[3]DiDD Expend and Caseload'!B10</f>
        <v>Waiting List Authorizations</v>
      </c>
      <c r="C10" s="31" t="str">
        <f>'[3]DiDD Expend and Caseload'!C10</f>
        <v>&lt;30</v>
      </c>
      <c r="D10" s="31" t="str">
        <f>'[3]DiDD Expend and Caseload'!D10</f>
        <v>&lt;30</v>
      </c>
      <c r="E10" s="31" t="str">
        <f>'[3]DiDD Expend and Caseload'!E10</f>
        <v>&lt;30</v>
      </c>
      <c r="F10" s="31" t="str">
        <f>'[3]DiDD Expend and Caseload'!F10</f>
        <v>&lt;30</v>
      </c>
      <c r="G10" s="31" t="str">
        <f>'[3]DiDD Expend and Caseload'!G10</f>
        <v>&lt;30</v>
      </c>
      <c r="H10" s="31"/>
      <c r="I10" s="31"/>
      <c r="J10" s="31"/>
      <c r="K10" s="31"/>
      <c r="L10" s="31"/>
      <c r="M10" s="31"/>
      <c r="N10" s="247"/>
      <c r="O10" s="252"/>
      <c r="P10" s="695">
        <f>'[3]DiDD Expend and Caseload'!P10:Q10</f>
        <v>0</v>
      </c>
      <c r="Q10" s="696">
        <f>'[3]DiDD Expend and Caseload'!Q10</f>
        <v>0</v>
      </c>
    </row>
    <row r="11" spans="1:17" customFormat="1" ht="46.5" customHeight="1" thickBot="1" x14ac:dyDescent="0.25">
      <c r="A11" s="692"/>
      <c r="B11" s="59" t="str">
        <f>'[3]DiDD Expend and Caseload'!B11</f>
        <v>Reserved Capacity Authorizations</v>
      </c>
      <c r="C11" s="31" t="str">
        <f>'[3]DiDD Expend and Caseload'!C11</f>
        <v>&lt;30</v>
      </c>
      <c r="D11" s="31" t="str">
        <f>'[3]DiDD Expend and Caseload'!D11</f>
        <v>&lt;30</v>
      </c>
      <c r="E11" s="31">
        <f>'[3]DiDD Expend and Caseload'!E11</f>
        <v>85</v>
      </c>
      <c r="F11" s="31">
        <f>'[3]DiDD Expend and Caseload'!F11</f>
        <v>30</v>
      </c>
      <c r="G11" s="31">
        <f>'[3]DiDD Expend and Caseload'!G11</f>
        <v>55</v>
      </c>
      <c r="H11" s="31"/>
      <c r="I11" s="31"/>
      <c r="J11" s="31"/>
      <c r="K11" s="31"/>
      <c r="L11" s="31"/>
      <c r="M11" s="247"/>
      <c r="N11" s="247"/>
      <c r="O11" s="256"/>
      <c r="P11" s="693">
        <f>'[3]DiDD Expend and Caseload'!P11:Q11</f>
        <v>0</v>
      </c>
      <c r="Q11" s="694">
        <f>'[3]DiDD Expend and Caseload'!Q11</f>
        <v>0</v>
      </c>
    </row>
    <row r="12" spans="1:17" customFormat="1" ht="16.5" hidden="1" customHeight="1" x14ac:dyDescent="0.2">
      <c r="A12" s="541" t="s">
        <v>48</v>
      </c>
      <c r="B12" s="122" t="str">
        <f>'[3]DiDD Expend and Caseload'!B12</f>
        <v>State Only Supported Living Services</v>
      </c>
      <c r="C12" s="220">
        <v>0</v>
      </c>
      <c r="D12" s="220">
        <v>0</v>
      </c>
      <c r="E12" s="220">
        <v>0</v>
      </c>
      <c r="F12" s="220">
        <v>0</v>
      </c>
      <c r="G12" s="220">
        <v>0</v>
      </c>
      <c r="H12" s="220">
        <v>0</v>
      </c>
      <c r="I12" s="220">
        <v>0</v>
      </c>
      <c r="J12" s="220">
        <v>0</v>
      </c>
      <c r="K12" s="220">
        <v>0</v>
      </c>
      <c r="L12" s="220">
        <v>0</v>
      </c>
      <c r="M12" s="2">
        <v>0</v>
      </c>
      <c r="N12" s="2">
        <v>0</v>
      </c>
      <c r="O12" s="43">
        <v>0</v>
      </c>
      <c r="P12" s="95">
        <v>692</v>
      </c>
      <c r="Q12" s="203">
        <v>0</v>
      </c>
    </row>
    <row r="13" spans="1:17" customFormat="1" ht="16.5" hidden="1" customHeight="1" x14ac:dyDescent="0.2">
      <c r="A13" s="542"/>
      <c r="B13" s="221" t="str">
        <f>'[3]DiDD Expend and Caseload'!B13</f>
        <v>Family Support Services Program</v>
      </c>
      <c r="C13" s="220">
        <v>0</v>
      </c>
      <c r="D13" s="220">
        <v>0</v>
      </c>
      <c r="E13" s="220">
        <v>0</v>
      </c>
      <c r="F13" s="220">
        <v>0</v>
      </c>
      <c r="G13" s="220">
        <v>0</v>
      </c>
      <c r="H13" s="220">
        <v>0</v>
      </c>
      <c r="I13" s="220">
        <v>0</v>
      </c>
      <c r="J13" s="220">
        <v>0</v>
      </c>
      <c r="K13" s="220">
        <v>0</v>
      </c>
      <c r="L13" s="220">
        <v>0</v>
      </c>
      <c r="M13" s="2">
        <v>0</v>
      </c>
      <c r="N13" s="2">
        <v>0</v>
      </c>
      <c r="O13" s="43">
        <v>0</v>
      </c>
      <c r="P13" s="94">
        <v>0</v>
      </c>
      <c r="Q13" s="204">
        <v>0</v>
      </c>
    </row>
    <row r="14" spans="1:17" customFormat="1" ht="16.5" hidden="1" customHeight="1" thickBot="1" x14ac:dyDescent="0.25">
      <c r="A14" s="542"/>
      <c r="B14" s="222" t="str">
        <f>'[3]DiDD Expend and Caseload'!B14</f>
        <v>Case Management</v>
      </c>
      <c r="C14" s="2">
        <v>0</v>
      </c>
      <c r="D14" s="2">
        <v>0</v>
      </c>
      <c r="E14" s="2">
        <v>0</v>
      </c>
      <c r="F14" s="2">
        <v>0</v>
      </c>
      <c r="G14" s="2">
        <v>0</v>
      </c>
      <c r="H14" s="2">
        <v>0</v>
      </c>
      <c r="I14" s="2">
        <v>0</v>
      </c>
      <c r="J14" s="2">
        <v>0</v>
      </c>
      <c r="K14" s="2">
        <v>0</v>
      </c>
      <c r="L14" s="2">
        <v>0</v>
      </c>
      <c r="M14" s="2">
        <v>0</v>
      </c>
      <c r="N14" s="2">
        <v>0</v>
      </c>
      <c r="O14" s="43">
        <v>0</v>
      </c>
      <c r="P14" s="96">
        <v>692</v>
      </c>
      <c r="Q14" s="205">
        <v>0</v>
      </c>
    </row>
    <row r="15" spans="1:17" customFormat="1" ht="3.75" hidden="1" customHeight="1" thickBot="1" x14ac:dyDescent="0.25">
      <c r="A15" s="543"/>
      <c r="B15" s="249" t="str">
        <f>'[3]DiDD Expend and Caseload'!B15</f>
        <v>State Only Programs Subtotal</v>
      </c>
      <c r="C15" s="44">
        <v>0</v>
      </c>
      <c r="D15" s="44">
        <v>0</v>
      </c>
      <c r="E15" s="44">
        <v>0</v>
      </c>
      <c r="F15" s="44">
        <v>0</v>
      </c>
      <c r="G15" s="44">
        <v>0</v>
      </c>
      <c r="H15" s="44">
        <v>0</v>
      </c>
      <c r="I15" s="44">
        <v>0</v>
      </c>
      <c r="J15" s="44">
        <v>0</v>
      </c>
      <c r="K15" s="44">
        <v>0</v>
      </c>
      <c r="L15" s="44">
        <v>0</v>
      </c>
      <c r="M15" s="44">
        <v>0</v>
      </c>
      <c r="N15" s="44">
        <v>0</v>
      </c>
      <c r="O15" s="45">
        <v>0</v>
      </c>
      <c r="P15" s="123">
        <v>0</v>
      </c>
      <c r="Q15" s="206">
        <v>0</v>
      </c>
    </row>
    <row r="16" spans="1:17" customFormat="1" ht="16.5" thickBot="1" x14ac:dyDescent="0.25">
      <c r="A16" s="229"/>
      <c r="B16" s="230"/>
      <c r="C16" s="228"/>
      <c r="D16" s="231"/>
      <c r="E16" s="231"/>
      <c r="F16" s="232"/>
      <c r="G16" s="228"/>
      <c r="H16" s="231"/>
      <c r="I16" s="232"/>
      <c r="J16" s="228"/>
      <c r="K16" s="228"/>
      <c r="L16" s="228"/>
      <c r="M16" s="228"/>
      <c r="N16" s="228"/>
      <c r="O16" s="228"/>
      <c r="P16" s="683"/>
      <c r="Q16" s="684"/>
    </row>
    <row r="17" spans="1:17" customFormat="1" ht="16.5" thickBot="1" x14ac:dyDescent="0.25">
      <c r="A17" s="688" t="s">
        <v>154</v>
      </c>
      <c r="B17" s="689"/>
      <c r="C17" s="689"/>
      <c r="D17" s="689"/>
      <c r="E17" s="689"/>
      <c r="F17" s="689"/>
      <c r="G17" s="689"/>
      <c r="H17" s="689"/>
      <c r="I17" s="689"/>
      <c r="J17" s="689"/>
      <c r="K17" s="689"/>
      <c r="L17" s="689"/>
      <c r="M17" s="689"/>
      <c r="N17" s="689"/>
      <c r="O17" s="689"/>
      <c r="P17" s="689"/>
      <c r="Q17" s="690"/>
    </row>
    <row r="18" spans="1:17" customFormat="1" ht="32.25" thickBot="1" x14ac:dyDescent="0.25">
      <c r="A18" s="46"/>
      <c r="B18" s="40" t="s">
        <v>60</v>
      </c>
      <c r="C18" s="195">
        <f>C2</f>
        <v>44378</v>
      </c>
      <c r="D18" s="195">
        <f t="shared" ref="D18:N18" si="0">D2</f>
        <v>44409</v>
      </c>
      <c r="E18" s="195">
        <f t="shared" si="0"/>
        <v>44440</v>
      </c>
      <c r="F18" s="195">
        <f t="shared" si="0"/>
        <v>44470</v>
      </c>
      <c r="G18" s="195">
        <f t="shared" si="0"/>
        <v>44501</v>
      </c>
      <c r="H18" s="195">
        <f t="shared" si="0"/>
        <v>44531</v>
      </c>
      <c r="I18" s="195">
        <f t="shared" si="0"/>
        <v>44562</v>
      </c>
      <c r="J18" s="195">
        <f t="shared" si="0"/>
        <v>44593</v>
      </c>
      <c r="K18" s="195">
        <f t="shared" si="0"/>
        <v>44621</v>
      </c>
      <c r="L18" s="195">
        <f t="shared" si="0"/>
        <v>44652</v>
      </c>
      <c r="M18" s="195">
        <f t="shared" si="0"/>
        <v>44682</v>
      </c>
      <c r="N18" s="195">
        <f t="shared" si="0"/>
        <v>44713</v>
      </c>
      <c r="O18" s="42" t="s">
        <v>174</v>
      </c>
      <c r="P18" s="42" t="s">
        <v>165</v>
      </c>
      <c r="Q18" s="42" t="s">
        <v>175</v>
      </c>
    </row>
    <row r="19" spans="1:17" customFormat="1" ht="15.75" customHeight="1" x14ac:dyDescent="0.2">
      <c r="A19" s="697" t="s">
        <v>52</v>
      </c>
      <c r="B19" s="248" t="str">
        <f>'[3]DiDD Expend and Caseload'!B19</f>
        <v>HCBS - Developmental Disabilities</v>
      </c>
      <c r="C19" s="336">
        <f>'[3]DiDD Expend and Caseload'!C19</f>
        <v>41335880.430000022</v>
      </c>
      <c r="D19" s="336">
        <f>'[3]DiDD Expend and Caseload'!D19</f>
        <v>48452492.749999993</v>
      </c>
      <c r="E19" s="336">
        <f>'[3]DiDD Expend and Caseload'!E19</f>
        <v>42676280.899999991</v>
      </c>
      <c r="F19" s="336">
        <f>'[3]DiDD Expend and Caseload'!F19</f>
        <v>43121264.139999993</v>
      </c>
      <c r="G19" s="336">
        <f>'[3]DiDD Expend and Caseload'!G19</f>
        <v>51630462.42999997</v>
      </c>
      <c r="H19" s="336">
        <f>'[3]DiDD Expend and Caseload'!H19</f>
        <v>42574664.209999979</v>
      </c>
      <c r="I19" s="336"/>
      <c r="J19" s="336"/>
      <c r="K19" s="336"/>
      <c r="L19" s="336"/>
      <c r="M19" s="336"/>
      <c r="N19" s="336"/>
      <c r="O19" s="337">
        <f>'[3]DiDD Expend and Caseload'!O19</f>
        <v>269791044.85999995</v>
      </c>
      <c r="P19" s="337">
        <f>'[3]DiDD Expend and Caseload'!P19</f>
        <v>587780599</v>
      </c>
      <c r="Q19" s="201">
        <f>'[3]DiDD Expend and Caseload'!Q19</f>
        <v>0.45899957453342205</v>
      </c>
    </row>
    <row r="20" spans="1:17" customFormat="1" ht="31.5" customHeight="1" x14ac:dyDescent="0.2">
      <c r="A20" s="698"/>
      <c r="B20" s="248" t="str">
        <f>'[3]DiDD Expend and Caseload'!B20</f>
        <v>HCBS - Developmental Disabilities - Regional Centers</v>
      </c>
      <c r="C20" s="336">
        <f>'[3]DiDD Expend and Caseload'!C20</f>
        <v>1705613.0699999989</v>
      </c>
      <c r="D20" s="336">
        <f>'[3]DiDD Expend and Caseload'!D20</f>
        <v>2020446.6</v>
      </c>
      <c r="E20" s="336">
        <f>'[3]DiDD Expend and Caseload'!E20</f>
        <v>1447319.37</v>
      </c>
      <c r="F20" s="336">
        <f>'[3]DiDD Expend and Caseload'!F20</f>
        <v>1484354.1999999997</v>
      </c>
      <c r="G20" s="336">
        <f>'[3]DiDD Expend and Caseload'!G20</f>
        <v>1791102.5699999998</v>
      </c>
      <c r="H20" s="336">
        <f>'[3]DiDD Expend and Caseload'!H20</f>
        <v>3017056.03</v>
      </c>
      <c r="I20" s="336"/>
      <c r="J20" s="336"/>
      <c r="K20" s="336"/>
      <c r="L20" s="336"/>
      <c r="M20" s="336"/>
      <c r="N20" s="336"/>
      <c r="O20" s="337">
        <f>'[3]DiDD Expend and Caseload'!O20</f>
        <v>11465891.839999998</v>
      </c>
      <c r="P20" s="401">
        <f>'[3]DiDD Expend and Caseload'!P20</f>
        <v>54771068</v>
      </c>
      <c r="Q20" s="402">
        <f>'[3]DiDD Expend and Caseload'!Q20</f>
        <v>0.20934212639417582</v>
      </c>
    </row>
    <row r="21" spans="1:17" customFormat="1" x14ac:dyDescent="0.2">
      <c r="A21" s="698"/>
      <c r="B21" s="248" t="str">
        <f>'[3]DiDD Expend and Caseload'!B21</f>
        <v>HCBS - Supported Living Services</v>
      </c>
      <c r="C21" s="336">
        <f>'[3]DiDD Expend and Caseload'!C21</f>
        <v>5433481.3799999952</v>
      </c>
      <c r="D21" s="336">
        <f>'[3]DiDD Expend and Caseload'!D21</f>
        <v>6137203.299999997</v>
      </c>
      <c r="E21" s="336">
        <f>'[3]DiDD Expend and Caseload'!E21</f>
        <v>5219194.2800000031</v>
      </c>
      <c r="F21" s="336">
        <f>'[3]DiDD Expend and Caseload'!F21</f>
        <v>4995961.1399999987</v>
      </c>
      <c r="G21" s="336">
        <f>'[3]DiDD Expend and Caseload'!G21</f>
        <v>5855104.2699999968</v>
      </c>
      <c r="H21" s="336">
        <f>'[3]DiDD Expend and Caseload'!H21</f>
        <v>4976193.2000000011</v>
      </c>
      <c r="I21" s="336"/>
      <c r="J21" s="336"/>
      <c r="K21" s="336"/>
      <c r="L21" s="336"/>
      <c r="M21" s="336"/>
      <c r="N21" s="336"/>
      <c r="O21" s="337">
        <f>'[3]DiDD Expend and Caseload'!O21</f>
        <v>32617137.569999993</v>
      </c>
      <c r="P21" s="338">
        <f>'[3]DiDD Expend and Caseload'!P21</f>
        <v>76430552</v>
      </c>
      <c r="Q21" s="201">
        <f>'[3]DiDD Expend and Caseload'!Q21</f>
        <v>0.42675522701968699</v>
      </c>
    </row>
    <row r="22" spans="1:17" customFormat="1" ht="15.6" customHeight="1" x14ac:dyDescent="0.2">
      <c r="A22" s="698"/>
      <c r="B22" s="248" t="str">
        <f>'[3]DiDD Expend and Caseload'!B22</f>
        <v>HCBS - Children's Extensive Support</v>
      </c>
      <c r="C22" s="336">
        <f>'[3]DiDD Expend and Caseload'!C22</f>
        <v>2913371.4599999986</v>
      </c>
      <c r="D22" s="336">
        <f>'[3]DiDD Expend and Caseload'!D22</f>
        <v>3528546.49</v>
      </c>
      <c r="E22" s="336">
        <f>'[3]DiDD Expend and Caseload'!E22</f>
        <v>2769812.1700000004</v>
      </c>
      <c r="F22" s="336">
        <f>'[3]DiDD Expend and Caseload'!F22</f>
        <v>2637337.1</v>
      </c>
      <c r="G22" s="336">
        <f>'[3]DiDD Expend and Caseload'!G22</f>
        <v>3161558.1900000009</v>
      </c>
      <c r="H22" s="336">
        <f>'[3]DiDD Expend and Caseload'!H22</f>
        <v>2832578.7099999995</v>
      </c>
      <c r="I22" s="336"/>
      <c r="J22" s="336"/>
      <c r="K22" s="336"/>
      <c r="L22" s="336"/>
      <c r="M22" s="336"/>
      <c r="N22" s="336"/>
      <c r="O22" s="337">
        <f>'[3]DiDD Expend and Caseload'!O22</f>
        <v>17843204.120000001</v>
      </c>
      <c r="P22" s="339">
        <f>'[3]DiDD Expend and Caseload'!P22</f>
        <v>36844096</v>
      </c>
      <c r="Q22" s="201">
        <f>'[3]DiDD Expend and Caseload'!Q22</f>
        <v>0.48428937216969581</v>
      </c>
    </row>
    <row r="23" spans="1:17" customFormat="1" ht="16.5" customHeight="1" x14ac:dyDescent="0.2">
      <c r="A23" s="698"/>
      <c r="B23" s="248" t="str">
        <f>'[3]DiDD Expend and Caseload'!B23</f>
        <v xml:space="preserve">HCBS - Children's Habilitation Residential Program </v>
      </c>
      <c r="C23" s="336">
        <f>'[3]DiDD Expend and Caseload'!C23</f>
        <v>613219.67999999993</v>
      </c>
      <c r="D23" s="336">
        <f>'[3]DiDD Expend and Caseload'!D23</f>
        <v>721962.94000000018</v>
      </c>
      <c r="E23" s="336">
        <f>'[3]DiDD Expend and Caseload'!E23</f>
        <v>649936.19999999995</v>
      </c>
      <c r="F23" s="336">
        <f>'[3]DiDD Expend and Caseload'!F23</f>
        <v>638146.5</v>
      </c>
      <c r="G23" s="336">
        <f>'[3]DiDD Expend and Caseload'!G23</f>
        <v>768768.5199999999</v>
      </c>
      <c r="H23" s="336">
        <f>'[3]DiDD Expend and Caseload'!H23</f>
        <v>723306.3</v>
      </c>
      <c r="I23" s="336"/>
      <c r="J23" s="336"/>
      <c r="K23" s="336"/>
      <c r="L23" s="336"/>
      <c r="M23" s="336"/>
      <c r="N23" s="336"/>
      <c r="O23" s="337">
        <f>'[3]DiDD Expend and Caseload'!O23</f>
        <v>4115340.1400000006</v>
      </c>
      <c r="P23" s="340">
        <f>'[3]DiDD Expend and Caseload'!P23</f>
        <v>9328155</v>
      </c>
      <c r="Q23" s="201">
        <f>'[3]DiDD Expend and Caseload'!Q23</f>
        <v>0.44117407354401816</v>
      </c>
    </row>
    <row r="24" spans="1:17" customFormat="1" ht="16.5" thickBot="1" x14ac:dyDescent="0.25">
      <c r="A24" s="698"/>
      <c r="B24" s="248" t="str">
        <f>'[3]DiDD Expend and Caseload'!B24</f>
        <v>HCBS - Case Management</v>
      </c>
      <c r="C24" s="336">
        <f>'[3]DiDD Expend and Caseload'!C24</f>
        <v>2220731.5100000002</v>
      </c>
      <c r="D24" s="336">
        <f>'[3]DiDD Expend and Caseload'!D24</f>
        <v>5856285.6299999999</v>
      </c>
      <c r="E24" s="336">
        <f>'[3]DiDD Expend and Caseload'!E24</f>
        <v>7286895.4200000009</v>
      </c>
      <c r="F24" s="336">
        <f>'[3]DiDD Expend and Caseload'!F24</f>
        <v>6144253.6100000003</v>
      </c>
      <c r="G24" s="336">
        <f>'[3]DiDD Expend and Caseload'!G24</f>
        <v>6314856.6200000001</v>
      </c>
      <c r="H24" s="336">
        <f>'[3]DiDD Expend and Caseload'!H24</f>
        <v>7074355.5799999991</v>
      </c>
      <c r="I24" s="336"/>
      <c r="J24" s="336"/>
      <c r="K24" s="336"/>
      <c r="L24" s="336"/>
      <c r="M24" s="336"/>
      <c r="N24" s="336"/>
      <c r="O24" s="337">
        <f>'[3]DiDD Expend and Caseload'!O24</f>
        <v>34897378.370000005</v>
      </c>
      <c r="P24" s="338">
        <f>'[3]DiDD Expend and Caseload'!P24</f>
        <v>98633608</v>
      </c>
      <c r="Q24" s="201">
        <f>'[3]DiDD Expend and Caseload'!Q24</f>
        <v>0.35380819051048001</v>
      </c>
    </row>
    <row r="25" spans="1:17" customFormat="1" ht="32.25" customHeight="1" thickBot="1" x14ac:dyDescent="0.25">
      <c r="A25" s="698"/>
      <c r="B25" s="39" t="str">
        <f>'[3]DiDD Expend and Caseload'!B25</f>
        <v>DIDD Subtotal</v>
      </c>
      <c r="C25" s="341">
        <f>'[3]DiDD Expend and Caseload'!C25</f>
        <v>54222297.530000016</v>
      </c>
      <c r="D25" s="341">
        <f>'[3]DiDD Expend and Caseload'!D25</f>
        <v>66716937.709999993</v>
      </c>
      <c r="E25" s="341">
        <f>'[3]DiDD Expend and Caseload'!E25</f>
        <v>60049438.339999996</v>
      </c>
      <c r="F25" s="341">
        <f>'[3]DiDD Expend and Caseload'!F25</f>
        <v>59021316.689999998</v>
      </c>
      <c r="G25" s="341">
        <f>'[3]DiDD Expend and Caseload'!G25</f>
        <v>69521852.599999964</v>
      </c>
      <c r="H25" s="341">
        <f>'[3]DiDD Expend and Caseload'!H25</f>
        <v>61198154.029999979</v>
      </c>
      <c r="I25" s="341"/>
      <c r="J25" s="341"/>
      <c r="K25" s="341"/>
      <c r="L25" s="341"/>
      <c r="M25" s="341"/>
      <c r="N25" s="341"/>
      <c r="O25" s="342">
        <f>'[3]DiDD Expend and Caseload'!O25</f>
        <v>370729996.89999998</v>
      </c>
      <c r="P25" s="342">
        <f>'[3]DiDD Expend and Caseload'!P25</f>
        <v>863788078</v>
      </c>
      <c r="Q25" s="202">
        <f>'[3]DiDD Expend and Caseload'!Q25</f>
        <v>0.42919091654793595</v>
      </c>
    </row>
    <row r="26" spans="1:17" customFormat="1" ht="15.6" customHeight="1" thickBot="1" x14ac:dyDescent="0.25">
      <c r="A26" s="698"/>
      <c r="B26" s="249" t="str">
        <f>'[3]DiDD Expend and Caseload'!B26</f>
        <v>Number of Weeks in Month</v>
      </c>
      <c r="C26" s="474">
        <f>'[3]DiDD Expend and Caseload'!C26</f>
        <v>4</v>
      </c>
      <c r="D26" s="474">
        <f>'[3]DiDD Expend and Caseload'!D26</f>
        <v>5</v>
      </c>
      <c r="E26" s="474">
        <f>'[3]DiDD Expend and Caseload'!E26</f>
        <v>4</v>
      </c>
      <c r="F26" s="474">
        <f>'[3]DiDD Expend and Caseload'!F26</f>
        <v>4</v>
      </c>
      <c r="G26" s="474">
        <f>'[3]DiDD Expend and Caseload'!G26</f>
        <v>5</v>
      </c>
      <c r="H26" s="474">
        <f>'[3]DiDD Expend and Caseload'!H26</f>
        <v>4</v>
      </c>
      <c r="I26" s="474"/>
      <c r="J26" s="474"/>
      <c r="K26" s="474"/>
      <c r="L26" s="474"/>
      <c r="M26" s="474"/>
      <c r="N26" s="474"/>
      <c r="O26" s="475">
        <f>'[3]DiDD Expend and Caseload'!O26</f>
        <v>52</v>
      </c>
      <c r="P26" s="518" t="s">
        <v>183</v>
      </c>
      <c r="Q26" s="202"/>
    </row>
    <row r="27" spans="1:17" customFormat="1" ht="16.5" thickBot="1" x14ac:dyDescent="0.25">
      <c r="A27" s="699"/>
      <c r="B27" s="60" t="str">
        <f>'[3]DiDD Expend and Caseload'!B27</f>
        <v>Expenditure Per Week</v>
      </c>
      <c r="C27" s="341">
        <f>'[3]DiDD Expend and Caseload'!C27</f>
        <v>13555574.382500004</v>
      </c>
      <c r="D27" s="341">
        <f>'[3]DiDD Expend and Caseload'!D27</f>
        <v>13343387.541999999</v>
      </c>
      <c r="E27" s="341">
        <f>'[3]DiDD Expend and Caseload'!E27</f>
        <v>15012359.584999999</v>
      </c>
      <c r="F27" s="341">
        <f>'[3]DiDD Expend and Caseload'!F27</f>
        <v>14755329.172499999</v>
      </c>
      <c r="G27" s="341">
        <f>'[3]DiDD Expend and Caseload'!G27</f>
        <v>13904370.519999992</v>
      </c>
      <c r="H27" s="341">
        <f>'[3]DiDD Expend and Caseload'!H27</f>
        <v>15299538.507499995</v>
      </c>
      <c r="I27" s="341"/>
      <c r="J27" s="341"/>
      <c r="K27" s="341"/>
      <c r="L27" s="341"/>
      <c r="M27" s="341"/>
      <c r="N27" s="341"/>
      <c r="O27" s="342"/>
      <c r="P27" s="342"/>
      <c r="Q27" s="202"/>
    </row>
    <row r="28" spans="1:17" customFormat="1" x14ac:dyDescent="0.2">
      <c r="A28" s="541" t="s">
        <v>48</v>
      </c>
      <c r="B28" s="250" t="str">
        <f>'[3]DiDD Expend and Caseload'!B28</f>
        <v>State Only Supported Living Services</v>
      </c>
      <c r="C28" s="515">
        <f>'[3]DiDD Expend and Caseload'!C28</f>
        <v>0</v>
      </c>
      <c r="D28" s="515">
        <f>'[3]DiDD Expend and Caseload'!D28</f>
        <v>0</v>
      </c>
      <c r="E28" s="515">
        <f>'[3]DiDD Expend and Caseload'!E28</f>
        <v>503663.09</v>
      </c>
      <c r="F28" s="515">
        <f>'[3]DiDD Expend and Caseload'!F28</f>
        <v>348879.09</v>
      </c>
      <c r="G28" s="515">
        <f>'[3]DiDD Expend and Caseload'!G28</f>
        <v>382349.34</v>
      </c>
      <c r="H28" s="515">
        <f>'[3]DiDD Expend and Caseload'!H28</f>
        <v>360807.66</v>
      </c>
      <c r="I28" s="515"/>
      <c r="J28" s="515"/>
      <c r="K28" s="515"/>
      <c r="L28" s="515"/>
      <c r="M28" s="515"/>
      <c r="N28" s="515"/>
      <c r="O28" s="344">
        <f>'[3]DiDD Expend and Caseload'!O28</f>
        <v>1595699.18</v>
      </c>
      <c r="P28" s="344">
        <f>'[3]DiDD Expend and Caseload'!P28</f>
        <v>10174870</v>
      </c>
      <c r="Q28" s="201">
        <f>'[3]DiDD Expend and Caseload'!Q28</f>
        <v>0.15682747592843937</v>
      </c>
    </row>
    <row r="29" spans="1:17" customFormat="1" ht="18.75" customHeight="1" x14ac:dyDescent="0.2">
      <c r="A29" s="542"/>
      <c r="B29" s="59" t="str">
        <f>'[3]DiDD Expend and Caseload'!B29</f>
        <v>Family Support Services Program</v>
      </c>
      <c r="C29" s="343">
        <f>'[3]DiDD Expend and Caseload'!C29</f>
        <v>0</v>
      </c>
      <c r="D29" s="343">
        <f>'[3]DiDD Expend and Caseload'!D29</f>
        <v>-2.2737367544323206E-13</v>
      </c>
      <c r="E29" s="343">
        <f>'[3]DiDD Expend and Caseload'!E29</f>
        <v>1059094.6599999995</v>
      </c>
      <c r="F29" s="343">
        <f>'[3]DiDD Expend and Caseload'!F29</f>
        <v>591150.8600000001</v>
      </c>
      <c r="G29" s="343">
        <f>'[3]DiDD Expend and Caseload'!G29</f>
        <v>687074.98999999987</v>
      </c>
      <c r="H29" s="336">
        <f>'[3]DiDD Expend and Caseload'!H29</f>
        <v>638023.81000000006</v>
      </c>
      <c r="I29" s="336"/>
      <c r="J29" s="336"/>
      <c r="K29" s="336"/>
      <c r="L29" s="343"/>
      <c r="M29" s="343"/>
      <c r="N29" s="343"/>
      <c r="O29" s="337">
        <f>'[3]DiDD Expend and Caseload'!O29</f>
        <v>2975344.3199999994</v>
      </c>
      <c r="P29" s="337">
        <f>'[3]DiDD Expend and Caseload'!P29</f>
        <v>7679672</v>
      </c>
      <c r="Q29" s="201">
        <f>'[3]DiDD Expend and Caseload'!Q29</f>
        <v>0.38743117153961776</v>
      </c>
    </row>
    <row r="30" spans="1:17" customFormat="1" ht="18.75" customHeight="1" thickBot="1" x14ac:dyDescent="0.25">
      <c r="A30" s="542"/>
      <c r="B30" s="221" t="str">
        <f>'[3]DiDD Expend and Caseload'!B30</f>
        <v>State Only Case Management</v>
      </c>
      <c r="C30" s="343">
        <f>'[3]DiDD Expend and Caseload'!C30</f>
        <v>0</v>
      </c>
      <c r="D30" s="343">
        <f>'[3]DiDD Expend and Caseload'!D30</f>
        <v>0</v>
      </c>
      <c r="E30" s="343">
        <f>'[3]DiDD Expend and Caseload'!E30</f>
        <v>706460.8400000002</v>
      </c>
      <c r="F30" s="343">
        <f>'[3]DiDD Expend and Caseload'!F30</f>
        <v>353845.5</v>
      </c>
      <c r="G30" s="343">
        <f>'[3]DiDD Expend and Caseload'!G30</f>
        <v>321647.84999999998</v>
      </c>
      <c r="H30" s="336">
        <f>'[3]DiDD Expend and Caseload'!H30</f>
        <v>396688.43000000005</v>
      </c>
      <c r="I30" s="336"/>
      <c r="J30" s="336"/>
      <c r="K30" s="336"/>
      <c r="L30" s="343"/>
      <c r="M30" s="343"/>
      <c r="N30" s="343"/>
      <c r="O30" s="337">
        <f>'[3]DiDD Expend and Caseload'!O30</f>
        <v>1778642.6200000006</v>
      </c>
      <c r="P30" s="255">
        <f>'[3]DiDD Expend and Caseload'!P30</f>
        <v>2475277</v>
      </c>
      <c r="Q30" s="201">
        <f>'[3]DiDD Expend and Caseload'!Q30</f>
        <v>0.71856306183106</v>
      </c>
    </row>
    <row r="31" spans="1:17" customFormat="1" ht="18.75" customHeight="1" thickBot="1" x14ac:dyDescent="0.25">
      <c r="A31" s="542"/>
      <c r="B31" s="523" t="str">
        <f>'[3]DiDD Expend and Caseload'!B31</f>
        <v>State Only Programs Subtotal</v>
      </c>
      <c r="C31" s="524">
        <f>'[3]DiDD Expend and Caseload'!C31</f>
        <v>0</v>
      </c>
      <c r="D31" s="524">
        <f>'[3]DiDD Expend and Caseload'!D31</f>
        <v>0</v>
      </c>
      <c r="E31" s="524">
        <f>'[3]DiDD Expend and Caseload'!E31</f>
        <v>2269218.59</v>
      </c>
      <c r="F31" s="524">
        <f>'[3]DiDD Expend and Caseload'!F31</f>
        <v>1293875.4500000002</v>
      </c>
      <c r="G31" s="524">
        <f>'[3]DiDD Expend and Caseload'!G31</f>
        <v>1391072.1799999997</v>
      </c>
      <c r="H31" s="341">
        <f>'[3]DiDD Expend and Caseload'!H31</f>
        <v>1395519.9</v>
      </c>
      <c r="I31" s="341"/>
      <c r="J31" s="341"/>
      <c r="K31" s="341"/>
      <c r="L31" s="524"/>
      <c r="M31" s="524"/>
      <c r="N31" s="524"/>
      <c r="O31" s="342">
        <f>'[3]DiDD Expend and Caseload'!O31</f>
        <v>6349686.1199999992</v>
      </c>
      <c r="P31" s="342">
        <f>'[3]DiDD Expend and Caseload'!P31</f>
        <v>20329819</v>
      </c>
      <c r="Q31" s="202">
        <f>'[3]DiDD Expend and Caseload'!Q31</f>
        <v>0.31233362776127022</v>
      </c>
    </row>
    <row r="32" spans="1:17" customFormat="1" ht="16.149999999999999" customHeight="1" thickBot="1" x14ac:dyDescent="0.25">
      <c r="A32" s="543"/>
      <c r="B32" s="249" t="str">
        <f>'[3]DiDD Expend and Caseload'!B32</f>
        <v>Expenditure Per Week</v>
      </c>
      <c r="C32" s="341">
        <f>'[3]DiDD Expend and Caseload'!C32</f>
        <v>0</v>
      </c>
      <c r="D32" s="341">
        <f>'[3]DiDD Expend and Caseload'!D32</f>
        <v>0</v>
      </c>
      <c r="E32" s="341">
        <f>'[3]DiDD Expend and Caseload'!E32</f>
        <v>567304.64749999996</v>
      </c>
      <c r="F32" s="341">
        <f>'[3]DiDD Expend and Caseload'!F32</f>
        <v>323468.86250000005</v>
      </c>
      <c r="G32" s="341">
        <f>'[3]DiDD Expend and Caseload'!G32</f>
        <v>278214.43599999993</v>
      </c>
      <c r="H32" s="341">
        <f>'[3]DiDD Expend and Caseload'!H32</f>
        <v>348879.97499999998</v>
      </c>
      <c r="I32" s="341"/>
      <c r="J32" s="341"/>
      <c r="K32" s="341"/>
      <c r="L32" s="341"/>
      <c r="M32" s="341"/>
      <c r="N32" s="341"/>
      <c r="O32" s="342"/>
      <c r="P32" s="342"/>
      <c r="Q32" s="202"/>
    </row>
    <row r="33" spans="1:18" customFormat="1" ht="38.25" customHeight="1" thickBot="1" x14ac:dyDescent="0.25">
      <c r="A33" s="517"/>
      <c r="B33" s="249" t="s">
        <v>184</v>
      </c>
      <c r="C33" s="519">
        <v>0</v>
      </c>
      <c r="D33" s="520">
        <v>0</v>
      </c>
      <c r="E33" s="520">
        <v>0</v>
      </c>
      <c r="F33" s="520">
        <v>0</v>
      </c>
      <c r="G33" s="520">
        <v>1</v>
      </c>
      <c r="H33" s="520">
        <v>0</v>
      </c>
      <c r="I33" s="520"/>
      <c r="J33" s="520"/>
      <c r="K33" s="520"/>
      <c r="L33" s="520"/>
      <c r="M33" s="520"/>
      <c r="N33" s="521"/>
      <c r="O33" s="522">
        <f>SUM(C33:N33)</f>
        <v>1</v>
      </c>
      <c r="P33" s="518" t="s">
        <v>183</v>
      </c>
      <c r="Q33" s="516"/>
    </row>
    <row r="34" spans="1:18" customFormat="1" ht="12.75" x14ac:dyDescent="0.2">
      <c r="A34" s="223" t="s">
        <v>135</v>
      </c>
      <c r="B34" s="254"/>
      <c r="C34" s="224"/>
      <c r="D34" s="224"/>
      <c r="E34" s="224"/>
      <c r="F34" s="224"/>
      <c r="G34" s="224"/>
      <c r="H34" s="224"/>
      <c r="I34" s="224"/>
      <c r="J34" s="224"/>
      <c r="K34" s="224"/>
      <c r="L34" s="224"/>
      <c r="M34" s="224"/>
      <c r="N34" s="224"/>
      <c r="O34" s="224"/>
      <c r="P34" s="224"/>
      <c r="Q34" s="225"/>
    </row>
    <row r="35" spans="1:18" customFormat="1" ht="16.5" customHeight="1" x14ac:dyDescent="0.2">
      <c r="A35" s="685" t="s">
        <v>136</v>
      </c>
      <c r="B35" s="686"/>
      <c r="C35" s="686"/>
      <c r="D35" s="686"/>
      <c r="E35" s="686"/>
      <c r="F35" s="686"/>
      <c r="G35" s="686"/>
      <c r="H35" s="686"/>
      <c r="I35" s="686"/>
      <c r="J35" s="686"/>
      <c r="K35" s="686"/>
      <c r="L35" s="686"/>
      <c r="M35" s="686"/>
      <c r="N35" s="686"/>
      <c r="O35" s="686"/>
      <c r="P35" s="686"/>
      <c r="Q35" s="687"/>
    </row>
    <row r="36" spans="1:18" customFormat="1" ht="16.5" customHeight="1" x14ac:dyDescent="0.2">
      <c r="A36" s="685" t="s">
        <v>137</v>
      </c>
      <c r="B36" s="686"/>
      <c r="C36" s="686"/>
      <c r="D36" s="686"/>
      <c r="E36" s="686"/>
      <c r="F36" s="686"/>
      <c r="G36" s="686"/>
      <c r="H36" s="686"/>
      <c r="I36" s="686"/>
      <c r="J36" s="686"/>
      <c r="K36" s="686"/>
      <c r="L36" s="686"/>
      <c r="M36" s="686"/>
      <c r="N36" s="686"/>
      <c r="O36" s="686"/>
      <c r="P36" s="686"/>
      <c r="Q36" s="687"/>
    </row>
    <row r="37" spans="1:18" ht="42.75" customHeight="1" thickBot="1" x14ac:dyDescent="0.25">
      <c r="A37" s="680" t="s">
        <v>179</v>
      </c>
      <c r="B37" s="681"/>
      <c r="C37" s="681"/>
      <c r="D37" s="681"/>
      <c r="E37" s="681"/>
      <c r="F37" s="681"/>
      <c r="G37" s="681"/>
      <c r="H37" s="681"/>
      <c r="I37" s="681"/>
      <c r="J37" s="681"/>
      <c r="K37" s="681"/>
      <c r="L37" s="681"/>
      <c r="M37" s="681"/>
      <c r="N37" s="681"/>
      <c r="O37" s="681"/>
      <c r="P37" s="681"/>
      <c r="Q37" s="682"/>
      <c r="R37" s="245"/>
    </row>
    <row r="38" spans="1:18" x14ac:dyDescent="0.2">
      <c r="A38" s="676"/>
      <c r="B38" s="677"/>
      <c r="C38" s="677"/>
      <c r="D38" s="677"/>
      <c r="E38" s="677"/>
      <c r="F38" s="677"/>
      <c r="G38" s="677"/>
      <c r="H38" s="677"/>
      <c r="I38" s="677"/>
      <c r="J38" s="677"/>
      <c r="K38" s="677"/>
      <c r="L38" s="677"/>
      <c r="M38" s="677"/>
      <c r="N38" s="677"/>
      <c r="O38" s="677"/>
      <c r="P38" s="677"/>
      <c r="Q38" s="677"/>
      <c r="R38" s="418"/>
    </row>
    <row r="39" spans="1:18" x14ac:dyDescent="0.2">
      <c r="A39" s="676"/>
      <c r="B39" s="677"/>
      <c r="C39" s="677"/>
      <c r="D39" s="677"/>
      <c r="E39" s="677"/>
      <c r="F39" s="677"/>
      <c r="G39" s="677"/>
      <c r="H39" s="677"/>
      <c r="I39" s="677"/>
      <c r="J39" s="677"/>
      <c r="K39" s="677"/>
      <c r="L39" s="677"/>
      <c r="M39" s="677"/>
      <c r="N39" s="677"/>
      <c r="O39" s="677"/>
      <c r="P39" s="677"/>
      <c r="Q39" s="677"/>
      <c r="R39" s="418"/>
    </row>
    <row r="40" spans="1:18" x14ac:dyDescent="0.2">
      <c r="A40" s="676"/>
      <c r="B40" s="677"/>
      <c r="C40" s="677"/>
      <c r="D40" s="677"/>
      <c r="E40" s="677"/>
      <c r="F40" s="677"/>
      <c r="G40" s="677"/>
      <c r="H40" s="677"/>
      <c r="I40" s="677"/>
      <c r="J40" s="677"/>
      <c r="K40" s="677"/>
      <c r="L40" s="677"/>
      <c r="M40" s="677"/>
      <c r="N40" s="677"/>
      <c r="O40" s="677"/>
      <c r="P40" s="677"/>
      <c r="Q40" s="677"/>
      <c r="R40" s="418"/>
    </row>
    <row r="58" ht="37.5" customHeight="1" x14ac:dyDescent="0.2"/>
  </sheetData>
  <mergeCells count="24">
    <mergeCell ref="A1:Q1"/>
    <mergeCell ref="P2:Q2"/>
    <mergeCell ref="P3:Q3"/>
    <mergeCell ref="P4:Q4"/>
    <mergeCell ref="P5:Q5"/>
    <mergeCell ref="A3:A9"/>
    <mergeCell ref="P6:Q6"/>
    <mergeCell ref="P8:Q8"/>
    <mergeCell ref="P9:Q9"/>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tabSelected="1" view="pageBreakPreview" zoomScaleNormal="100" zoomScaleSheetLayoutView="100" workbookViewId="0">
      <selection activeCell="O62" sqref="O62"/>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623" t="s">
        <v>176</v>
      </c>
      <c r="B1" s="709"/>
      <c r="C1" s="710"/>
    </row>
    <row r="2" spans="1:3" ht="31.5" x14ac:dyDescent="0.2">
      <c r="A2" s="391"/>
      <c r="B2" s="7" t="s">
        <v>18</v>
      </c>
      <c r="C2" s="392" t="s">
        <v>12</v>
      </c>
    </row>
    <row r="3" spans="1:3" ht="15.75" x14ac:dyDescent="0.25">
      <c r="A3" s="88" t="str">
        <f>'[3]MMA Expend and Caseload'!A3</f>
        <v xml:space="preserve">July                  </v>
      </c>
      <c r="B3" s="261">
        <f>'[3]MMA Expend and Caseload'!B3</f>
        <v>14982994.42</v>
      </c>
      <c r="C3" s="421">
        <f>'[3]MMA Expend and Caseload'!C3</f>
        <v>237055</v>
      </c>
    </row>
    <row r="4" spans="1:3" ht="15.75" x14ac:dyDescent="0.25">
      <c r="A4" s="88" t="str">
        <f>'[3]MMA Expend and Caseload'!A4</f>
        <v xml:space="preserve">August             </v>
      </c>
      <c r="B4" s="261">
        <f>'[3]MMA Expend and Caseload'!B4</f>
        <v>14499302.689999999</v>
      </c>
      <c r="C4" s="421">
        <f>'[3]MMA Expend and Caseload'!C4</f>
        <v>98478</v>
      </c>
    </row>
    <row r="5" spans="1:3" ht="15.75" x14ac:dyDescent="0.25">
      <c r="A5" s="88" t="str">
        <f>'[3]MMA Expend and Caseload'!A5</f>
        <v xml:space="preserve">September       </v>
      </c>
      <c r="B5" s="261">
        <f>'[3]MMA Expend and Caseload'!B5</f>
        <v>37149271.539999999</v>
      </c>
      <c r="C5" s="421">
        <f>'[3]MMA Expend and Caseload'!C5</f>
        <v>99828</v>
      </c>
    </row>
    <row r="6" spans="1:3" ht="15.75" x14ac:dyDescent="0.25">
      <c r="A6" s="88" t="str">
        <f>'[3]MMA Expend and Caseload'!A6</f>
        <v xml:space="preserve">October            </v>
      </c>
      <c r="B6" s="261">
        <f>'[3]MMA Expend and Caseload'!B6</f>
        <v>15311873.220000001</v>
      </c>
      <c r="C6" s="421">
        <f>'[3]MMA Expend and Caseload'!C6</f>
        <v>100768</v>
      </c>
    </row>
    <row r="7" spans="1:3" ht="15.75" x14ac:dyDescent="0.25">
      <c r="A7" s="88" t="str">
        <f>'[3]MMA Expend and Caseload'!A7</f>
        <v xml:space="preserve">November        </v>
      </c>
      <c r="B7" s="261">
        <f>'[3]MMA Expend and Caseload'!B7</f>
        <v>15522096.42</v>
      </c>
      <c r="C7" s="421">
        <f>'[3]MMA Expend and Caseload'!C7</f>
        <v>100227</v>
      </c>
    </row>
    <row r="8" spans="1:3" ht="15.75" x14ac:dyDescent="0.25">
      <c r="A8" s="88" t="str">
        <f>'[3]MMA Expend and Caseload'!A8</f>
        <v xml:space="preserve">December        </v>
      </c>
      <c r="B8" s="261">
        <f>'[3]MMA Expend and Caseload'!B8</f>
        <v>15667880.1</v>
      </c>
      <c r="C8" s="421"/>
    </row>
    <row r="9" spans="1:3" ht="15.75" x14ac:dyDescent="0.25">
      <c r="A9" s="88" t="str">
        <f>'[3]MMA Expend and Caseload'!A9</f>
        <v xml:space="preserve">January            </v>
      </c>
      <c r="B9" s="261"/>
      <c r="C9" s="348"/>
    </row>
    <row r="10" spans="1:3" ht="15.75" x14ac:dyDescent="0.25">
      <c r="A10" s="88" t="str">
        <f>'[3]MMA Expend and Caseload'!A10</f>
        <v xml:space="preserve">February          </v>
      </c>
      <c r="B10" s="261"/>
      <c r="C10" s="348"/>
    </row>
    <row r="11" spans="1:3" ht="15.75" x14ac:dyDescent="0.25">
      <c r="A11" s="88" t="str">
        <f>'[3]MMA Expend and Caseload'!A11</f>
        <v xml:space="preserve">March            </v>
      </c>
      <c r="B11" s="261"/>
      <c r="C11" s="348"/>
    </row>
    <row r="12" spans="1:3" ht="15.75" x14ac:dyDescent="0.25">
      <c r="A12" s="88" t="str">
        <f>'[3]MMA Expend and Caseload'!A12</f>
        <v xml:space="preserve">April                 </v>
      </c>
      <c r="B12" s="261"/>
      <c r="C12" s="348"/>
    </row>
    <row r="13" spans="1:3" ht="15.75" x14ac:dyDescent="0.25">
      <c r="A13" s="88" t="str">
        <f>'[3]MMA Expend and Caseload'!A13</f>
        <v xml:space="preserve">May                 </v>
      </c>
      <c r="B13" s="261"/>
      <c r="C13" s="348"/>
    </row>
    <row r="14" spans="1:3" ht="15.75" x14ac:dyDescent="0.25">
      <c r="A14" s="89" t="str">
        <f>'[3]MMA Expend and Caseload'!A14</f>
        <v xml:space="preserve">June </v>
      </c>
      <c r="B14" s="347"/>
      <c r="C14" s="349"/>
    </row>
    <row r="15" spans="1:3" ht="15.75" x14ac:dyDescent="0.25">
      <c r="A15" s="92" t="str">
        <f>'[3]MMA Expend and Caseload'!A15</f>
        <v>Total Year-to-Date</v>
      </c>
      <c r="B15" s="300">
        <f>'[3]MMA Expend and Caseload'!B15</f>
        <v>113133418.39</v>
      </c>
      <c r="C15" s="350">
        <f>'[3]MMA Expend and Caseload'!C15</f>
        <v>127271</v>
      </c>
    </row>
    <row r="16" spans="1:3" ht="15.75" x14ac:dyDescent="0.25">
      <c r="A16" s="81" t="str">
        <f>'[3]MMA Expend and Caseload'!A16</f>
        <v>Total Year-to-Date Appropriation</v>
      </c>
      <c r="B16" s="253">
        <f>'[3]MMA Expend and Caseload'!B16</f>
        <v>193398121</v>
      </c>
      <c r="C16" s="351"/>
    </row>
    <row r="17" spans="1:5" ht="16.5" thickBot="1" x14ac:dyDescent="0.3">
      <c r="A17" s="93" t="str">
        <f>'[3]MMA Expend and Caseload'!A17</f>
        <v>Remaining in Appropriation</v>
      </c>
      <c r="B17" s="319">
        <f>'[3]MMA Expend and Caseload'!B17</f>
        <v>80264702.609999999</v>
      </c>
      <c r="C17" s="393"/>
    </row>
    <row r="18" spans="1:5" x14ac:dyDescent="0.2">
      <c r="A18" s="626" t="s">
        <v>4</v>
      </c>
      <c r="B18" s="627"/>
      <c r="C18" s="628"/>
    </row>
    <row r="19" spans="1:5" ht="39" customHeight="1" x14ac:dyDescent="0.2">
      <c r="A19" s="711" t="s">
        <v>140</v>
      </c>
      <c r="B19" s="712"/>
      <c r="C19" s="713"/>
    </row>
    <row r="20" spans="1:5" ht="24.75" customHeight="1" x14ac:dyDescent="0.2">
      <c r="A20" s="642" t="s">
        <v>155</v>
      </c>
      <c r="B20" s="643"/>
      <c r="C20" s="644"/>
    </row>
    <row r="21" spans="1:5" ht="12.75" customHeight="1" x14ac:dyDescent="0.2">
      <c r="A21" s="642" t="s">
        <v>141</v>
      </c>
      <c r="B21" s="643"/>
      <c r="C21" s="644"/>
    </row>
    <row r="22" spans="1:5" s="9" customFormat="1" ht="16.5" customHeight="1" thickBot="1" x14ac:dyDescent="0.3">
      <c r="A22" s="706" t="s">
        <v>178</v>
      </c>
      <c r="B22" s="707"/>
      <c r="C22" s="708"/>
      <c r="D22" s="242" t="s">
        <v>93</v>
      </c>
      <c r="E22" s="48"/>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tabSelected="1" view="pageBreakPreview" zoomScale="90" zoomScaleNormal="100" zoomScaleSheetLayoutView="90" workbookViewId="0">
      <selection activeCell="O62" sqref="O62"/>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623" t="s">
        <v>177</v>
      </c>
      <c r="B1" s="709"/>
      <c r="C1" s="710"/>
    </row>
    <row r="2" spans="1:3" customFormat="1" ht="31.5" x14ac:dyDescent="0.2">
      <c r="A2" s="90"/>
      <c r="B2" s="7" t="s">
        <v>18</v>
      </c>
      <c r="C2" s="91" t="s">
        <v>11</v>
      </c>
    </row>
    <row r="3" spans="1:3" customFormat="1" hidden="1" x14ac:dyDescent="0.25">
      <c r="A3" s="198">
        <v>39995</v>
      </c>
      <c r="B3" s="12">
        <v>1202915.42</v>
      </c>
      <c r="C3" s="199">
        <v>4155</v>
      </c>
    </row>
    <row r="4" spans="1:3" customFormat="1" hidden="1" x14ac:dyDescent="0.25">
      <c r="A4" s="198">
        <v>40026</v>
      </c>
      <c r="B4" s="12">
        <v>857647.38</v>
      </c>
      <c r="C4" s="199">
        <v>3150</v>
      </c>
    </row>
    <row r="5" spans="1:3" customFormat="1" hidden="1" x14ac:dyDescent="0.25">
      <c r="A5" s="198">
        <v>40057</v>
      </c>
      <c r="B5" s="12">
        <v>567423.17000000004</v>
      </c>
      <c r="C5" s="200">
        <v>3172</v>
      </c>
    </row>
    <row r="6" spans="1:3" customFormat="1" hidden="1" x14ac:dyDescent="0.25">
      <c r="A6" s="198">
        <v>40087</v>
      </c>
      <c r="B6" s="12">
        <v>586124.01</v>
      </c>
      <c r="C6" s="200">
        <v>3172</v>
      </c>
    </row>
    <row r="7" spans="1:3" customFormat="1" hidden="1" x14ac:dyDescent="0.25">
      <c r="A7" s="198">
        <v>40118</v>
      </c>
      <c r="B7" s="12">
        <v>675163.58</v>
      </c>
      <c r="C7" s="200">
        <v>3160</v>
      </c>
    </row>
    <row r="8" spans="1:3" customFormat="1" hidden="1" x14ac:dyDescent="0.25">
      <c r="A8" s="198">
        <v>40148</v>
      </c>
      <c r="B8" s="12">
        <v>514901.26</v>
      </c>
      <c r="C8" s="200">
        <v>3175</v>
      </c>
    </row>
    <row r="9" spans="1:3" customFormat="1" hidden="1" x14ac:dyDescent="0.25">
      <c r="A9" s="198">
        <v>40179</v>
      </c>
      <c r="B9" s="12">
        <v>617187.38</v>
      </c>
      <c r="C9" s="200">
        <v>3186</v>
      </c>
    </row>
    <row r="10" spans="1:3" customFormat="1" hidden="1" x14ac:dyDescent="0.25">
      <c r="A10" s="198">
        <v>40210</v>
      </c>
      <c r="B10" s="12">
        <v>608261.57999999996</v>
      </c>
      <c r="C10" s="200">
        <v>3257</v>
      </c>
    </row>
    <row r="11" spans="1:3" customFormat="1" hidden="1" x14ac:dyDescent="0.25">
      <c r="A11" s="198">
        <v>40238</v>
      </c>
      <c r="B11" s="12">
        <v>613887.02</v>
      </c>
      <c r="C11" s="200">
        <v>3349</v>
      </c>
    </row>
    <row r="12" spans="1:3" customFormat="1" hidden="1" x14ac:dyDescent="0.25">
      <c r="A12" s="198">
        <v>40269</v>
      </c>
      <c r="B12" s="12">
        <v>590396.07999999996</v>
      </c>
      <c r="C12" s="200">
        <v>3390</v>
      </c>
    </row>
    <row r="13" spans="1:3" customFormat="1" hidden="1" x14ac:dyDescent="0.25">
      <c r="A13" s="198">
        <v>40299</v>
      </c>
      <c r="B13" s="12">
        <v>739317.21</v>
      </c>
      <c r="C13" s="200">
        <v>3438</v>
      </c>
    </row>
    <row r="14" spans="1:3" customFormat="1" hidden="1" x14ac:dyDescent="0.25">
      <c r="A14" s="198">
        <v>40330</v>
      </c>
      <c r="B14" s="12">
        <v>633411.6</v>
      </c>
      <c r="C14" s="200">
        <v>3479</v>
      </c>
    </row>
    <row r="15" spans="1:3" customFormat="1" x14ac:dyDescent="0.25">
      <c r="A15" s="88" t="str">
        <f>'[3]OAP Expend and Caseload'!A15</f>
        <v xml:space="preserve">July                  </v>
      </c>
      <c r="B15" s="345">
        <f>'[3]OAP Expend and Caseload'!B15</f>
        <v>563.63</v>
      </c>
      <c r="C15" s="395" t="str">
        <f>'[3]OAP Expend and Caseload'!C15</f>
        <v>NA</v>
      </c>
    </row>
    <row r="16" spans="1:3" customFormat="1" x14ac:dyDescent="0.25">
      <c r="A16" s="88" t="str">
        <f>'[3]OAP Expend and Caseload'!A16</f>
        <v xml:space="preserve">August             </v>
      </c>
      <c r="B16" s="345">
        <f>'[3]OAP Expend and Caseload'!B16</f>
        <v>-1486.51</v>
      </c>
      <c r="C16" s="395" t="str">
        <f>'[3]OAP Expend and Caseload'!C16</f>
        <v>NA</v>
      </c>
    </row>
    <row r="17" spans="1:3" customFormat="1" x14ac:dyDescent="0.25">
      <c r="A17" s="88" t="str">
        <f>'[3]OAP Expend and Caseload'!A17</f>
        <v xml:space="preserve">September       </v>
      </c>
      <c r="B17" s="345">
        <f>'[3]OAP Expend and Caseload'!B17</f>
        <v>1135.51</v>
      </c>
      <c r="C17" s="395" t="str">
        <f>'[3]OAP Expend and Caseload'!C17</f>
        <v>NA</v>
      </c>
    </row>
    <row r="18" spans="1:3" customFormat="1" x14ac:dyDescent="0.25">
      <c r="A18" s="88" t="str">
        <f>'[3]OAP Expend and Caseload'!A18</f>
        <v xml:space="preserve">October            </v>
      </c>
      <c r="B18" s="345">
        <f>'[3]OAP Expend and Caseload'!B18</f>
        <v>1232.5</v>
      </c>
      <c r="C18" s="395" t="str">
        <f>'[3]OAP Expend and Caseload'!C18</f>
        <v>NA</v>
      </c>
    </row>
    <row r="19" spans="1:3" customFormat="1" x14ac:dyDescent="0.25">
      <c r="A19" s="88" t="str">
        <f>'[3]OAP Expend and Caseload'!A19</f>
        <v xml:space="preserve">November        </v>
      </c>
      <c r="B19" s="345">
        <f>'[3]OAP Expend and Caseload'!B19</f>
        <v>2029</v>
      </c>
      <c r="C19" s="395" t="str">
        <f>'[3]OAP Expend and Caseload'!C19</f>
        <v>NA</v>
      </c>
    </row>
    <row r="20" spans="1:3" customFormat="1" x14ac:dyDescent="0.25">
      <c r="A20" s="88" t="str">
        <f>'[3]OAP Expend and Caseload'!A20</f>
        <v xml:space="preserve">December        </v>
      </c>
      <c r="B20" s="345">
        <f>'[3]OAP Expend and Caseload'!B20</f>
        <v>546.59</v>
      </c>
      <c r="C20" s="395" t="str">
        <f>'[3]OAP Expend and Caseload'!C20</f>
        <v>NA</v>
      </c>
    </row>
    <row r="21" spans="1:3" customFormat="1" x14ac:dyDescent="0.25">
      <c r="A21" s="88" t="str">
        <f>'[3]OAP Expend and Caseload'!A21</f>
        <v xml:space="preserve">January            </v>
      </c>
      <c r="B21" s="345"/>
      <c r="C21" s="395"/>
    </row>
    <row r="22" spans="1:3" customFormat="1" x14ac:dyDescent="0.25">
      <c r="A22" s="88" t="str">
        <f>'[3]OAP Expend and Caseload'!A22</f>
        <v xml:space="preserve">February          </v>
      </c>
      <c r="B22" s="345"/>
      <c r="C22" s="395"/>
    </row>
    <row r="23" spans="1:3" customFormat="1" x14ac:dyDescent="0.25">
      <c r="A23" s="88" t="str">
        <f>'[3]OAP Expend and Caseload'!A23</f>
        <v xml:space="preserve">March            </v>
      </c>
      <c r="B23" s="345"/>
      <c r="C23" s="395"/>
    </row>
    <row r="24" spans="1:3" customFormat="1" x14ac:dyDescent="0.25">
      <c r="A24" s="88" t="str">
        <f>'[3]OAP Expend and Caseload'!A24</f>
        <v xml:space="preserve">April                 </v>
      </c>
      <c r="B24" s="345"/>
      <c r="C24" s="395"/>
    </row>
    <row r="25" spans="1:3" customFormat="1" x14ac:dyDescent="0.25">
      <c r="A25" s="88" t="str">
        <f>'[3]OAP Expend and Caseload'!A25</f>
        <v xml:space="preserve">May                 </v>
      </c>
      <c r="B25" s="345"/>
      <c r="C25" s="395"/>
    </row>
    <row r="26" spans="1:3" customFormat="1" x14ac:dyDescent="0.25">
      <c r="A26" s="89" t="str">
        <f>'[3]OAP Expend and Caseload'!A26</f>
        <v xml:space="preserve">June </v>
      </c>
      <c r="B26" s="405"/>
      <c r="C26" s="406"/>
    </row>
    <row r="27" spans="1:3" customFormat="1" x14ac:dyDescent="0.25">
      <c r="A27" s="92" t="str">
        <f>'[3]OAP Expend and Caseload'!A27</f>
        <v>Total Year-to-Date</v>
      </c>
      <c r="B27" s="346">
        <f>'[3]OAP Expend and Caseload'!B27</f>
        <v>4020.7200000000003</v>
      </c>
      <c r="C27" s="534">
        <f>'[3]OAP Expend and Caseload'!C27</f>
        <v>0</v>
      </c>
    </row>
    <row r="28" spans="1:3" customFormat="1" x14ac:dyDescent="0.25">
      <c r="A28" s="81" t="str">
        <f>'[3]OAP Expend and Caseload'!A28</f>
        <v>Total Year-to-Date Appropriation</v>
      </c>
      <c r="B28" s="345">
        <f>'[3]OAP Expend and Caseload'!B28</f>
        <v>10000000</v>
      </c>
      <c r="C28" s="258"/>
    </row>
    <row r="29" spans="1:3" customFormat="1" ht="16.5" thickBot="1" x14ac:dyDescent="0.3">
      <c r="A29" s="227" t="str">
        <f>'[3]OAP Expend and Caseload'!A29</f>
        <v>Remaining in Appropriation</v>
      </c>
      <c r="B29" s="346">
        <f>'[3]OAP Expend and Caseload'!B29</f>
        <v>9995979.2799999993</v>
      </c>
      <c r="C29" s="393"/>
    </row>
    <row r="30" spans="1:3" customFormat="1" ht="12.75" x14ac:dyDescent="0.2">
      <c r="A30" s="626" t="s">
        <v>4</v>
      </c>
      <c r="B30" s="627"/>
      <c r="C30" s="628"/>
    </row>
    <row r="31" spans="1:3" customFormat="1" ht="27" customHeight="1" x14ac:dyDescent="0.2">
      <c r="A31" s="629" t="s">
        <v>123</v>
      </c>
      <c r="B31" s="630"/>
      <c r="C31" s="631"/>
    </row>
    <row r="32" spans="1:3" customFormat="1" ht="15" customHeight="1" x14ac:dyDescent="0.2">
      <c r="A32" s="720" t="s">
        <v>138</v>
      </c>
      <c r="B32" s="721"/>
      <c r="C32" s="722"/>
    </row>
    <row r="33" spans="1:4" customFormat="1" ht="27" customHeight="1" x14ac:dyDescent="0.2">
      <c r="A33" s="670" t="s">
        <v>139</v>
      </c>
      <c r="B33" s="671"/>
      <c r="C33" s="672"/>
    </row>
    <row r="34" spans="1:4" customFormat="1" ht="12.75" customHeight="1" x14ac:dyDescent="0.2">
      <c r="A34" s="717" t="s">
        <v>178</v>
      </c>
      <c r="B34" s="718"/>
      <c r="C34" s="719"/>
    </row>
    <row r="35" spans="1:4" ht="27" thickBot="1" x14ac:dyDescent="0.3">
      <c r="A35" s="714" t="s">
        <v>160</v>
      </c>
      <c r="B35" s="715"/>
      <c r="C35" s="716"/>
      <c r="D35" s="242" t="s">
        <v>91</v>
      </c>
    </row>
    <row r="36" spans="1:4" ht="39" x14ac:dyDescent="0.25">
      <c r="D36" s="242" t="s">
        <v>92</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9" customWidth="1"/>
    <col min="2" max="2" width="19.140625" style="129" customWidth="1"/>
    <col min="3" max="3" width="13" style="129" customWidth="1"/>
    <col min="4" max="4" width="36.7109375" style="129"/>
    <col min="5" max="5" width="14.42578125" style="163" bestFit="1" customWidth="1"/>
    <col min="6" max="8" width="15.7109375" style="163" bestFit="1" customWidth="1"/>
    <col min="9" max="9" width="14.28515625" style="163" bestFit="1" customWidth="1"/>
    <col min="10" max="10" width="15.7109375" style="163" bestFit="1" customWidth="1"/>
    <col min="11" max="11" width="14.28515625" style="163" bestFit="1" customWidth="1"/>
    <col min="12" max="16" width="15.7109375" style="163" bestFit="1" customWidth="1"/>
    <col min="17" max="17" width="18.7109375" style="163" customWidth="1"/>
    <col min="18" max="16384" width="36.7109375" style="129"/>
  </cols>
  <sheetData>
    <row r="2" spans="2:18" ht="16.5" thickBot="1" x14ac:dyDescent="0.25">
      <c r="B2" s="723" t="s">
        <v>70</v>
      </c>
      <c r="C2" s="723"/>
      <c r="D2" s="723"/>
      <c r="E2" s="723"/>
      <c r="F2" s="723"/>
      <c r="G2" s="723"/>
      <c r="H2" s="723"/>
      <c r="I2" s="723"/>
      <c r="J2" s="723"/>
      <c r="K2" s="723"/>
      <c r="L2" s="723"/>
      <c r="M2" s="723"/>
      <c r="N2" s="723"/>
      <c r="O2" s="723"/>
      <c r="P2" s="723"/>
      <c r="Q2" s="723"/>
    </row>
    <row r="3" spans="2:18" ht="16.5" thickBot="1" x14ac:dyDescent="0.25">
      <c r="B3" s="130" t="s">
        <v>71</v>
      </c>
      <c r="C3" s="724" t="s">
        <v>13</v>
      </c>
      <c r="D3" s="725"/>
      <c r="E3" s="131">
        <v>41456</v>
      </c>
      <c r="F3" s="132">
        <v>41487</v>
      </c>
      <c r="G3" s="132">
        <v>41518</v>
      </c>
      <c r="H3" s="132">
        <v>41548</v>
      </c>
      <c r="I3" s="132">
        <v>41579</v>
      </c>
      <c r="J3" s="132">
        <v>41609</v>
      </c>
      <c r="K3" s="132">
        <v>41640</v>
      </c>
      <c r="L3" s="132">
        <v>41671</v>
      </c>
      <c r="M3" s="132">
        <v>41699</v>
      </c>
      <c r="N3" s="132">
        <v>41730</v>
      </c>
      <c r="O3" s="132">
        <v>41760</v>
      </c>
      <c r="P3" s="173">
        <v>41791</v>
      </c>
      <c r="Q3" s="164" t="s">
        <v>72</v>
      </c>
      <c r="R3" s="134"/>
    </row>
    <row r="4" spans="2:18" x14ac:dyDescent="0.2">
      <c r="B4" s="726" t="s">
        <v>73</v>
      </c>
      <c r="C4" s="729" t="s">
        <v>74</v>
      </c>
      <c r="D4" s="135" t="s">
        <v>14</v>
      </c>
      <c r="E4" s="136"/>
      <c r="F4" s="136"/>
      <c r="G4" s="136"/>
      <c r="H4" s="136"/>
      <c r="I4" s="136"/>
      <c r="J4" s="136"/>
      <c r="K4" s="136">
        <v>4608875.58</v>
      </c>
      <c r="L4" s="136">
        <v>8275700.4000000004</v>
      </c>
      <c r="M4" s="136">
        <v>9576439.0700000022</v>
      </c>
      <c r="N4" s="136">
        <v>12204044.729999999</v>
      </c>
      <c r="O4" s="136">
        <v>9470911.6600000001</v>
      </c>
      <c r="P4" s="174">
        <v>13799106.719999999</v>
      </c>
      <c r="Q4" s="165">
        <f>SUM(E4:P4)</f>
        <v>57935078.159999996</v>
      </c>
      <c r="R4" s="134" t="b">
        <v>1</v>
      </c>
    </row>
    <row r="5" spans="2:18" x14ac:dyDescent="0.2">
      <c r="B5" s="727"/>
      <c r="C5" s="730"/>
      <c r="D5" s="138" t="s">
        <v>75</v>
      </c>
      <c r="E5" s="139"/>
      <c r="F5" s="139"/>
      <c r="G5" s="139"/>
      <c r="H5" s="139"/>
      <c r="I5" s="139"/>
      <c r="J5" s="139"/>
      <c r="K5" s="139">
        <v>1270.6199999999999</v>
      </c>
      <c r="L5" s="139">
        <v>4689.99</v>
      </c>
      <c r="M5" s="139">
        <v>11120.67</v>
      </c>
      <c r="N5" s="139">
        <v>12772.1</v>
      </c>
      <c r="O5" s="139">
        <v>7778.6</v>
      </c>
      <c r="P5" s="175">
        <v>9347.32</v>
      </c>
      <c r="Q5" s="166">
        <f t="shared" ref="Q5:Q12" si="0">SUM(E5:P5)</f>
        <v>46979.299999999996</v>
      </c>
      <c r="R5" s="134" t="b">
        <v>1</v>
      </c>
    </row>
    <row r="6" spans="2:18" x14ac:dyDescent="0.2">
      <c r="B6" s="727"/>
      <c r="C6" s="730"/>
      <c r="D6" s="138" t="s">
        <v>16</v>
      </c>
      <c r="E6" s="139"/>
      <c r="F6" s="139"/>
      <c r="G6" s="139"/>
      <c r="H6" s="139"/>
      <c r="I6" s="139"/>
      <c r="J6" s="139"/>
      <c r="K6" s="139">
        <v>0</v>
      </c>
      <c r="L6" s="139">
        <v>0</v>
      </c>
      <c r="M6" s="139">
        <v>0</v>
      </c>
      <c r="N6" s="139">
        <v>0</v>
      </c>
      <c r="O6" s="139">
        <v>0</v>
      </c>
      <c r="P6" s="175">
        <v>0</v>
      </c>
      <c r="Q6" s="166">
        <f t="shared" si="0"/>
        <v>0</v>
      </c>
      <c r="R6" s="134" t="b">
        <v>1</v>
      </c>
    </row>
    <row r="7" spans="2:18" ht="16.5" thickBot="1" x14ac:dyDescent="0.25">
      <c r="B7" s="727"/>
      <c r="C7" s="730"/>
      <c r="D7" s="141" t="s">
        <v>76</v>
      </c>
      <c r="E7" s="142"/>
      <c r="F7" s="142"/>
      <c r="G7" s="142"/>
      <c r="H7" s="142"/>
      <c r="I7" s="142"/>
      <c r="J7" s="142"/>
      <c r="K7" s="142">
        <v>323992.44</v>
      </c>
      <c r="L7" s="142">
        <v>310333.81</v>
      </c>
      <c r="M7" s="142">
        <v>334712.8</v>
      </c>
      <c r="N7" s="142">
        <v>361267.98</v>
      </c>
      <c r="O7" s="142">
        <v>361084.46</v>
      </c>
      <c r="P7" s="176">
        <v>409296.9</v>
      </c>
      <c r="Q7" s="167">
        <f t="shared" si="0"/>
        <v>2100688.39</v>
      </c>
      <c r="R7" s="134" t="b">
        <v>1</v>
      </c>
    </row>
    <row r="8" spans="2:18" ht="17.25" hidden="1" thickTop="1" thickBot="1" x14ac:dyDescent="0.25">
      <c r="B8" s="727"/>
      <c r="C8" s="730"/>
      <c r="D8" s="144" t="s">
        <v>17</v>
      </c>
      <c r="E8" s="145"/>
      <c r="F8" s="145"/>
      <c r="G8" s="145"/>
      <c r="H8" s="145"/>
      <c r="I8" s="145"/>
      <c r="J8" s="145"/>
      <c r="K8" s="145">
        <v>0</v>
      </c>
      <c r="L8" s="145">
        <v>0</v>
      </c>
      <c r="M8" s="145">
        <v>0</v>
      </c>
      <c r="N8" s="145">
        <v>0</v>
      </c>
      <c r="O8" s="145">
        <v>0</v>
      </c>
      <c r="P8" s="177">
        <v>0</v>
      </c>
      <c r="Q8" s="168">
        <f t="shared" si="0"/>
        <v>0</v>
      </c>
      <c r="R8" s="134" t="b">
        <v>1</v>
      </c>
    </row>
    <row r="9" spans="2:18" ht="17.25" thickTop="1" thickBot="1" x14ac:dyDescent="0.25">
      <c r="B9" s="727"/>
      <c r="C9" s="731"/>
      <c r="D9" s="146" t="s">
        <v>77</v>
      </c>
      <c r="E9" s="147"/>
      <c r="F9" s="147"/>
      <c r="G9" s="147"/>
      <c r="H9" s="147"/>
      <c r="I9" s="147"/>
      <c r="J9" s="147"/>
      <c r="K9" s="147">
        <f t="shared" ref="K9:P9" si="1">SUM(K4:K8)</f>
        <v>4934138.6400000006</v>
      </c>
      <c r="L9" s="147">
        <f t="shared" si="1"/>
        <v>8590724.2000000011</v>
      </c>
      <c r="M9" s="147">
        <f t="shared" si="1"/>
        <v>9922272.5400000028</v>
      </c>
      <c r="N9" s="147">
        <f t="shared" si="1"/>
        <v>12578084.809999999</v>
      </c>
      <c r="O9" s="147">
        <f t="shared" si="1"/>
        <v>9839774.7200000007</v>
      </c>
      <c r="P9" s="178">
        <f t="shared" si="1"/>
        <v>14217750.939999999</v>
      </c>
      <c r="Q9" s="169">
        <f t="shared" si="0"/>
        <v>60082745.849999994</v>
      </c>
      <c r="R9" s="134" t="b">
        <v>1</v>
      </c>
    </row>
    <row r="10" spans="2:18" x14ac:dyDescent="0.2">
      <c r="B10" s="727"/>
      <c r="C10" s="732" t="s">
        <v>78</v>
      </c>
      <c r="D10" s="733"/>
      <c r="E10" s="148"/>
      <c r="F10" s="148"/>
      <c r="G10" s="148"/>
      <c r="H10" s="148"/>
      <c r="I10" s="148"/>
      <c r="J10" s="148"/>
      <c r="K10" s="139">
        <v>0</v>
      </c>
      <c r="L10" s="148">
        <v>0</v>
      </c>
      <c r="M10" s="148">
        <v>0</v>
      </c>
      <c r="N10" s="148">
        <v>0</v>
      </c>
      <c r="O10" s="148">
        <v>0</v>
      </c>
      <c r="P10" s="179">
        <v>0</v>
      </c>
      <c r="Q10" s="170">
        <f t="shared" si="0"/>
        <v>0</v>
      </c>
      <c r="R10" s="134" t="b">
        <v>1</v>
      </c>
    </row>
    <row r="11" spans="2:18" ht="16.5" thickBot="1" x14ac:dyDescent="0.25">
      <c r="B11" s="727"/>
      <c r="C11" s="734" t="s">
        <v>79</v>
      </c>
      <c r="D11" s="735"/>
      <c r="E11" s="142"/>
      <c r="F11" s="142"/>
      <c r="G11" s="142"/>
      <c r="H11" s="142"/>
      <c r="I11" s="142"/>
      <c r="J11" s="142"/>
      <c r="K11" s="142">
        <v>0</v>
      </c>
      <c r="L11" s="142">
        <v>0</v>
      </c>
      <c r="M11" s="142">
        <v>394.5</v>
      </c>
      <c r="N11" s="142">
        <v>0</v>
      </c>
      <c r="O11" s="142">
        <v>0</v>
      </c>
      <c r="P11" s="176">
        <v>52.28</v>
      </c>
      <c r="Q11" s="167">
        <f t="shared" si="0"/>
        <v>446.78</v>
      </c>
      <c r="R11" s="134" t="b">
        <v>1</v>
      </c>
    </row>
    <row r="12" spans="2:18" ht="16.5" thickTop="1" x14ac:dyDescent="0.2">
      <c r="B12" s="727"/>
      <c r="C12" s="732" t="s">
        <v>35</v>
      </c>
      <c r="D12" s="733"/>
      <c r="E12" s="150"/>
      <c r="F12" s="150"/>
      <c r="G12" s="150"/>
      <c r="H12" s="150"/>
      <c r="I12" s="150"/>
      <c r="J12" s="150"/>
      <c r="K12" s="150">
        <f t="shared" ref="K12:P12" si="2">K9+K10+K11</f>
        <v>4934138.6400000006</v>
      </c>
      <c r="L12" s="150">
        <f t="shared" si="2"/>
        <v>8590724.2000000011</v>
      </c>
      <c r="M12" s="150">
        <f t="shared" si="2"/>
        <v>9922667.0400000028</v>
      </c>
      <c r="N12" s="150">
        <f t="shared" si="2"/>
        <v>12578084.809999999</v>
      </c>
      <c r="O12" s="150">
        <f t="shared" si="2"/>
        <v>9839774.7200000007</v>
      </c>
      <c r="P12" s="180">
        <f t="shared" si="2"/>
        <v>14217803.219999999</v>
      </c>
      <c r="Q12" s="170">
        <f t="shared" si="0"/>
        <v>60083192.629999995</v>
      </c>
      <c r="R12" s="134" t="b">
        <v>1</v>
      </c>
    </row>
    <row r="13" spans="2:18" x14ac:dyDescent="0.2">
      <c r="B13" s="727"/>
      <c r="C13" s="736" t="s">
        <v>30</v>
      </c>
      <c r="D13" s="737"/>
      <c r="E13" s="151"/>
      <c r="F13" s="151"/>
      <c r="G13" s="151"/>
      <c r="H13" s="151"/>
      <c r="I13" s="151"/>
      <c r="J13" s="151"/>
      <c r="K13" s="151">
        <v>38413</v>
      </c>
      <c r="L13" s="151">
        <v>40465</v>
      </c>
      <c r="M13" s="151">
        <v>44348</v>
      </c>
      <c r="N13" s="151">
        <v>47215</v>
      </c>
      <c r="O13" s="151">
        <v>48526</v>
      </c>
      <c r="P13" s="181">
        <v>51279</v>
      </c>
      <c r="Q13" s="171">
        <f>AVERAGE(E13:P13)</f>
        <v>45041</v>
      </c>
      <c r="R13" s="134" t="b">
        <v>1</v>
      </c>
    </row>
    <row r="14" spans="2:18" ht="16.5" thickBot="1" x14ac:dyDescent="0.25">
      <c r="B14" s="728"/>
      <c r="C14" s="738" t="s">
        <v>80</v>
      </c>
      <c r="D14" s="739"/>
      <c r="E14" s="153"/>
      <c r="F14" s="154"/>
      <c r="G14" s="154"/>
      <c r="H14" s="154"/>
      <c r="I14" s="154"/>
      <c r="J14" s="154"/>
      <c r="K14" s="155">
        <v>128.44970817171273</v>
      </c>
      <c r="L14" s="155">
        <v>212.30011614975908</v>
      </c>
      <c r="M14" s="155">
        <v>223.74553621358353</v>
      </c>
      <c r="N14" s="155">
        <v>266.40018659324363</v>
      </c>
      <c r="O14" s="155">
        <v>202.77324980422867</v>
      </c>
      <c r="P14" s="182">
        <v>277.26365997776867</v>
      </c>
      <c r="Q14" s="184">
        <f>Q12/Q13</f>
        <v>1333.96666659266</v>
      </c>
      <c r="R14" s="134" t="b">
        <v>1</v>
      </c>
    </row>
    <row r="15" spans="2:18" ht="15.75" customHeight="1" x14ac:dyDescent="0.2">
      <c r="B15" s="726" t="s">
        <v>42</v>
      </c>
      <c r="C15" s="729" t="s">
        <v>74</v>
      </c>
      <c r="D15" s="135" t="s">
        <v>14</v>
      </c>
      <c r="E15" s="136"/>
      <c r="F15" s="136"/>
      <c r="G15" s="136"/>
      <c r="H15" s="136"/>
      <c r="I15" s="136"/>
      <c r="J15" s="136"/>
      <c r="K15" s="136">
        <v>11457167.18</v>
      </c>
      <c r="L15" s="136">
        <v>31284953.710000005</v>
      </c>
      <c r="M15" s="136">
        <v>42431585.569999993</v>
      </c>
      <c r="N15" s="136">
        <v>61804746.140000001</v>
      </c>
      <c r="O15" s="136">
        <v>50688450.969999999</v>
      </c>
      <c r="P15" s="174">
        <v>72888903.719999984</v>
      </c>
      <c r="Q15" s="165">
        <f>SUM(E15:P15)</f>
        <v>270555807.28999996</v>
      </c>
      <c r="R15" s="134" t="b">
        <v>1</v>
      </c>
    </row>
    <row r="16" spans="2:18" x14ac:dyDescent="0.2">
      <c r="B16" s="727"/>
      <c r="C16" s="730"/>
      <c r="D16" s="138" t="s">
        <v>75</v>
      </c>
      <c r="E16" s="139"/>
      <c r="F16" s="139"/>
      <c r="G16" s="139"/>
      <c r="H16" s="139"/>
      <c r="I16" s="139"/>
      <c r="J16" s="139"/>
      <c r="K16" s="139">
        <v>2922.01</v>
      </c>
      <c r="L16" s="139">
        <v>117029.5</v>
      </c>
      <c r="M16" s="139">
        <v>106569.28</v>
      </c>
      <c r="N16" s="139">
        <v>244856.18000000002</v>
      </c>
      <c r="O16" s="139">
        <v>185379.5</v>
      </c>
      <c r="P16" s="175">
        <v>190215.86000000002</v>
      </c>
      <c r="Q16" s="166">
        <f t="shared" ref="Q16:Q23" si="3">SUM(E16:P16)</f>
        <v>846972.33</v>
      </c>
      <c r="R16" s="134" t="b">
        <v>1</v>
      </c>
    </row>
    <row r="17" spans="2:18" x14ac:dyDescent="0.2">
      <c r="B17" s="727"/>
      <c r="C17" s="730"/>
      <c r="D17" s="138" t="s">
        <v>16</v>
      </c>
      <c r="E17" s="139"/>
      <c r="F17" s="139"/>
      <c r="G17" s="139"/>
      <c r="H17" s="139"/>
      <c r="I17" s="139"/>
      <c r="J17" s="139"/>
      <c r="K17" s="139">
        <v>19586.48</v>
      </c>
      <c r="L17" s="139">
        <v>37637.730000000003</v>
      </c>
      <c r="M17" s="139">
        <v>67601.39</v>
      </c>
      <c r="N17" s="139">
        <v>107855.37</v>
      </c>
      <c r="O17" s="139">
        <v>66138.33</v>
      </c>
      <c r="P17" s="175">
        <v>109977.88</v>
      </c>
      <c r="Q17" s="166">
        <f t="shared" si="3"/>
        <v>408797.18</v>
      </c>
      <c r="R17" s="134" t="b">
        <v>1</v>
      </c>
    </row>
    <row r="18" spans="2:18" ht="16.5" thickBot="1" x14ac:dyDescent="0.25">
      <c r="B18" s="727"/>
      <c r="C18" s="730"/>
      <c r="D18" s="141" t="s">
        <v>76</v>
      </c>
      <c r="E18" s="142"/>
      <c r="F18" s="142"/>
      <c r="G18" s="142"/>
      <c r="H18" s="142"/>
      <c r="I18" s="142"/>
      <c r="J18" s="142"/>
      <c r="K18" s="142">
        <v>662801.59</v>
      </c>
      <c r="L18" s="142">
        <v>642036.63</v>
      </c>
      <c r="M18" s="142">
        <v>616427.04</v>
      </c>
      <c r="N18" s="142">
        <v>763576.75</v>
      </c>
      <c r="O18" s="142">
        <v>925348.75</v>
      </c>
      <c r="P18" s="176">
        <v>1137891.22</v>
      </c>
      <c r="Q18" s="167">
        <f t="shared" si="3"/>
        <v>4748081.9799999995</v>
      </c>
      <c r="R18" s="134" t="b">
        <v>1</v>
      </c>
    </row>
    <row r="19" spans="2:18" ht="17.25" hidden="1" thickTop="1" thickBot="1" x14ac:dyDescent="0.25">
      <c r="B19" s="727"/>
      <c r="C19" s="730"/>
      <c r="D19" s="144" t="s">
        <v>17</v>
      </c>
      <c r="E19" s="145"/>
      <c r="F19" s="145"/>
      <c r="G19" s="145"/>
      <c r="H19" s="145"/>
      <c r="I19" s="145"/>
      <c r="J19" s="145"/>
      <c r="K19" s="145">
        <v>0</v>
      </c>
      <c r="L19" s="145">
        <v>0</v>
      </c>
      <c r="M19" s="145">
        <v>0</v>
      </c>
      <c r="N19" s="145">
        <v>0</v>
      </c>
      <c r="O19" s="145">
        <v>0</v>
      </c>
      <c r="P19" s="177">
        <v>0</v>
      </c>
      <c r="Q19" s="168">
        <f t="shared" si="3"/>
        <v>0</v>
      </c>
      <c r="R19" s="134" t="b">
        <v>1</v>
      </c>
    </row>
    <row r="20" spans="2:18" ht="17.25" thickTop="1" thickBot="1" x14ac:dyDescent="0.25">
      <c r="B20" s="727"/>
      <c r="C20" s="731"/>
      <c r="D20" s="157" t="s">
        <v>77</v>
      </c>
      <c r="E20" s="158"/>
      <c r="F20" s="158"/>
      <c r="G20" s="158"/>
      <c r="H20" s="158"/>
      <c r="I20" s="158"/>
      <c r="J20" s="158"/>
      <c r="K20" s="147">
        <f t="shared" ref="K20:P20" si="4">SUM(K15:K19)</f>
        <v>12142477.26</v>
      </c>
      <c r="L20" s="147">
        <f t="shared" si="4"/>
        <v>32081657.570000004</v>
      </c>
      <c r="M20" s="147">
        <f t="shared" si="4"/>
        <v>43222183.279999994</v>
      </c>
      <c r="N20" s="147">
        <f t="shared" si="4"/>
        <v>62921034.439999998</v>
      </c>
      <c r="O20" s="147">
        <f t="shared" si="4"/>
        <v>51865317.549999997</v>
      </c>
      <c r="P20" s="178">
        <f t="shared" si="4"/>
        <v>74326988.679999977</v>
      </c>
      <c r="Q20" s="172">
        <f t="shared" si="3"/>
        <v>276559658.77999997</v>
      </c>
      <c r="R20" s="134" t="b">
        <v>1</v>
      </c>
    </row>
    <row r="21" spans="2:18" x14ac:dyDescent="0.2">
      <c r="B21" s="727"/>
      <c r="C21" s="732" t="s">
        <v>78</v>
      </c>
      <c r="D21" s="733"/>
      <c r="E21" s="148"/>
      <c r="F21" s="148"/>
      <c r="G21" s="148"/>
      <c r="H21" s="148"/>
      <c r="I21" s="148"/>
      <c r="J21" s="148"/>
      <c r="K21" s="139">
        <v>0</v>
      </c>
      <c r="L21" s="148">
        <v>0</v>
      </c>
      <c r="M21" s="148">
        <v>0</v>
      </c>
      <c r="N21" s="148">
        <v>0</v>
      </c>
      <c r="O21" s="148">
        <v>0</v>
      </c>
      <c r="P21" s="179">
        <v>0</v>
      </c>
      <c r="Q21" s="170">
        <f t="shared" si="3"/>
        <v>0</v>
      </c>
      <c r="R21" s="134" t="b">
        <v>1</v>
      </c>
    </row>
    <row r="22" spans="2:18" ht="16.5" thickBot="1" x14ac:dyDescent="0.25">
      <c r="B22" s="727"/>
      <c r="C22" s="734" t="s">
        <v>79</v>
      </c>
      <c r="D22" s="735"/>
      <c r="E22" s="142"/>
      <c r="F22" s="142"/>
      <c r="G22" s="142"/>
      <c r="H22" s="142"/>
      <c r="I22" s="142"/>
      <c r="J22" s="142"/>
      <c r="K22" s="142">
        <v>4944.5200000000004</v>
      </c>
      <c r="L22" s="142">
        <v>15261.19</v>
      </c>
      <c r="M22" s="142">
        <v>29370.18</v>
      </c>
      <c r="N22" s="142">
        <v>39866.51</v>
      </c>
      <c r="O22" s="142">
        <v>72776.710000000006</v>
      </c>
      <c r="P22" s="176">
        <v>97462.63</v>
      </c>
      <c r="Q22" s="167">
        <f t="shared" si="3"/>
        <v>259681.74</v>
      </c>
      <c r="R22" s="134" t="b">
        <v>1</v>
      </c>
    </row>
    <row r="23" spans="2:18" ht="16.5" thickTop="1" x14ac:dyDescent="0.2">
      <c r="B23" s="727"/>
      <c r="C23" s="732" t="s">
        <v>35</v>
      </c>
      <c r="D23" s="733"/>
      <c r="E23" s="150"/>
      <c r="F23" s="150"/>
      <c r="G23" s="150"/>
      <c r="H23" s="150"/>
      <c r="I23" s="150"/>
      <c r="J23" s="150"/>
      <c r="K23" s="150">
        <f t="shared" ref="K23:P23" si="5">K20+K21+K22</f>
        <v>12147421.779999999</v>
      </c>
      <c r="L23" s="150">
        <f t="shared" si="5"/>
        <v>32096918.760000005</v>
      </c>
      <c r="M23" s="150">
        <f t="shared" si="5"/>
        <v>43251553.459999993</v>
      </c>
      <c r="N23" s="150">
        <f t="shared" si="5"/>
        <v>62960900.949999996</v>
      </c>
      <c r="O23" s="150">
        <f t="shared" si="5"/>
        <v>51938094.259999998</v>
      </c>
      <c r="P23" s="180">
        <f t="shared" si="5"/>
        <v>74424451.309999973</v>
      </c>
      <c r="Q23" s="170">
        <f t="shared" si="3"/>
        <v>276819340.51999998</v>
      </c>
      <c r="R23" s="134" t="b">
        <v>1</v>
      </c>
    </row>
    <row r="24" spans="2:18" x14ac:dyDescent="0.2">
      <c r="B24" s="727"/>
      <c r="C24" s="736" t="s">
        <v>30</v>
      </c>
      <c r="D24" s="737"/>
      <c r="E24" s="151"/>
      <c r="F24" s="151"/>
      <c r="G24" s="151"/>
      <c r="H24" s="151"/>
      <c r="I24" s="151"/>
      <c r="J24" s="151"/>
      <c r="K24" s="151">
        <v>75174</v>
      </c>
      <c r="L24" s="151">
        <v>82124</v>
      </c>
      <c r="M24" s="151">
        <v>91371</v>
      </c>
      <c r="N24" s="151">
        <v>114290</v>
      </c>
      <c r="O24" s="151">
        <v>126063</v>
      </c>
      <c r="P24" s="181">
        <v>144174</v>
      </c>
      <c r="Q24" s="171">
        <f>AVERAGE(E24:P24)</f>
        <v>105532.66666666667</v>
      </c>
      <c r="R24" s="134" t="b">
        <v>1</v>
      </c>
    </row>
    <row r="25" spans="2:18" ht="16.5" thickBot="1" x14ac:dyDescent="0.25">
      <c r="B25" s="728"/>
      <c r="C25" s="738" t="s">
        <v>80</v>
      </c>
      <c r="D25" s="739"/>
      <c r="E25" s="153"/>
      <c r="F25" s="154"/>
      <c r="G25" s="154"/>
      <c r="H25" s="154"/>
      <c r="I25" s="154"/>
      <c r="J25" s="154"/>
      <c r="K25" s="155">
        <v>161.59073323223453</v>
      </c>
      <c r="L25" s="155">
        <v>390.83482002825002</v>
      </c>
      <c r="M25" s="155">
        <v>473.36193606286452</v>
      </c>
      <c r="N25" s="155">
        <v>550.8872250415609</v>
      </c>
      <c r="O25" s="155">
        <v>412.00109675321067</v>
      </c>
      <c r="P25" s="182">
        <v>516.21271040548208</v>
      </c>
      <c r="Q25" s="184">
        <f>Q23/Q24</f>
        <v>2623.0678069981486</v>
      </c>
      <c r="R25" s="134" t="b">
        <v>1</v>
      </c>
    </row>
    <row r="26" spans="2:18" ht="15.75" customHeight="1" x14ac:dyDescent="0.2">
      <c r="B26" s="727" t="s">
        <v>81</v>
      </c>
      <c r="C26" s="729" t="s">
        <v>74</v>
      </c>
      <c r="D26" s="135" t="s">
        <v>14</v>
      </c>
      <c r="E26" s="136"/>
      <c r="F26" s="136"/>
      <c r="G26" s="136"/>
      <c r="H26" s="136"/>
      <c r="I26" s="136"/>
      <c r="J26" s="136"/>
      <c r="K26" s="136">
        <v>16066042.76</v>
      </c>
      <c r="L26" s="136">
        <v>39560654.110000007</v>
      </c>
      <c r="M26" s="136">
        <v>52008024.639999993</v>
      </c>
      <c r="N26" s="136">
        <v>74008790.870000005</v>
      </c>
      <c r="O26" s="136">
        <v>60159362.629999995</v>
      </c>
      <c r="P26" s="174">
        <v>86688010.439999983</v>
      </c>
      <c r="Q26" s="165">
        <f>SUM(E26:P26)</f>
        <v>328490885.44999999</v>
      </c>
      <c r="R26" s="134" t="b">
        <v>1</v>
      </c>
    </row>
    <row r="27" spans="2:18" x14ac:dyDescent="0.2">
      <c r="B27" s="727"/>
      <c r="C27" s="730"/>
      <c r="D27" s="138" t="s">
        <v>75</v>
      </c>
      <c r="E27" s="139"/>
      <c r="F27" s="139"/>
      <c r="G27" s="139"/>
      <c r="H27" s="139"/>
      <c r="I27" s="139"/>
      <c r="J27" s="139"/>
      <c r="K27" s="139">
        <v>4192.63</v>
      </c>
      <c r="L27" s="139">
        <v>121719.49</v>
      </c>
      <c r="M27" s="139">
        <v>117689.95</v>
      </c>
      <c r="N27" s="139">
        <v>257628.28000000003</v>
      </c>
      <c r="O27" s="139">
        <v>193158.1</v>
      </c>
      <c r="P27" s="175">
        <v>199563.18000000002</v>
      </c>
      <c r="Q27" s="166">
        <f t="shared" ref="Q27:Q34" si="6">SUM(E27:P27)</f>
        <v>893951.63000000012</v>
      </c>
      <c r="R27" s="134" t="b">
        <v>1</v>
      </c>
    </row>
    <row r="28" spans="2:18" x14ac:dyDescent="0.2">
      <c r="B28" s="727"/>
      <c r="C28" s="730"/>
      <c r="D28" s="138" t="s">
        <v>16</v>
      </c>
      <c r="E28" s="139"/>
      <c r="F28" s="139"/>
      <c r="G28" s="139"/>
      <c r="H28" s="139"/>
      <c r="I28" s="139"/>
      <c r="J28" s="139"/>
      <c r="K28" s="139">
        <v>19586.48</v>
      </c>
      <c r="L28" s="139">
        <v>37637.730000000003</v>
      </c>
      <c r="M28" s="139">
        <v>67601.39</v>
      </c>
      <c r="N28" s="139">
        <v>107855.37</v>
      </c>
      <c r="O28" s="139">
        <v>66138.33</v>
      </c>
      <c r="P28" s="175">
        <v>109977.88</v>
      </c>
      <c r="Q28" s="166">
        <f t="shared" si="6"/>
        <v>408797.18</v>
      </c>
      <c r="R28" s="134" t="b">
        <v>1</v>
      </c>
    </row>
    <row r="29" spans="2:18" ht="16.5" thickBot="1" x14ac:dyDescent="0.25">
      <c r="B29" s="727"/>
      <c r="C29" s="730"/>
      <c r="D29" s="141" t="s">
        <v>76</v>
      </c>
      <c r="E29" s="142"/>
      <c r="F29" s="142"/>
      <c r="G29" s="142"/>
      <c r="H29" s="142"/>
      <c r="I29" s="142"/>
      <c r="J29" s="142"/>
      <c r="K29" s="142">
        <v>986794.03</v>
      </c>
      <c r="L29" s="142">
        <v>952370.44</v>
      </c>
      <c r="M29" s="142">
        <v>951139.84000000008</v>
      </c>
      <c r="N29" s="142">
        <v>1124844.73</v>
      </c>
      <c r="O29" s="142">
        <v>1286433.21</v>
      </c>
      <c r="P29" s="176">
        <v>1547188.12</v>
      </c>
      <c r="Q29" s="167">
        <f t="shared" si="6"/>
        <v>6848770.3700000001</v>
      </c>
      <c r="R29" s="134" t="b">
        <v>1</v>
      </c>
    </row>
    <row r="30" spans="2:18" ht="17.25" hidden="1" thickTop="1" thickBot="1" x14ac:dyDescent="0.25">
      <c r="B30" s="727"/>
      <c r="C30" s="730"/>
      <c r="D30" s="144" t="s">
        <v>17</v>
      </c>
      <c r="E30" s="145"/>
      <c r="F30" s="145"/>
      <c r="G30" s="145"/>
      <c r="H30" s="145"/>
      <c r="I30" s="145"/>
      <c r="J30" s="145"/>
      <c r="K30" s="145">
        <v>0</v>
      </c>
      <c r="L30" s="145">
        <v>0</v>
      </c>
      <c r="M30" s="145">
        <v>0</v>
      </c>
      <c r="N30" s="145">
        <v>0</v>
      </c>
      <c r="O30" s="145">
        <v>0</v>
      </c>
      <c r="P30" s="177">
        <v>0</v>
      </c>
      <c r="Q30" s="168">
        <f t="shared" si="6"/>
        <v>0</v>
      </c>
      <c r="R30" s="134" t="b">
        <v>1</v>
      </c>
    </row>
    <row r="31" spans="2:18" ht="17.25" thickTop="1" thickBot="1" x14ac:dyDescent="0.25">
      <c r="B31" s="727"/>
      <c r="C31" s="731"/>
      <c r="D31" s="157" t="s">
        <v>77</v>
      </c>
      <c r="E31" s="158"/>
      <c r="F31" s="158"/>
      <c r="G31" s="158"/>
      <c r="H31" s="158"/>
      <c r="I31" s="158"/>
      <c r="J31" s="158"/>
      <c r="K31" s="147">
        <f t="shared" ref="K31:P31" si="7">SUM(K26:K30)</f>
        <v>17076615.900000002</v>
      </c>
      <c r="L31" s="147">
        <f t="shared" si="7"/>
        <v>40672381.770000003</v>
      </c>
      <c r="M31" s="147">
        <f t="shared" si="7"/>
        <v>53144455.82</v>
      </c>
      <c r="N31" s="147">
        <f t="shared" si="7"/>
        <v>75499119.250000015</v>
      </c>
      <c r="O31" s="147">
        <f t="shared" si="7"/>
        <v>61705092.269999996</v>
      </c>
      <c r="P31" s="178">
        <f t="shared" si="7"/>
        <v>88544739.61999999</v>
      </c>
      <c r="Q31" s="172">
        <f t="shared" si="6"/>
        <v>336642404.63</v>
      </c>
      <c r="R31" s="134" t="b">
        <v>1</v>
      </c>
    </row>
    <row r="32" spans="2:18" x14ac:dyDescent="0.2">
      <c r="B32" s="727"/>
      <c r="C32" s="732" t="s">
        <v>78</v>
      </c>
      <c r="D32" s="733"/>
      <c r="E32" s="148"/>
      <c r="F32" s="148"/>
      <c r="G32" s="148"/>
      <c r="H32" s="148"/>
      <c r="I32" s="148"/>
      <c r="J32" s="148"/>
      <c r="K32" s="139">
        <v>0</v>
      </c>
      <c r="L32" s="148">
        <v>0</v>
      </c>
      <c r="M32" s="148">
        <v>0</v>
      </c>
      <c r="N32" s="148">
        <v>0</v>
      </c>
      <c r="O32" s="148">
        <v>0</v>
      </c>
      <c r="P32" s="179">
        <v>0</v>
      </c>
      <c r="Q32" s="170">
        <f t="shared" si="6"/>
        <v>0</v>
      </c>
      <c r="R32" s="134" t="b">
        <v>1</v>
      </c>
    </row>
    <row r="33" spans="2:18" ht="16.5" thickBot="1" x14ac:dyDescent="0.25">
      <c r="B33" s="727"/>
      <c r="C33" s="734" t="s">
        <v>79</v>
      </c>
      <c r="D33" s="735"/>
      <c r="E33" s="142"/>
      <c r="F33" s="142"/>
      <c r="G33" s="142"/>
      <c r="H33" s="142"/>
      <c r="I33" s="142"/>
      <c r="J33" s="142"/>
      <c r="K33" s="142">
        <v>4944.5200000000004</v>
      </c>
      <c r="L33" s="142">
        <v>15261.19</v>
      </c>
      <c r="M33" s="142">
        <v>29764.68</v>
      </c>
      <c r="N33" s="142">
        <v>39866.51</v>
      </c>
      <c r="O33" s="142">
        <v>72776.710000000006</v>
      </c>
      <c r="P33" s="176">
        <v>97514.91</v>
      </c>
      <c r="Q33" s="167">
        <f t="shared" si="6"/>
        <v>260128.52</v>
      </c>
      <c r="R33" s="134" t="b">
        <v>1</v>
      </c>
    </row>
    <row r="34" spans="2:18" ht="16.5" thickTop="1" x14ac:dyDescent="0.2">
      <c r="B34" s="727"/>
      <c r="C34" s="732" t="s">
        <v>35</v>
      </c>
      <c r="D34" s="733"/>
      <c r="E34" s="150"/>
      <c r="F34" s="150"/>
      <c r="G34" s="150"/>
      <c r="H34" s="150"/>
      <c r="I34" s="150"/>
      <c r="J34" s="150"/>
      <c r="K34" s="150">
        <f t="shared" ref="K34:P34" si="8">K31+K32+K33</f>
        <v>17081560.420000002</v>
      </c>
      <c r="L34" s="150">
        <f t="shared" si="8"/>
        <v>40687642.960000001</v>
      </c>
      <c r="M34" s="150">
        <f t="shared" si="8"/>
        <v>53174220.5</v>
      </c>
      <c r="N34" s="150">
        <f t="shared" si="8"/>
        <v>75538985.76000002</v>
      </c>
      <c r="O34" s="150">
        <f t="shared" si="8"/>
        <v>61777868.979999997</v>
      </c>
      <c r="P34" s="180">
        <f t="shared" si="8"/>
        <v>88642254.529999986</v>
      </c>
      <c r="Q34" s="170">
        <f t="shared" si="6"/>
        <v>336902533.14999998</v>
      </c>
      <c r="R34" s="134" t="b">
        <v>1</v>
      </c>
    </row>
    <row r="35" spans="2:18" x14ac:dyDescent="0.2">
      <c r="B35" s="727"/>
      <c r="C35" s="736" t="s">
        <v>30</v>
      </c>
      <c r="D35" s="737"/>
      <c r="E35" s="151"/>
      <c r="F35" s="151"/>
      <c r="G35" s="151"/>
      <c r="H35" s="151"/>
      <c r="I35" s="151"/>
      <c r="J35" s="151"/>
      <c r="K35" s="151">
        <v>113587</v>
      </c>
      <c r="L35" s="151">
        <v>122589</v>
      </c>
      <c r="M35" s="151">
        <v>135719</v>
      </c>
      <c r="N35" s="151">
        <v>161505</v>
      </c>
      <c r="O35" s="151">
        <v>174589</v>
      </c>
      <c r="P35" s="181">
        <v>195453</v>
      </c>
      <c r="Q35" s="171">
        <f>AVERAGE(E35:P35)</f>
        <v>150573.66666666666</v>
      </c>
      <c r="R35" s="134" t="b">
        <v>1</v>
      </c>
    </row>
    <row r="36" spans="2:18" ht="16.5" thickBot="1" x14ac:dyDescent="0.25">
      <c r="B36" s="728"/>
      <c r="C36" s="738" t="s">
        <v>80</v>
      </c>
      <c r="D36" s="739"/>
      <c r="E36" s="153"/>
      <c r="F36" s="154"/>
      <c r="G36" s="154"/>
      <c r="H36" s="154"/>
      <c r="I36" s="154"/>
      <c r="J36" s="154"/>
      <c r="K36" s="155">
        <v>150.38305809643711</v>
      </c>
      <c r="L36" s="155">
        <v>331.90288655589001</v>
      </c>
      <c r="M36" s="155">
        <v>391.79643601853832</v>
      </c>
      <c r="N36" s="155">
        <v>467.71917748676526</v>
      </c>
      <c r="O36" s="155">
        <v>353.84743013591918</v>
      </c>
      <c r="P36" s="182">
        <v>453.52209753751532</v>
      </c>
      <c r="Q36" s="184">
        <f>Q34/Q35</f>
        <v>2237.4598467859587</v>
      </c>
      <c r="R36" s="134" t="b">
        <v>1</v>
      </c>
    </row>
    <row r="37" spans="2:18" x14ac:dyDescent="0.2">
      <c r="B37" s="740" t="s">
        <v>4</v>
      </c>
      <c r="C37" s="740"/>
      <c r="D37" s="740"/>
      <c r="E37" s="740"/>
      <c r="F37" s="740"/>
      <c r="G37" s="740"/>
      <c r="H37" s="740"/>
      <c r="I37" s="740"/>
      <c r="J37" s="740"/>
      <c r="K37" s="740"/>
      <c r="L37" s="740"/>
      <c r="M37" s="740"/>
      <c r="N37" s="740"/>
      <c r="O37" s="740"/>
      <c r="P37" s="740"/>
      <c r="Q37" s="740"/>
    </row>
    <row r="38" spans="2:18" x14ac:dyDescent="0.2">
      <c r="B38" s="741" t="s">
        <v>82</v>
      </c>
      <c r="C38" s="741"/>
      <c r="D38" s="741"/>
      <c r="E38" s="741"/>
      <c r="F38" s="741"/>
      <c r="G38" s="741"/>
      <c r="H38" s="741"/>
      <c r="I38" s="741"/>
      <c r="J38" s="741"/>
      <c r="K38" s="741"/>
      <c r="L38" s="741"/>
      <c r="M38" s="741"/>
      <c r="N38" s="741"/>
      <c r="O38" s="741"/>
      <c r="P38" s="741"/>
      <c r="Q38" s="741"/>
    </row>
    <row r="39" spans="2:18" x14ac:dyDescent="0.2">
      <c r="B39" s="742" t="s">
        <v>87</v>
      </c>
      <c r="C39" s="742"/>
      <c r="D39" s="742"/>
      <c r="E39" s="742"/>
      <c r="F39" s="742"/>
      <c r="G39" s="742"/>
      <c r="H39" s="742"/>
      <c r="I39" s="742"/>
      <c r="J39" s="742"/>
      <c r="K39" s="742"/>
      <c r="L39" s="742"/>
      <c r="M39" s="742"/>
      <c r="N39" s="742"/>
      <c r="O39" s="742"/>
      <c r="P39" s="742"/>
      <c r="Q39" s="742"/>
    </row>
    <row r="41" spans="2:18" ht="16.5" thickBot="1" x14ac:dyDescent="0.25">
      <c r="B41" s="723" t="s">
        <v>84</v>
      </c>
      <c r="C41" s="723"/>
      <c r="D41" s="723"/>
      <c r="E41" s="723"/>
      <c r="F41" s="723"/>
      <c r="G41" s="723"/>
      <c r="H41" s="723"/>
      <c r="I41" s="723"/>
      <c r="J41" s="723"/>
      <c r="K41" s="723"/>
      <c r="L41" s="723"/>
      <c r="M41" s="723"/>
      <c r="N41" s="723"/>
      <c r="O41" s="723"/>
      <c r="P41" s="723"/>
      <c r="Q41" s="723"/>
    </row>
    <row r="42" spans="2:18" ht="16.5" thickBot="1" x14ac:dyDescent="0.25">
      <c r="B42" s="130" t="s">
        <v>71</v>
      </c>
      <c r="C42" s="724" t="s">
        <v>13</v>
      </c>
      <c r="D42" s="725"/>
      <c r="E42" s="131">
        <v>41821</v>
      </c>
      <c r="F42" s="132">
        <v>41852</v>
      </c>
      <c r="G42" s="132">
        <v>41883</v>
      </c>
      <c r="H42" s="132">
        <v>41913</v>
      </c>
      <c r="I42" s="132">
        <v>41944</v>
      </c>
      <c r="J42" s="132">
        <v>41974</v>
      </c>
      <c r="K42" s="132">
        <v>42005</v>
      </c>
      <c r="L42" s="132">
        <v>42036</v>
      </c>
      <c r="M42" s="132">
        <v>42064</v>
      </c>
      <c r="N42" s="132">
        <v>42095</v>
      </c>
      <c r="O42" s="132">
        <v>42125</v>
      </c>
      <c r="P42" s="173">
        <v>42156</v>
      </c>
      <c r="Q42" s="164" t="s">
        <v>85</v>
      </c>
    </row>
    <row r="43" spans="2:18" x14ac:dyDescent="0.2">
      <c r="B43" s="726" t="s">
        <v>73</v>
      </c>
      <c r="C43" s="729" t="s">
        <v>74</v>
      </c>
      <c r="D43" s="135" t="s">
        <v>14</v>
      </c>
      <c r="E43" s="136">
        <v>10521204.800000001</v>
      </c>
      <c r="F43" s="136">
        <v>11585142.010000002</v>
      </c>
      <c r="G43" s="136">
        <v>15624406.999999998</v>
      </c>
      <c r="H43" s="136">
        <v>12583815.389999999</v>
      </c>
      <c r="I43" s="136">
        <v>14215137.32</v>
      </c>
      <c r="J43" s="136">
        <v>16876867.440000001</v>
      </c>
      <c r="K43" s="136">
        <v>14920688.179999998</v>
      </c>
      <c r="L43" s="136">
        <v>16324691.770000001</v>
      </c>
      <c r="M43" s="136">
        <v>19481027.319999997</v>
      </c>
      <c r="N43" s="136">
        <v>14121506.749999998</v>
      </c>
      <c r="O43" s="136">
        <v>10832232</v>
      </c>
      <c r="P43" s="174">
        <v>8338166.6699999981</v>
      </c>
      <c r="Q43" s="165">
        <f>SUM(E43:P43)</f>
        <v>165424886.64999998</v>
      </c>
      <c r="R43" s="134" t="b">
        <v>1</v>
      </c>
    </row>
    <row r="44" spans="2:18" x14ac:dyDescent="0.2">
      <c r="B44" s="727"/>
      <c r="C44" s="730"/>
      <c r="D44" s="138" t="s">
        <v>75</v>
      </c>
      <c r="E44" s="139">
        <v>23031.040000000001</v>
      </c>
      <c r="F44" s="139">
        <v>17529.3</v>
      </c>
      <c r="G44" s="139">
        <v>10896.75</v>
      </c>
      <c r="H44" s="139">
        <v>8885.0499999999993</v>
      </c>
      <c r="I44" s="139">
        <v>11632.64</v>
      </c>
      <c r="J44" s="139">
        <v>39414.019999999997</v>
      </c>
      <c r="K44" s="139">
        <v>18382.77</v>
      </c>
      <c r="L44" s="139">
        <v>18988.990000000002</v>
      </c>
      <c r="M44" s="139">
        <v>26793.01</v>
      </c>
      <c r="N44" s="139">
        <v>13480.17</v>
      </c>
      <c r="O44" s="139">
        <v>5047.38</v>
      </c>
      <c r="P44" s="175">
        <v>3560.06</v>
      </c>
      <c r="Q44" s="166">
        <f t="shared" ref="Q44:Q51" si="9">SUM(E44:P44)</f>
        <v>197641.18000000002</v>
      </c>
      <c r="R44" s="134" t="b">
        <v>1</v>
      </c>
    </row>
    <row r="45" spans="2:18" x14ac:dyDescent="0.2">
      <c r="B45" s="727"/>
      <c r="C45" s="730"/>
      <c r="D45" s="138" t="s">
        <v>16</v>
      </c>
      <c r="E45" s="139">
        <v>0</v>
      </c>
      <c r="F45" s="139">
        <v>0</v>
      </c>
      <c r="G45" s="139">
        <v>0</v>
      </c>
      <c r="H45" s="139">
        <v>0</v>
      </c>
      <c r="I45" s="139">
        <v>3208.66</v>
      </c>
      <c r="J45" s="139">
        <v>3419.68</v>
      </c>
      <c r="K45" s="139">
        <v>3208.66</v>
      </c>
      <c r="L45" s="139">
        <v>1377.34</v>
      </c>
      <c r="M45" s="139">
        <v>17303.490000000002</v>
      </c>
      <c r="N45" s="139">
        <v>5343.75</v>
      </c>
      <c r="O45" s="139">
        <v>6648.57</v>
      </c>
      <c r="P45" s="175">
        <v>0</v>
      </c>
      <c r="Q45" s="166">
        <f t="shared" si="9"/>
        <v>40510.15</v>
      </c>
      <c r="R45" s="134" t="b">
        <v>1</v>
      </c>
    </row>
    <row r="46" spans="2:18" ht="16.5" thickBot="1" x14ac:dyDescent="0.25">
      <c r="B46" s="727"/>
      <c r="C46" s="730"/>
      <c r="D46" s="141" t="s">
        <v>76</v>
      </c>
      <c r="E46" s="142">
        <v>446344.44</v>
      </c>
      <c r="F46" s="142">
        <v>450337.01</v>
      </c>
      <c r="G46" s="142">
        <v>524404.22</v>
      </c>
      <c r="H46" s="142">
        <v>488971.95</v>
      </c>
      <c r="I46" s="142">
        <v>500374.87</v>
      </c>
      <c r="J46" s="142">
        <v>493332.96</v>
      </c>
      <c r="K46" s="142">
        <v>482464.63</v>
      </c>
      <c r="L46" s="142">
        <v>502387.01</v>
      </c>
      <c r="M46" s="142">
        <v>519291.09</v>
      </c>
      <c r="N46" s="142">
        <v>489246.82</v>
      </c>
      <c r="O46" s="142">
        <v>380141.69</v>
      </c>
      <c r="P46" s="176">
        <v>311797.59000000003</v>
      </c>
      <c r="Q46" s="167">
        <f t="shared" si="9"/>
        <v>5589094.2800000003</v>
      </c>
      <c r="R46" s="134" t="b">
        <v>1</v>
      </c>
    </row>
    <row r="47" spans="2:18" ht="17.25" hidden="1" customHeight="1" thickTop="1" thickBot="1" x14ac:dyDescent="0.25">
      <c r="B47" s="727"/>
      <c r="C47" s="730"/>
      <c r="D47" s="144" t="s">
        <v>17</v>
      </c>
      <c r="E47" s="145">
        <v>0</v>
      </c>
      <c r="F47" s="145">
        <v>0</v>
      </c>
      <c r="G47" s="145">
        <v>0</v>
      </c>
      <c r="H47" s="145">
        <v>0</v>
      </c>
      <c r="I47" s="145">
        <v>0</v>
      </c>
      <c r="J47" s="145">
        <v>0</v>
      </c>
      <c r="K47" s="145">
        <v>0</v>
      </c>
      <c r="L47" s="145">
        <v>0</v>
      </c>
      <c r="M47" s="145">
        <v>0</v>
      </c>
      <c r="N47" s="145">
        <v>0</v>
      </c>
      <c r="O47" s="145">
        <v>0</v>
      </c>
      <c r="P47" s="177">
        <v>0</v>
      </c>
      <c r="Q47" s="168">
        <f t="shared" si="9"/>
        <v>0</v>
      </c>
      <c r="R47" s="134" t="b">
        <v>1</v>
      </c>
    </row>
    <row r="48" spans="2:18" ht="17.25" thickTop="1" thickBot="1" x14ac:dyDescent="0.25">
      <c r="B48" s="727"/>
      <c r="C48" s="731"/>
      <c r="D48" s="157" t="s">
        <v>77</v>
      </c>
      <c r="E48" s="147">
        <f t="shared" ref="E48:P48" si="10">SUM(E43:E47)</f>
        <v>10990580.279999999</v>
      </c>
      <c r="F48" s="158">
        <f t="shared" si="10"/>
        <v>12053008.320000002</v>
      </c>
      <c r="G48" s="158">
        <f t="shared" si="10"/>
        <v>16159707.969999999</v>
      </c>
      <c r="H48" s="158">
        <f t="shared" si="10"/>
        <v>13081672.389999999</v>
      </c>
      <c r="I48" s="158">
        <f t="shared" si="10"/>
        <v>14730353.49</v>
      </c>
      <c r="J48" s="158">
        <f t="shared" si="10"/>
        <v>17413034.100000001</v>
      </c>
      <c r="K48" s="158">
        <f t="shared" si="10"/>
        <v>15424744.239999998</v>
      </c>
      <c r="L48" s="158">
        <f t="shared" si="10"/>
        <v>16847445.110000003</v>
      </c>
      <c r="M48" s="158">
        <f t="shared" si="10"/>
        <v>20044414.909999996</v>
      </c>
      <c r="N48" s="158">
        <f t="shared" si="10"/>
        <v>14629577.489999998</v>
      </c>
      <c r="O48" s="158">
        <f t="shared" si="10"/>
        <v>11224069.640000001</v>
      </c>
      <c r="P48" s="183">
        <f t="shared" si="10"/>
        <v>8653524.3199999984</v>
      </c>
      <c r="Q48" s="172">
        <f>SUM(E48:P48)</f>
        <v>171252132.25999999</v>
      </c>
      <c r="R48" s="134" t="b">
        <v>1</v>
      </c>
    </row>
    <row r="49" spans="2:18" x14ac:dyDescent="0.2">
      <c r="B49" s="727"/>
      <c r="C49" s="732" t="s">
        <v>78</v>
      </c>
      <c r="D49" s="733"/>
      <c r="E49" s="139">
        <v>232727.94</v>
      </c>
      <c r="F49" s="148">
        <v>132988.91</v>
      </c>
      <c r="G49" s="148">
        <v>47831.03</v>
      </c>
      <c r="H49" s="148">
        <v>0</v>
      </c>
      <c r="I49" s="148">
        <v>0</v>
      </c>
      <c r="J49" s="148">
        <v>0</v>
      </c>
      <c r="K49" s="148">
        <v>0</v>
      </c>
      <c r="L49" s="148">
        <v>0</v>
      </c>
      <c r="M49" s="148">
        <v>-4241.03</v>
      </c>
      <c r="N49" s="148">
        <v>0</v>
      </c>
      <c r="O49" s="148">
        <v>0</v>
      </c>
      <c r="P49" s="179">
        <v>-120.42</v>
      </c>
      <c r="Q49" s="170">
        <f t="shared" si="9"/>
        <v>409186.43</v>
      </c>
      <c r="R49" s="134" t="b">
        <v>1</v>
      </c>
    </row>
    <row r="50" spans="2:18" ht="16.5" thickBot="1" x14ac:dyDescent="0.25">
      <c r="B50" s="727"/>
      <c r="C50" s="734" t="s">
        <v>79</v>
      </c>
      <c r="D50" s="735"/>
      <c r="E50" s="142">
        <v>360</v>
      </c>
      <c r="F50" s="142">
        <v>0</v>
      </c>
      <c r="G50" s="142">
        <v>4636.32</v>
      </c>
      <c r="H50" s="142">
        <v>400</v>
      </c>
      <c r="I50" s="142">
        <v>2434.16</v>
      </c>
      <c r="J50" s="142">
        <v>4737.3599999999997</v>
      </c>
      <c r="K50" s="142">
        <v>3463.2</v>
      </c>
      <c r="L50" s="142">
        <v>2866.95</v>
      </c>
      <c r="M50" s="142">
        <v>3411.72</v>
      </c>
      <c r="N50" s="142">
        <v>3676.01</v>
      </c>
      <c r="O50" s="142">
        <v>18270.759999999998</v>
      </c>
      <c r="P50" s="176">
        <v>3199.88</v>
      </c>
      <c r="Q50" s="167">
        <f t="shared" si="9"/>
        <v>47456.359999999993</v>
      </c>
      <c r="R50" s="134" t="b">
        <v>1</v>
      </c>
    </row>
    <row r="51" spans="2:18" ht="16.5" thickTop="1" x14ac:dyDescent="0.2">
      <c r="B51" s="727"/>
      <c r="C51" s="732" t="s">
        <v>35</v>
      </c>
      <c r="D51" s="733"/>
      <c r="E51" s="150">
        <f>E48+E49+E50</f>
        <v>11223668.219999999</v>
      </c>
      <c r="F51" s="150">
        <f t="shared" ref="F51:P51" si="11">F48+F49+F50</f>
        <v>12185997.230000002</v>
      </c>
      <c r="G51" s="150">
        <f t="shared" si="11"/>
        <v>16212175.319999998</v>
      </c>
      <c r="H51" s="150">
        <f t="shared" si="11"/>
        <v>13082072.389999999</v>
      </c>
      <c r="I51" s="150">
        <f t="shared" si="11"/>
        <v>14732787.65</v>
      </c>
      <c r="J51" s="150">
        <f t="shared" si="11"/>
        <v>17417771.460000001</v>
      </c>
      <c r="K51" s="150">
        <f t="shared" si="11"/>
        <v>15428207.439999998</v>
      </c>
      <c r="L51" s="150">
        <f t="shared" si="11"/>
        <v>16850312.060000002</v>
      </c>
      <c r="M51" s="150">
        <f t="shared" si="11"/>
        <v>20043585.599999994</v>
      </c>
      <c r="N51" s="150">
        <f t="shared" si="11"/>
        <v>14633253.499999998</v>
      </c>
      <c r="O51" s="150">
        <f t="shared" si="11"/>
        <v>11242340.4</v>
      </c>
      <c r="P51" s="180">
        <f t="shared" si="11"/>
        <v>8656603.7799999993</v>
      </c>
      <c r="Q51" s="170">
        <f t="shared" si="9"/>
        <v>171708775.05000001</v>
      </c>
      <c r="R51" s="134" t="b">
        <v>1</v>
      </c>
    </row>
    <row r="52" spans="2:18" x14ac:dyDescent="0.2">
      <c r="B52" s="727"/>
      <c r="C52" s="736" t="s">
        <v>30</v>
      </c>
      <c r="D52" s="737"/>
      <c r="E52" s="151">
        <v>57057</v>
      </c>
      <c r="F52" s="151">
        <v>57086</v>
      </c>
      <c r="G52" s="151">
        <v>60380</v>
      </c>
      <c r="H52" s="151">
        <v>60321</v>
      </c>
      <c r="I52" s="151">
        <v>65052</v>
      </c>
      <c r="J52" s="151">
        <v>68416</v>
      </c>
      <c r="K52" s="151">
        <v>65196</v>
      </c>
      <c r="L52" s="151">
        <v>73234</v>
      </c>
      <c r="M52" s="151">
        <v>72226</v>
      </c>
      <c r="N52" s="151">
        <v>63800</v>
      </c>
      <c r="O52" s="151">
        <v>50488</v>
      </c>
      <c r="P52" s="181">
        <v>63482</v>
      </c>
      <c r="Q52" s="171">
        <f>AVERAGE(E52:P52)</f>
        <v>63061.5</v>
      </c>
      <c r="R52" s="134" t="b">
        <v>1</v>
      </c>
    </row>
    <row r="53" spans="2:18" ht="16.5" thickBot="1" x14ac:dyDescent="0.25">
      <c r="B53" s="728"/>
      <c r="C53" s="738" t="s">
        <v>80</v>
      </c>
      <c r="D53" s="739"/>
      <c r="E53" s="155">
        <v>196.70975024975021</v>
      </c>
      <c r="F53" s="154">
        <v>213.46735153978213</v>
      </c>
      <c r="G53" s="154">
        <v>268.50240675720437</v>
      </c>
      <c r="H53" s="154">
        <v>216.87426252880422</v>
      </c>
      <c r="I53" s="154">
        <v>226.47708986656829</v>
      </c>
      <c r="J53" s="154">
        <v>254.58622924462117</v>
      </c>
      <c r="K53" s="155">
        <v>236.64346647033557</v>
      </c>
      <c r="L53" s="155">
        <v>230.08864816888334</v>
      </c>
      <c r="M53" s="155">
        <v>277.5120538310303</v>
      </c>
      <c r="N53" s="155">
        <v>229.36134012539182</v>
      </c>
      <c r="O53" s="155">
        <v>222.67351449849471</v>
      </c>
      <c r="P53" s="182">
        <v>136.36312309000976</v>
      </c>
      <c r="Q53" s="184">
        <f>Q51/Q52</f>
        <v>2722.8780642705933</v>
      </c>
      <c r="R53" s="134" t="b">
        <v>1</v>
      </c>
    </row>
    <row r="54" spans="2:18" x14ac:dyDescent="0.2">
      <c r="B54" s="726" t="s">
        <v>42</v>
      </c>
      <c r="C54" s="729" t="s">
        <v>74</v>
      </c>
      <c r="D54" s="135" t="s">
        <v>14</v>
      </c>
      <c r="E54" s="136">
        <v>56430010.25</v>
      </c>
      <c r="F54" s="136">
        <v>62761944.829999991</v>
      </c>
      <c r="G54" s="136">
        <v>81075480.409999996</v>
      </c>
      <c r="H54" s="136">
        <v>62411649.480000012</v>
      </c>
      <c r="I54" s="136">
        <v>71194220.799999997</v>
      </c>
      <c r="J54" s="136">
        <v>83632427.960000008</v>
      </c>
      <c r="K54" s="136">
        <v>73653258.140000001</v>
      </c>
      <c r="L54" s="136">
        <v>82350182.660000026</v>
      </c>
      <c r="M54" s="136">
        <v>99473678.299999997</v>
      </c>
      <c r="N54" s="136">
        <v>84240550.25999999</v>
      </c>
      <c r="O54" s="136">
        <v>93655776.040000007</v>
      </c>
      <c r="P54" s="174">
        <v>120756203.25999999</v>
      </c>
      <c r="Q54" s="165">
        <f>SUM(E54:P54)</f>
        <v>971635382.38999987</v>
      </c>
      <c r="R54" s="134" t="b">
        <v>1</v>
      </c>
    </row>
    <row r="55" spans="2:18" x14ac:dyDescent="0.2">
      <c r="B55" s="727"/>
      <c r="C55" s="730"/>
      <c r="D55" s="138" t="s">
        <v>75</v>
      </c>
      <c r="E55" s="139">
        <v>189936.38</v>
      </c>
      <c r="F55" s="139">
        <v>150435.92000000001</v>
      </c>
      <c r="G55" s="139">
        <v>246471.26</v>
      </c>
      <c r="H55" s="139">
        <v>229524.43999999997</v>
      </c>
      <c r="I55" s="139">
        <v>188685.4</v>
      </c>
      <c r="J55" s="139">
        <v>215599.18</v>
      </c>
      <c r="K55" s="139">
        <v>234261.79</v>
      </c>
      <c r="L55" s="139">
        <v>197098.47</v>
      </c>
      <c r="M55" s="139">
        <v>264124.79999999999</v>
      </c>
      <c r="N55" s="139">
        <v>284300.26</v>
      </c>
      <c r="O55" s="139">
        <v>250403.5</v>
      </c>
      <c r="P55" s="175">
        <v>294829.24</v>
      </c>
      <c r="Q55" s="166">
        <f t="shared" ref="Q55:Q62" si="12">SUM(E55:P55)</f>
        <v>2745670.6400000006</v>
      </c>
      <c r="R55" s="134" t="b">
        <v>1</v>
      </c>
    </row>
    <row r="56" spans="2:18" x14ac:dyDescent="0.2">
      <c r="B56" s="727"/>
      <c r="C56" s="730"/>
      <c r="D56" s="138" t="s">
        <v>16</v>
      </c>
      <c r="E56" s="139">
        <v>101087.55</v>
      </c>
      <c r="F56" s="139">
        <v>79024.789999999994</v>
      </c>
      <c r="G56" s="139">
        <v>117758.34</v>
      </c>
      <c r="H56" s="139">
        <v>162896.26999999999</v>
      </c>
      <c r="I56" s="139">
        <v>141408.59</v>
      </c>
      <c r="J56" s="139">
        <v>119792.31</v>
      </c>
      <c r="K56" s="139">
        <v>185185.92000000001</v>
      </c>
      <c r="L56" s="139">
        <v>147677.29</v>
      </c>
      <c r="M56" s="139">
        <v>120704.03</v>
      </c>
      <c r="N56" s="139">
        <v>99615.2</v>
      </c>
      <c r="O56" s="139">
        <v>76993.06</v>
      </c>
      <c r="P56" s="175">
        <v>214626.49</v>
      </c>
      <c r="Q56" s="166">
        <f t="shared" si="12"/>
        <v>1566769.8399999999</v>
      </c>
      <c r="R56" s="134" t="b">
        <v>1</v>
      </c>
    </row>
    <row r="57" spans="2:18" ht="16.5" thickBot="1" x14ac:dyDescent="0.25">
      <c r="B57" s="727"/>
      <c r="C57" s="730"/>
      <c r="D57" s="141" t="s">
        <v>76</v>
      </c>
      <c r="E57" s="142">
        <v>1321931.1399999999</v>
      </c>
      <c r="F57" s="142">
        <v>1389322.21</v>
      </c>
      <c r="G57" s="142">
        <v>1538203.32</v>
      </c>
      <c r="H57" s="142">
        <v>1491058.01</v>
      </c>
      <c r="I57" s="142">
        <v>1501150.15</v>
      </c>
      <c r="J57" s="142">
        <v>1488698.58</v>
      </c>
      <c r="K57" s="142">
        <v>1527792.79</v>
      </c>
      <c r="L57" s="142">
        <v>1569509.75</v>
      </c>
      <c r="M57" s="142">
        <v>1663201.68</v>
      </c>
      <c r="N57" s="142">
        <v>1816328.24</v>
      </c>
      <c r="O57" s="142">
        <v>2055374.69</v>
      </c>
      <c r="P57" s="176">
        <v>2172677.2799999998</v>
      </c>
      <c r="Q57" s="167">
        <f t="shared" si="12"/>
        <v>19535247.84</v>
      </c>
      <c r="R57" s="134" t="b">
        <v>1</v>
      </c>
    </row>
    <row r="58" spans="2:18" ht="17.25" hidden="1" thickTop="1" thickBot="1" x14ac:dyDescent="0.25">
      <c r="B58" s="727"/>
      <c r="C58" s="730"/>
      <c r="D58" s="144" t="s">
        <v>17</v>
      </c>
      <c r="E58" s="145">
        <v>0</v>
      </c>
      <c r="F58" s="145">
        <v>0</v>
      </c>
      <c r="G58" s="145">
        <v>0</v>
      </c>
      <c r="H58" s="145">
        <v>0</v>
      </c>
      <c r="I58" s="145">
        <v>0</v>
      </c>
      <c r="J58" s="145">
        <v>0</v>
      </c>
      <c r="K58" s="145">
        <v>0</v>
      </c>
      <c r="L58" s="145">
        <v>0</v>
      </c>
      <c r="M58" s="145">
        <v>0</v>
      </c>
      <c r="N58" s="145">
        <v>0</v>
      </c>
      <c r="O58" s="145">
        <v>0</v>
      </c>
      <c r="P58" s="177">
        <v>0</v>
      </c>
      <c r="Q58" s="168">
        <f t="shared" si="12"/>
        <v>0</v>
      </c>
      <c r="R58" s="134" t="b">
        <v>1</v>
      </c>
    </row>
    <row r="59" spans="2:18" ht="17.25" thickTop="1" thickBot="1" x14ac:dyDescent="0.25">
      <c r="B59" s="727"/>
      <c r="C59" s="731"/>
      <c r="D59" s="157" t="s">
        <v>77</v>
      </c>
      <c r="E59" s="147">
        <f>SUM(E54:E58)</f>
        <v>58042965.32</v>
      </c>
      <c r="F59" s="158">
        <f t="shared" ref="F59:P59" si="13">SUM(F54:F58)</f>
        <v>64380727.749999993</v>
      </c>
      <c r="G59" s="158">
        <f t="shared" si="13"/>
        <v>82977913.329999998</v>
      </c>
      <c r="H59" s="158">
        <f t="shared" si="13"/>
        <v>64295128.20000001</v>
      </c>
      <c r="I59" s="158">
        <f t="shared" si="13"/>
        <v>73025464.940000013</v>
      </c>
      <c r="J59" s="158">
        <f t="shared" si="13"/>
        <v>85456518.030000016</v>
      </c>
      <c r="K59" s="158">
        <f t="shared" si="13"/>
        <v>75600498.640000015</v>
      </c>
      <c r="L59" s="158">
        <f t="shared" si="13"/>
        <v>84264468.170000032</v>
      </c>
      <c r="M59" s="158">
        <f t="shared" si="13"/>
        <v>101521708.81</v>
      </c>
      <c r="N59" s="158">
        <f t="shared" si="13"/>
        <v>86440793.959999993</v>
      </c>
      <c r="O59" s="158">
        <f t="shared" si="13"/>
        <v>96038547.290000007</v>
      </c>
      <c r="P59" s="183">
        <f t="shared" si="13"/>
        <v>123438336.26999998</v>
      </c>
      <c r="Q59" s="172">
        <f t="shared" si="12"/>
        <v>995483070.71000004</v>
      </c>
      <c r="R59" s="134" t="b">
        <v>1</v>
      </c>
    </row>
    <row r="60" spans="2:18" x14ac:dyDescent="0.2">
      <c r="B60" s="727"/>
      <c r="C60" s="732" t="s">
        <v>78</v>
      </c>
      <c r="D60" s="733"/>
      <c r="E60" s="139">
        <v>1347917.34</v>
      </c>
      <c r="F60" s="148">
        <v>300323.59999999998</v>
      </c>
      <c r="G60" s="148">
        <v>88468.1</v>
      </c>
      <c r="H60" s="148">
        <v>0</v>
      </c>
      <c r="I60" s="148">
        <v>0</v>
      </c>
      <c r="J60" s="148">
        <v>0</v>
      </c>
      <c r="K60" s="148">
        <v>0</v>
      </c>
      <c r="L60" s="148">
        <v>0</v>
      </c>
      <c r="M60" s="148">
        <v>-114734.05</v>
      </c>
      <c r="N60" s="148">
        <v>0</v>
      </c>
      <c r="O60" s="148">
        <v>0</v>
      </c>
      <c r="P60" s="179">
        <v>-8389.17</v>
      </c>
      <c r="Q60" s="170">
        <f t="shared" si="12"/>
        <v>1613585.82</v>
      </c>
      <c r="R60" s="134" t="b">
        <v>1</v>
      </c>
    </row>
    <row r="61" spans="2:18" ht="16.5" thickBot="1" x14ac:dyDescent="0.25">
      <c r="B61" s="727"/>
      <c r="C61" s="734" t="s">
        <v>79</v>
      </c>
      <c r="D61" s="735"/>
      <c r="E61" s="142">
        <v>67618.789999999994</v>
      </c>
      <c r="F61" s="142">
        <v>75719.360000000001</v>
      </c>
      <c r="G61" s="142">
        <v>94344.12</v>
      </c>
      <c r="H61" s="142">
        <v>50475.35</v>
      </c>
      <c r="I61" s="142">
        <v>100653.75999999999</v>
      </c>
      <c r="J61" s="142">
        <v>127096.27</v>
      </c>
      <c r="K61" s="142">
        <v>70911.37</v>
      </c>
      <c r="L61" s="142">
        <v>110351.64</v>
      </c>
      <c r="M61" s="142">
        <v>117585.95</v>
      </c>
      <c r="N61" s="142">
        <v>122940.18</v>
      </c>
      <c r="O61" s="142">
        <v>154102.35</v>
      </c>
      <c r="P61" s="176">
        <v>118754.35</v>
      </c>
      <c r="Q61" s="167">
        <f t="shared" si="12"/>
        <v>1210553.4900000002</v>
      </c>
      <c r="R61" s="134" t="b">
        <v>1</v>
      </c>
    </row>
    <row r="62" spans="2:18" ht="16.5" thickTop="1" x14ac:dyDescent="0.2">
      <c r="B62" s="727"/>
      <c r="C62" s="732" t="s">
        <v>35</v>
      </c>
      <c r="D62" s="733"/>
      <c r="E62" s="150">
        <f>E59+E60+E61</f>
        <v>59458501.450000003</v>
      </c>
      <c r="F62" s="150">
        <f t="shared" ref="F62:P62" si="14">F59+F60+F61</f>
        <v>64756770.709999993</v>
      </c>
      <c r="G62" s="150">
        <f t="shared" si="14"/>
        <v>83160725.549999997</v>
      </c>
      <c r="H62" s="150">
        <f t="shared" si="14"/>
        <v>64345603.550000012</v>
      </c>
      <c r="I62" s="150">
        <f t="shared" si="14"/>
        <v>73126118.700000018</v>
      </c>
      <c r="J62" s="150">
        <f t="shared" si="14"/>
        <v>85583614.300000012</v>
      </c>
      <c r="K62" s="150">
        <f t="shared" si="14"/>
        <v>75671410.01000002</v>
      </c>
      <c r="L62" s="150">
        <f t="shared" si="14"/>
        <v>84374819.810000032</v>
      </c>
      <c r="M62" s="150">
        <f t="shared" si="14"/>
        <v>101524560.71000001</v>
      </c>
      <c r="N62" s="150">
        <f t="shared" si="14"/>
        <v>86563734.140000001</v>
      </c>
      <c r="O62" s="150">
        <f t="shared" si="14"/>
        <v>96192649.640000001</v>
      </c>
      <c r="P62" s="180">
        <f t="shared" si="14"/>
        <v>123548701.44999997</v>
      </c>
      <c r="Q62" s="170">
        <f t="shared" si="12"/>
        <v>998307210.0200001</v>
      </c>
      <c r="R62" s="134" t="b">
        <v>1</v>
      </c>
    </row>
    <row r="63" spans="2:18" x14ac:dyDescent="0.2">
      <c r="B63" s="727"/>
      <c r="C63" s="736" t="s">
        <v>30</v>
      </c>
      <c r="D63" s="737"/>
      <c r="E63" s="151">
        <v>166313</v>
      </c>
      <c r="F63" s="151">
        <v>164589</v>
      </c>
      <c r="G63" s="151">
        <v>175924</v>
      </c>
      <c r="H63" s="151">
        <v>180706</v>
      </c>
      <c r="I63" s="151">
        <v>186477</v>
      </c>
      <c r="J63" s="151">
        <v>195625</v>
      </c>
      <c r="K63" s="151">
        <v>199866</v>
      </c>
      <c r="L63" s="151">
        <v>217664</v>
      </c>
      <c r="M63" s="151">
        <v>224449</v>
      </c>
      <c r="N63" s="151">
        <v>235118</v>
      </c>
      <c r="O63" s="151">
        <v>261360</v>
      </c>
      <c r="P63" s="181">
        <v>292363</v>
      </c>
      <c r="Q63" s="171">
        <f>AVERAGE(E63:P63)</f>
        <v>208371.16666666666</v>
      </c>
      <c r="R63" s="134" t="b">
        <v>1</v>
      </c>
    </row>
    <row r="64" spans="2:18" ht="16.5" thickBot="1" x14ac:dyDescent="0.25">
      <c r="B64" s="728"/>
      <c r="C64" s="738" t="s">
        <v>80</v>
      </c>
      <c r="D64" s="739"/>
      <c r="E64" s="155">
        <v>357.50964416491797</v>
      </c>
      <c r="F64" s="154">
        <v>393.44531353857178</v>
      </c>
      <c r="G64" s="154">
        <v>472.70824645869806</v>
      </c>
      <c r="H64" s="154">
        <v>356.07895448961301</v>
      </c>
      <c r="I64" s="154">
        <v>392.14551231519181</v>
      </c>
      <c r="J64" s="154">
        <v>437.48812421725245</v>
      </c>
      <c r="K64" s="155">
        <v>378.61071923188547</v>
      </c>
      <c r="L64" s="155">
        <v>387.63791812150851</v>
      </c>
      <c r="M64" s="155">
        <v>452.3279707639598</v>
      </c>
      <c r="N64" s="155">
        <v>368.17144642264736</v>
      </c>
      <c r="O64" s="155">
        <v>368.0465627486991</v>
      </c>
      <c r="P64" s="182">
        <v>422.5866523807731</v>
      </c>
      <c r="Q64" s="184">
        <f>Q62/Q63</f>
        <v>4791.0045616676016</v>
      </c>
      <c r="R64" s="134" t="b">
        <v>1</v>
      </c>
    </row>
    <row r="65" spans="2:18" x14ac:dyDescent="0.2">
      <c r="B65" s="727" t="s">
        <v>81</v>
      </c>
      <c r="C65" s="729" t="s">
        <v>74</v>
      </c>
      <c r="D65" s="135" t="s">
        <v>14</v>
      </c>
      <c r="E65" s="136">
        <v>66951215.049999997</v>
      </c>
      <c r="F65" s="136">
        <v>74347086.839999989</v>
      </c>
      <c r="G65" s="136">
        <v>96699887.409999996</v>
      </c>
      <c r="H65" s="136">
        <v>74995464.870000005</v>
      </c>
      <c r="I65" s="136">
        <v>85409358.120000005</v>
      </c>
      <c r="J65" s="136">
        <v>100509295.40000001</v>
      </c>
      <c r="K65" s="136">
        <v>88573946.319999993</v>
      </c>
      <c r="L65" s="136">
        <v>98674874.430000022</v>
      </c>
      <c r="M65" s="136">
        <v>118954705.61999999</v>
      </c>
      <c r="N65" s="136">
        <v>98362057.00999999</v>
      </c>
      <c r="O65" s="136">
        <v>104488008.04000001</v>
      </c>
      <c r="P65" s="174">
        <v>129094369.92999999</v>
      </c>
      <c r="Q65" s="165">
        <f>SUM(E65:P65)</f>
        <v>1137060269.04</v>
      </c>
      <c r="R65" s="134" t="b">
        <v>1</v>
      </c>
    </row>
    <row r="66" spans="2:18" x14ac:dyDescent="0.2">
      <c r="B66" s="727"/>
      <c r="C66" s="730"/>
      <c r="D66" s="138" t="s">
        <v>75</v>
      </c>
      <c r="E66" s="139">
        <v>212967.42</v>
      </c>
      <c r="F66" s="139">
        <v>167965.22</v>
      </c>
      <c r="G66" s="139">
        <v>257368.01</v>
      </c>
      <c r="H66" s="139">
        <v>238409.48999999996</v>
      </c>
      <c r="I66" s="139">
        <v>200318.03999999998</v>
      </c>
      <c r="J66" s="139">
        <v>255013.19999999998</v>
      </c>
      <c r="K66" s="139">
        <v>252644.56</v>
      </c>
      <c r="L66" s="139">
        <v>216087.46</v>
      </c>
      <c r="M66" s="139">
        <v>290917.81</v>
      </c>
      <c r="N66" s="139">
        <v>297780.43</v>
      </c>
      <c r="O66" s="139">
        <v>255450.88</v>
      </c>
      <c r="P66" s="175">
        <v>298389.3</v>
      </c>
      <c r="Q66" s="166">
        <f t="shared" ref="Q66:Q73" si="15">SUM(E66:P66)</f>
        <v>2943311.82</v>
      </c>
      <c r="R66" s="134" t="b">
        <v>1</v>
      </c>
    </row>
    <row r="67" spans="2:18" x14ac:dyDescent="0.2">
      <c r="B67" s="727"/>
      <c r="C67" s="730"/>
      <c r="D67" s="138" t="s">
        <v>16</v>
      </c>
      <c r="E67" s="139">
        <v>101087.55</v>
      </c>
      <c r="F67" s="139">
        <v>79024.789999999994</v>
      </c>
      <c r="G67" s="139">
        <v>117758.34</v>
      </c>
      <c r="H67" s="139">
        <v>162896.26999999999</v>
      </c>
      <c r="I67" s="139">
        <v>144617.25</v>
      </c>
      <c r="J67" s="139">
        <v>123211.98999999999</v>
      </c>
      <c r="K67" s="139">
        <v>188394.58000000002</v>
      </c>
      <c r="L67" s="139">
        <v>149054.63</v>
      </c>
      <c r="M67" s="139">
        <v>138007.51999999999</v>
      </c>
      <c r="N67" s="139">
        <v>104958.95</v>
      </c>
      <c r="O67" s="139">
        <v>83641.63</v>
      </c>
      <c r="P67" s="175">
        <v>214626.49</v>
      </c>
      <c r="Q67" s="166">
        <f t="shared" si="15"/>
        <v>1607279.99</v>
      </c>
      <c r="R67" s="134" t="b">
        <v>1</v>
      </c>
    </row>
    <row r="68" spans="2:18" ht="16.5" thickBot="1" x14ac:dyDescent="0.25">
      <c r="B68" s="727"/>
      <c r="C68" s="730"/>
      <c r="D68" s="141" t="s">
        <v>76</v>
      </c>
      <c r="E68" s="142">
        <v>1768275.5799999998</v>
      </c>
      <c r="F68" s="142">
        <v>1839659.22</v>
      </c>
      <c r="G68" s="142">
        <v>2062607.54</v>
      </c>
      <c r="H68" s="142">
        <v>1980029.96</v>
      </c>
      <c r="I68" s="142">
        <v>2001525.02</v>
      </c>
      <c r="J68" s="142">
        <v>1982031.54</v>
      </c>
      <c r="K68" s="142">
        <v>2010257.42</v>
      </c>
      <c r="L68" s="142">
        <v>2071896.76</v>
      </c>
      <c r="M68" s="142">
        <v>2182492.77</v>
      </c>
      <c r="N68" s="142">
        <v>2305575.06</v>
      </c>
      <c r="O68" s="142">
        <v>2435516.38</v>
      </c>
      <c r="P68" s="176">
        <v>2484474.8699999996</v>
      </c>
      <c r="Q68" s="167">
        <f t="shared" si="15"/>
        <v>25124342.119999997</v>
      </c>
      <c r="R68" s="134" t="b">
        <v>1</v>
      </c>
    </row>
    <row r="69" spans="2:18" ht="17.25" hidden="1" thickTop="1" thickBot="1" x14ac:dyDescent="0.25">
      <c r="B69" s="727"/>
      <c r="C69" s="730"/>
      <c r="D69" s="144" t="s">
        <v>17</v>
      </c>
      <c r="E69" s="145">
        <v>0</v>
      </c>
      <c r="F69" s="145">
        <v>0</v>
      </c>
      <c r="G69" s="145">
        <v>0</v>
      </c>
      <c r="H69" s="145">
        <v>0</v>
      </c>
      <c r="I69" s="145">
        <v>0</v>
      </c>
      <c r="J69" s="145">
        <v>0</v>
      </c>
      <c r="K69" s="145">
        <v>0</v>
      </c>
      <c r="L69" s="145">
        <v>0</v>
      </c>
      <c r="M69" s="145">
        <v>0</v>
      </c>
      <c r="N69" s="145">
        <v>0</v>
      </c>
      <c r="O69" s="145">
        <v>0</v>
      </c>
      <c r="P69" s="177">
        <v>0</v>
      </c>
      <c r="Q69" s="168">
        <f t="shared" si="15"/>
        <v>0</v>
      </c>
      <c r="R69" s="134" t="b">
        <v>1</v>
      </c>
    </row>
    <row r="70" spans="2:18" ht="17.25" thickTop="1" thickBot="1" x14ac:dyDescent="0.25">
      <c r="B70" s="727"/>
      <c r="C70" s="731"/>
      <c r="D70" s="157" t="s">
        <v>77</v>
      </c>
      <c r="E70" s="147">
        <f>SUM(E65:E69)</f>
        <v>69033545.599999994</v>
      </c>
      <c r="F70" s="158">
        <f t="shared" ref="F70:P70" si="16">SUM(F65:F69)</f>
        <v>76433736.069999993</v>
      </c>
      <c r="G70" s="158">
        <f t="shared" si="16"/>
        <v>99137621.300000012</v>
      </c>
      <c r="H70" s="158">
        <f t="shared" si="16"/>
        <v>77376800.589999989</v>
      </c>
      <c r="I70" s="158">
        <f t="shared" si="16"/>
        <v>87755818.430000007</v>
      </c>
      <c r="J70" s="158">
        <f t="shared" si="16"/>
        <v>102869552.13000001</v>
      </c>
      <c r="K70" s="158">
        <f t="shared" si="16"/>
        <v>91025242.879999995</v>
      </c>
      <c r="L70" s="158">
        <f t="shared" si="16"/>
        <v>101111913.28000002</v>
      </c>
      <c r="M70" s="158">
        <f t="shared" si="16"/>
        <v>121566123.71999998</v>
      </c>
      <c r="N70" s="158">
        <f t="shared" si="16"/>
        <v>101070371.45</v>
      </c>
      <c r="O70" s="158">
        <f t="shared" si="16"/>
        <v>107262616.92999999</v>
      </c>
      <c r="P70" s="183">
        <f t="shared" si="16"/>
        <v>132091860.58999999</v>
      </c>
      <c r="Q70" s="172">
        <f t="shared" si="15"/>
        <v>1166735202.97</v>
      </c>
      <c r="R70" s="134" t="b">
        <v>1</v>
      </c>
    </row>
    <row r="71" spans="2:18" x14ac:dyDescent="0.2">
      <c r="B71" s="727"/>
      <c r="C71" s="732" t="s">
        <v>78</v>
      </c>
      <c r="D71" s="733"/>
      <c r="E71" s="139">
        <v>1580645.28</v>
      </c>
      <c r="F71" s="148">
        <v>433312.51</v>
      </c>
      <c r="G71" s="148">
        <v>136299.13</v>
      </c>
      <c r="H71" s="148">
        <v>0</v>
      </c>
      <c r="I71" s="148">
        <v>0</v>
      </c>
      <c r="J71" s="148">
        <v>0</v>
      </c>
      <c r="K71" s="148">
        <v>0</v>
      </c>
      <c r="L71" s="148">
        <v>0</v>
      </c>
      <c r="M71" s="148">
        <v>-118975.08</v>
      </c>
      <c r="N71" s="148">
        <v>0</v>
      </c>
      <c r="O71" s="148">
        <v>0</v>
      </c>
      <c r="P71" s="179">
        <v>-8509.59</v>
      </c>
      <c r="Q71" s="170">
        <f t="shared" si="15"/>
        <v>2022772.2499999998</v>
      </c>
      <c r="R71" s="134" t="b">
        <v>1</v>
      </c>
    </row>
    <row r="72" spans="2:18" ht="16.5" thickBot="1" x14ac:dyDescent="0.25">
      <c r="B72" s="727"/>
      <c r="C72" s="734" t="s">
        <v>79</v>
      </c>
      <c r="D72" s="735"/>
      <c r="E72" s="142">
        <v>67978.789999999994</v>
      </c>
      <c r="F72" s="142">
        <v>75719.360000000001</v>
      </c>
      <c r="G72" s="142">
        <v>98980.44</v>
      </c>
      <c r="H72" s="142">
        <v>50875.35</v>
      </c>
      <c r="I72" s="142">
        <v>103087.92</v>
      </c>
      <c r="J72" s="142">
        <v>131833.63</v>
      </c>
      <c r="K72" s="142">
        <v>74374.569999999992</v>
      </c>
      <c r="L72" s="142">
        <v>113218.59</v>
      </c>
      <c r="M72" s="142">
        <v>120997.67</v>
      </c>
      <c r="N72" s="142">
        <v>126616.18999999999</v>
      </c>
      <c r="O72" s="142">
        <v>172373.11000000002</v>
      </c>
      <c r="P72" s="176">
        <v>121954.23000000001</v>
      </c>
      <c r="Q72" s="167">
        <f t="shared" si="15"/>
        <v>1258009.8499999999</v>
      </c>
      <c r="R72" s="134" t="b">
        <v>1</v>
      </c>
    </row>
    <row r="73" spans="2:18" ht="16.5" thickTop="1" x14ac:dyDescent="0.2">
      <c r="B73" s="727"/>
      <c r="C73" s="732" t="s">
        <v>35</v>
      </c>
      <c r="D73" s="733"/>
      <c r="E73" s="150">
        <f>E70+E71+E72</f>
        <v>70682169.670000002</v>
      </c>
      <c r="F73" s="150">
        <f t="shared" ref="F73:P73" si="17">F70+F71+F72</f>
        <v>76942767.939999998</v>
      </c>
      <c r="G73" s="150">
        <f t="shared" si="17"/>
        <v>99372900.870000005</v>
      </c>
      <c r="H73" s="150">
        <f t="shared" si="17"/>
        <v>77427675.939999983</v>
      </c>
      <c r="I73" s="150">
        <f t="shared" si="17"/>
        <v>87858906.350000009</v>
      </c>
      <c r="J73" s="150">
        <f t="shared" si="17"/>
        <v>103001385.76000001</v>
      </c>
      <c r="K73" s="150">
        <f t="shared" si="17"/>
        <v>91099617.449999988</v>
      </c>
      <c r="L73" s="150">
        <f t="shared" si="17"/>
        <v>101225131.87000002</v>
      </c>
      <c r="M73" s="150">
        <f t="shared" si="17"/>
        <v>121568146.30999999</v>
      </c>
      <c r="N73" s="150">
        <f t="shared" si="17"/>
        <v>101196987.64</v>
      </c>
      <c r="O73" s="150">
        <f t="shared" si="17"/>
        <v>107434990.03999999</v>
      </c>
      <c r="P73" s="180">
        <f t="shared" si="17"/>
        <v>132205305.22999999</v>
      </c>
      <c r="Q73" s="170">
        <f t="shared" si="15"/>
        <v>1170015985.0699999</v>
      </c>
      <c r="R73" s="134" t="b">
        <v>1</v>
      </c>
    </row>
    <row r="74" spans="2:18" x14ac:dyDescent="0.2">
      <c r="B74" s="727"/>
      <c r="C74" s="736" t="s">
        <v>30</v>
      </c>
      <c r="D74" s="737"/>
      <c r="E74" s="151">
        <v>223370</v>
      </c>
      <c r="F74" s="151">
        <v>221675</v>
      </c>
      <c r="G74" s="151">
        <v>236304</v>
      </c>
      <c r="H74" s="151">
        <v>241027</v>
      </c>
      <c r="I74" s="151">
        <v>251529</v>
      </c>
      <c r="J74" s="151">
        <v>264041</v>
      </c>
      <c r="K74" s="151">
        <v>265062</v>
      </c>
      <c r="L74" s="151">
        <v>290898</v>
      </c>
      <c r="M74" s="151">
        <v>296675</v>
      </c>
      <c r="N74" s="151">
        <v>298918</v>
      </c>
      <c r="O74" s="151">
        <v>311848</v>
      </c>
      <c r="P74" s="181">
        <v>355845</v>
      </c>
      <c r="Q74" s="171">
        <f>AVERAGE(E74:P74)</f>
        <v>271432.66666666669</v>
      </c>
      <c r="R74" s="134" t="b">
        <v>1</v>
      </c>
    </row>
    <row r="75" spans="2:18" ht="16.5" thickBot="1" x14ac:dyDescent="0.25">
      <c r="B75" s="728"/>
      <c r="C75" s="738" t="s">
        <v>80</v>
      </c>
      <c r="D75" s="739"/>
      <c r="E75" s="155">
        <v>316.43537480413664</v>
      </c>
      <c r="F75" s="154">
        <v>347.0971825420097</v>
      </c>
      <c r="G75" s="154">
        <v>420.52991430530165</v>
      </c>
      <c r="H75" s="154">
        <v>321.24067403236972</v>
      </c>
      <c r="I75" s="154">
        <v>349.29931081505515</v>
      </c>
      <c r="J75" s="154">
        <v>390.09618112338615</v>
      </c>
      <c r="K75" s="155">
        <v>343.69173042533441</v>
      </c>
      <c r="L75" s="155">
        <v>347.97465733693605</v>
      </c>
      <c r="M75" s="155">
        <v>409.76875810230047</v>
      </c>
      <c r="N75" s="155">
        <v>338.54430860637365</v>
      </c>
      <c r="O75" s="155">
        <v>344.51075536799976</v>
      </c>
      <c r="P75" s="182">
        <v>371.52497640826761</v>
      </c>
      <c r="Q75" s="184">
        <f>Q73/Q74</f>
        <v>4310.5201722342426</v>
      </c>
      <c r="R75" s="134" t="b">
        <v>1</v>
      </c>
    </row>
    <row r="76" spans="2:18" x14ac:dyDescent="0.2">
      <c r="B76" s="740" t="s">
        <v>4</v>
      </c>
      <c r="C76" s="740"/>
      <c r="D76" s="740"/>
      <c r="E76" s="740"/>
      <c r="F76" s="740"/>
      <c r="G76" s="740"/>
      <c r="H76" s="740"/>
      <c r="I76" s="740"/>
      <c r="J76" s="740"/>
      <c r="K76" s="740"/>
      <c r="L76" s="740"/>
      <c r="M76" s="740"/>
      <c r="N76" s="740"/>
      <c r="O76" s="740"/>
      <c r="P76" s="740"/>
      <c r="Q76" s="740"/>
    </row>
    <row r="77" spans="2:18" ht="15.75" customHeight="1" x14ac:dyDescent="0.2">
      <c r="B77" s="741" t="s">
        <v>82</v>
      </c>
      <c r="C77" s="741"/>
      <c r="D77" s="741"/>
      <c r="E77" s="741"/>
      <c r="F77" s="741"/>
      <c r="G77" s="741"/>
      <c r="H77" s="741"/>
      <c r="I77" s="741"/>
      <c r="J77" s="741"/>
      <c r="K77" s="741"/>
      <c r="L77" s="741"/>
      <c r="M77" s="741"/>
      <c r="N77" s="741"/>
      <c r="O77" s="741"/>
      <c r="P77" s="741"/>
      <c r="Q77" s="741"/>
    </row>
    <row r="78" spans="2:18" ht="15.75" customHeight="1" x14ac:dyDescent="0.2">
      <c r="B78" s="742" t="s">
        <v>87</v>
      </c>
      <c r="C78" s="742"/>
      <c r="D78" s="742"/>
      <c r="E78" s="742"/>
      <c r="F78" s="742"/>
      <c r="G78" s="742"/>
      <c r="H78" s="742"/>
      <c r="I78" s="742"/>
      <c r="J78" s="742"/>
      <c r="K78" s="742"/>
      <c r="L78" s="742"/>
      <c r="M78" s="742"/>
      <c r="N78" s="742"/>
      <c r="O78" s="742"/>
      <c r="P78" s="742"/>
      <c r="Q78" s="742"/>
    </row>
    <row r="80" spans="2:18" ht="16.5" thickBot="1" x14ac:dyDescent="0.25">
      <c r="B80" s="723" t="s">
        <v>86</v>
      </c>
      <c r="C80" s="723"/>
      <c r="D80" s="723"/>
      <c r="E80" s="723"/>
      <c r="F80" s="723"/>
      <c r="G80" s="723"/>
      <c r="H80" s="723"/>
      <c r="I80" s="723"/>
      <c r="J80" s="723"/>
      <c r="K80" s="723"/>
      <c r="L80" s="723"/>
      <c r="M80" s="723"/>
      <c r="N80" s="723"/>
      <c r="O80" s="723"/>
      <c r="P80" s="723"/>
      <c r="Q80" s="723"/>
    </row>
    <row r="81" spans="2:17" ht="16.5" thickBot="1" x14ac:dyDescent="0.25">
      <c r="B81" s="130" t="s">
        <v>71</v>
      </c>
      <c r="C81" s="724" t="s">
        <v>13</v>
      </c>
      <c r="D81" s="725"/>
      <c r="E81" s="131">
        <v>42186</v>
      </c>
      <c r="F81" s="132">
        <v>42217</v>
      </c>
      <c r="G81" s="132">
        <v>42248</v>
      </c>
      <c r="H81" s="132">
        <v>42278</v>
      </c>
      <c r="I81" s="132">
        <v>42309</v>
      </c>
      <c r="J81" s="132">
        <v>42339</v>
      </c>
      <c r="K81" s="132">
        <v>42370</v>
      </c>
      <c r="L81" s="132">
        <v>42401</v>
      </c>
      <c r="M81" s="132">
        <v>42430</v>
      </c>
      <c r="N81" s="132">
        <v>42461</v>
      </c>
      <c r="O81" s="132">
        <v>42491</v>
      </c>
      <c r="P81" s="132">
        <v>42522</v>
      </c>
      <c r="Q81" s="133" t="s">
        <v>58</v>
      </c>
    </row>
    <row r="82" spans="2:17" x14ac:dyDescent="0.2">
      <c r="B82" s="726" t="s">
        <v>73</v>
      </c>
      <c r="C82" s="729" t="s">
        <v>74</v>
      </c>
      <c r="D82" s="159" t="s">
        <v>14</v>
      </c>
      <c r="E82" s="136"/>
      <c r="F82" s="136">
        <v>8566874.1500000004</v>
      </c>
      <c r="G82" s="136">
        <v>6861785.040000001</v>
      </c>
      <c r="H82" s="136">
        <v>7141601.4100000001</v>
      </c>
      <c r="I82" s="136"/>
      <c r="J82" s="136"/>
      <c r="K82" s="136"/>
      <c r="L82" s="136"/>
      <c r="M82" s="136"/>
      <c r="N82" s="136"/>
      <c r="O82" s="136"/>
      <c r="P82" s="136"/>
      <c r="Q82" s="137">
        <f>SUM(E82:P82)</f>
        <v>22570260.600000001</v>
      </c>
    </row>
    <row r="83" spans="2:17" x14ac:dyDescent="0.2">
      <c r="B83" s="727"/>
      <c r="C83" s="730"/>
      <c r="D83" s="160" t="s">
        <v>75</v>
      </c>
      <c r="E83" s="139"/>
      <c r="F83" s="139">
        <v>359.25</v>
      </c>
      <c r="G83" s="139">
        <v>491.29</v>
      </c>
      <c r="H83" s="139">
        <v>2271</v>
      </c>
      <c r="I83" s="139"/>
      <c r="J83" s="139"/>
      <c r="K83" s="139"/>
      <c r="L83" s="139"/>
      <c r="M83" s="139"/>
      <c r="N83" s="139"/>
      <c r="O83" s="139"/>
      <c r="P83" s="139"/>
      <c r="Q83" s="140">
        <f t="shared" ref="Q83:Q90" si="18">SUM(E83:P83)</f>
        <v>3121.54</v>
      </c>
    </row>
    <row r="84" spans="2:17" x14ac:dyDescent="0.2">
      <c r="B84" s="727"/>
      <c r="C84" s="730"/>
      <c r="D84" s="160" t="s">
        <v>16</v>
      </c>
      <c r="E84" s="139"/>
      <c r="F84" s="139">
        <v>0</v>
      </c>
      <c r="G84" s="139">
        <v>0</v>
      </c>
      <c r="H84" s="139">
        <v>0</v>
      </c>
      <c r="I84" s="139"/>
      <c r="J84" s="139"/>
      <c r="K84" s="139"/>
      <c r="L84" s="139"/>
      <c r="M84" s="139"/>
      <c r="N84" s="139"/>
      <c r="O84" s="139"/>
      <c r="P84" s="139"/>
      <c r="Q84" s="140">
        <f t="shared" si="18"/>
        <v>0</v>
      </c>
    </row>
    <row r="85" spans="2:17" x14ac:dyDescent="0.2">
      <c r="B85" s="727"/>
      <c r="C85" s="730"/>
      <c r="D85" s="160" t="s">
        <v>76</v>
      </c>
      <c r="E85" s="139"/>
      <c r="F85" s="139">
        <v>247224.83</v>
      </c>
      <c r="G85" s="139">
        <v>265894.2</v>
      </c>
      <c r="H85" s="139">
        <v>277106.90999999997</v>
      </c>
      <c r="I85" s="139"/>
      <c r="J85" s="139"/>
      <c r="K85" s="139"/>
      <c r="L85" s="139"/>
      <c r="M85" s="139"/>
      <c r="N85" s="139"/>
      <c r="O85" s="139"/>
      <c r="P85" s="139"/>
      <c r="Q85" s="140">
        <f t="shared" si="18"/>
        <v>790225.94</v>
      </c>
    </row>
    <row r="86" spans="2:17" ht="16.5" thickBot="1" x14ac:dyDescent="0.25">
      <c r="B86" s="727"/>
      <c r="C86" s="730"/>
      <c r="D86" s="161" t="s">
        <v>17</v>
      </c>
      <c r="E86" s="142"/>
      <c r="F86" s="142">
        <v>0</v>
      </c>
      <c r="G86" s="142">
        <v>0</v>
      </c>
      <c r="H86" s="142">
        <v>0</v>
      </c>
      <c r="I86" s="142"/>
      <c r="J86" s="142"/>
      <c r="K86" s="142"/>
      <c r="L86" s="142"/>
      <c r="M86" s="142"/>
      <c r="N86" s="142"/>
      <c r="O86" s="142"/>
      <c r="P86" s="142"/>
      <c r="Q86" s="143">
        <f t="shared" si="18"/>
        <v>0</v>
      </c>
    </row>
    <row r="87" spans="2:17" ht="16.5" thickTop="1" x14ac:dyDescent="0.2">
      <c r="B87" s="727"/>
      <c r="C87" s="745"/>
      <c r="D87" s="162" t="s">
        <v>77</v>
      </c>
      <c r="E87" s="150">
        <f>SUM(E82:E86)</f>
        <v>0</v>
      </c>
      <c r="F87" s="150">
        <f t="shared" ref="F87:P87" si="19">SUM(F82:F86)</f>
        <v>8814458.2300000004</v>
      </c>
      <c r="G87" s="150">
        <f t="shared" si="19"/>
        <v>7128170.5300000012</v>
      </c>
      <c r="H87" s="150">
        <f t="shared" si="19"/>
        <v>7420979.3200000003</v>
      </c>
      <c r="I87" s="150">
        <f t="shared" si="19"/>
        <v>0</v>
      </c>
      <c r="J87" s="150">
        <f t="shared" si="19"/>
        <v>0</v>
      </c>
      <c r="K87" s="150">
        <f t="shared" si="19"/>
        <v>0</v>
      </c>
      <c r="L87" s="150">
        <f t="shared" si="19"/>
        <v>0</v>
      </c>
      <c r="M87" s="150">
        <f t="shared" si="19"/>
        <v>0</v>
      </c>
      <c r="N87" s="150">
        <f t="shared" si="19"/>
        <v>0</v>
      </c>
      <c r="O87" s="150">
        <f t="shared" si="19"/>
        <v>0</v>
      </c>
      <c r="P87" s="150">
        <f t="shared" si="19"/>
        <v>0</v>
      </c>
      <c r="Q87" s="149">
        <f t="shared" si="18"/>
        <v>23363608.080000002</v>
      </c>
    </row>
    <row r="88" spans="2:17" x14ac:dyDescent="0.2">
      <c r="B88" s="727"/>
      <c r="C88" s="743" t="s">
        <v>78</v>
      </c>
      <c r="D88" s="744"/>
      <c r="E88" s="139"/>
      <c r="F88" s="139">
        <v>2054738.57</v>
      </c>
      <c r="G88" s="139">
        <v>2097869.7599999998</v>
      </c>
      <c r="H88" s="139">
        <v>2139782.15</v>
      </c>
      <c r="I88" s="139"/>
      <c r="J88" s="139"/>
      <c r="K88" s="139"/>
      <c r="L88" s="139"/>
      <c r="M88" s="139"/>
      <c r="N88" s="139"/>
      <c r="O88" s="139"/>
      <c r="P88" s="139"/>
      <c r="Q88" s="140">
        <f t="shared" si="18"/>
        <v>6292390.4800000004</v>
      </c>
    </row>
    <row r="89" spans="2:17" ht="16.5" thickBot="1" x14ac:dyDescent="0.25">
      <c r="B89" s="727"/>
      <c r="C89" s="734" t="s">
        <v>79</v>
      </c>
      <c r="D89" s="735"/>
      <c r="E89" s="142"/>
      <c r="F89" s="142">
        <v>8299.52</v>
      </c>
      <c r="G89" s="142">
        <v>2138.1</v>
      </c>
      <c r="H89" s="142">
        <v>6520.7</v>
      </c>
      <c r="I89" s="142"/>
      <c r="J89" s="142"/>
      <c r="K89" s="142"/>
      <c r="L89" s="142"/>
      <c r="M89" s="142"/>
      <c r="N89" s="142"/>
      <c r="O89" s="142"/>
      <c r="P89" s="142"/>
      <c r="Q89" s="143">
        <f t="shared" si="18"/>
        <v>16958.32</v>
      </c>
    </row>
    <row r="90" spans="2:17" ht="16.5" thickTop="1" x14ac:dyDescent="0.2">
      <c r="B90" s="727"/>
      <c r="C90" s="732" t="s">
        <v>35</v>
      </c>
      <c r="D90" s="733"/>
      <c r="E90" s="150">
        <f>E87+E88+E89</f>
        <v>0</v>
      </c>
      <c r="F90" s="150">
        <f t="shared" ref="F90:P90" si="20">F87+F88+F89</f>
        <v>10877496.32</v>
      </c>
      <c r="G90" s="150">
        <f t="shared" si="20"/>
        <v>9228178.3900000006</v>
      </c>
      <c r="H90" s="150">
        <f t="shared" si="20"/>
        <v>9567282.1699999999</v>
      </c>
      <c r="I90" s="150">
        <f t="shared" si="20"/>
        <v>0</v>
      </c>
      <c r="J90" s="150">
        <f t="shared" si="20"/>
        <v>0</v>
      </c>
      <c r="K90" s="150">
        <f t="shared" si="20"/>
        <v>0</v>
      </c>
      <c r="L90" s="150">
        <f t="shared" si="20"/>
        <v>0</v>
      </c>
      <c r="M90" s="150">
        <f t="shared" si="20"/>
        <v>0</v>
      </c>
      <c r="N90" s="150">
        <f t="shared" si="20"/>
        <v>0</v>
      </c>
      <c r="O90" s="150">
        <f t="shared" si="20"/>
        <v>0</v>
      </c>
      <c r="P90" s="150">
        <f t="shared" si="20"/>
        <v>0</v>
      </c>
      <c r="Q90" s="149">
        <f t="shared" si="18"/>
        <v>29672956.880000003</v>
      </c>
    </row>
    <row r="91" spans="2:17" x14ac:dyDescent="0.2">
      <c r="B91" s="727"/>
      <c r="C91" s="743" t="s">
        <v>30</v>
      </c>
      <c r="D91" s="744"/>
      <c r="E91" s="151"/>
      <c r="F91" s="151"/>
      <c r="G91" s="151"/>
      <c r="H91" s="151"/>
      <c r="I91" s="151"/>
      <c r="J91" s="151"/>
      <c r="K91" s="151"/>
      <c r="L91" s="151"/>
      <c r="M91" s="151"/>
      <c r="N91" s="151"/>
      <c r="O91" s="151"/>
      <c r="P91" s="151"/>
      <c r="Q91" s="152" t="e">
        <f>AVERAGE(E91:P91)</f>
        <v>#DIV/0!</v>
      </c>
    </row>
    <row r="92" spans="2:17" ht="16.5" thickBot="1" x14ac:dyDescent="0.25">
      <c r="B92" s="728"/>
      <c r="C92" s="738" t="s">
        <v>80</v>
      </c>
      <c r="D92" s="739"/>
      <c r="E92" s="153" t="e">
        <f>E90/E91</f>
        <v>#DIV/0!</v>
      </c>
      <c r="F92" s="154" t="e">
        <f t="shared" ref="F92:Q92" si="21">F90/F91</f>
        <v>#DIV/0!</v>
      </c>
      <c r="G92" s="154" t="e">
        <f t="shared" si="21"/>
        <v>#DIV/0!</v>
      </c>
      <c r="H92" s="154" t="e">
        <f t="shared" si="21"/>
        <v>#DIV/0!</v>
      </c>
      <c r="I92" s="154" t="e">
        <f t="shared" si="21"/>
        <v>#DIV/0!</v>
      </c>
      <c r="J92" s="154" t="e">
        <f t="shared" si="21"/>
        <v>#DIV/0!</v>
      </c>
      <c r="K92" s="155" t="e">
        <f t="shared" si="21"/>
        <v>#DIV/0!</v>
      </c>
      <c r="L92" s="155" t="e">
        <f t="shared" si="21"/>
        <v>#DIV/0!</v>
      </c>
      <c r="M92" s="155" t="e">
        <f t="shared" si="21"/>
        <v>#DIV/0!</v>
      </c>
      <c r="N92" s="155" t="e">
        <f t="shared" si="21"/>
        <v>#DIV/0!</v>
      </c>
      <c r="O92" s="155" t="e">
        <f t="shared" si="21"/>
        <v>#DIV/0!</v>
      </c>
      <c r="P92" s="155" t="e">
        <f t="shared" si="21"/>
        <v>#DIV/0!</v>
      </c>
      <c r="Q92" s="156" t="e">
        <f t="shared" si="21"/>
        <v>#DIV/0!</v>
      </c>
    </row>
    <row r="93" spans="2:17" x14ac:dyDescent="0.2">
      <c r="B93" s="726" t="s">
        <v>42</v>
      </c>
      <c r="C93" s="729" t="s">
        <v>74</v>
      </c>
      <c r="D93" s="159" t="s">
        <v>14</v>
      </c>
      <c r="E93" s="136"/>
      <c r="F93" s="136">
        <v>130421150.50999999</v>
      </c>
      <c r="G93" s="136">
        <v>108251703.80000001</v>
      </c>
      <c r="H93" s="136">
        <v>105164817.40999998</v>
      </c>
      <c r="I93" s="136"/>
      <c r="J93" s="136"/>
      <c r="K93" s="136"/>
      <c r="L93" s="136"/>
      <c r="M93" s="136"/>
      <c r="N93" s="136"/>
      <c r="O93" s="136"/>
      <c r="P93" s="136"/>
      <c r="Q93" s="137">
        <f>SUM(E93:P93)</f>
        <v>343837671.71999997</v>
      </c>
    </row>
    <row r="94" spans="2:17" x14ac:dyDescent="0.2">
      <c r="B94" s="727"/>
      <c r="C94" s="730"/>
      <c r="D94" s="160" t="s">
        <v>75</v>
      </c>
      <c r="E94" s="139"/>
      <c r="F94" s="139">
        <v>557663.2300000001</v>
      </c>
      <c r="G94" s="139">
        <v>405434.5</v>
      </c>
      <c r="H94" s="139">
        <v>386007.94</v>
      </c>
      <c r="I94" s="139"/>
      <c r="J94" s="139"/>
      <c r="K94" s="139"/>
      <c r="L94" s="139"/>
      <c r="M94" s="139"/>
      <c r="N94" s="139"/>
      <c r="O94" s="139"/>
      <c r="P94" s="139"/>
      <c r="Q94" s="140">
        <f t="shared" ref="Q94:Q101" si="22">SUM(E94:P94)</f>
        <v>1349105.6700000002</v>
      </c>
    </row>
    <row r="95" spans="2:17" x14ac:dyDescent="0.2">
      <c r="B95" s="727"/>
      <c r="C95" s="730"/>
      <c r="D95" s="160" t="s">
        <v>16</v>
      </c>
      <c r="E95" s="139"/>
      <c r="F95" s="139">
        <v>418115.25</v>
      </c>
      <c r="G95" s="139">
        <v>151718.98000000001</v>
      </c>
      <c r="H95" s="139">
        <v>284390.23</v>
      </c>
      <c r="I95" s="139"/>
      <c r="J95" s="139"/>
      <c r="K95" s="139"/>
      <c r="L95" s="139"/>
      <c r="M95" s="139"/>
      <c r="N95" s="139"/>
      <c r="O95" s="139"/>
      <c r="P95" s="139"/>
      <c r="Q95" s="140">
        <f t="shared" si="22"/>
        <v>854224.46</v>
      </c>
    </row>
    <row r="96" spans="2:17" x14ac:dyDescent="0.2">
      <c r="B96" s="727"/>
      <c r="C96" s="730"/>
      <c r="D96" s="160" t="s">
        <v>76</v>
      </c>
      <c r="E96" s="139"/>
      <c r="F96" s="139">
        <v>2407902.4500000002</v>
      </c>
      <c r="G96" s="139">
        <v>2653267.9500000002</v>
      </c>
      <c r="H96" s="139">
        <v>2718511.28</v>
      </c>
      <c r="I96" s="139"/>
      <c r="J96" s="139"/>
      <c r="K96" s="139"/>
      <c r="L96" s="139"/>
      <c r="M96" s="139"/>
      <c r="N96" s="139"/>
      <c r="O96" s="139"/>
      <c r="P96" s="139"/>
      <c r="Q96" s="140">
        <f t="shared" si="22"/>
        <v>7779681.6799999997</v>
      </c>
    </row>
    <row r="97" spans="2:17" ht="16.5" thickBot="1" x14ac:dyDescent="0.25">
      <c r="B97" s="727"/>
      <c r="C97" s="730"/>
      <c r="D97" s="161" t="s">
        <v>17</v>
      </c>
      <c r="E97" s="142"/>
      <c r="F97" s="142">
        <v>0</v>
      </c>
      <c r="G97" s="142">
        <v>0</v>
      </c>
      <c r="H97" s="142">
        <v>0</v>
      </c>
      <c r="I97" s="142"/>
      <c r="J97" s="142"/>
      <c r="K97" s="142"/>
      <c r="L97" s="142"/>
      <c r="M97" s="142"/>
      <c r="N97" s="142"/>
      <c r="O97" s="142"/>
      <c r="P97" s="142"/>
      <c r="Q97" s="143">
        <f t="shared" si="22"/>
        <v>0</v>
      </c>
    </row>
    <row r="98" spans="2:17" ht="16.5" thickTop="1" x14ac:dyDescent="0.2">
      <c r="B98" s="727"/>
      <c r="C98" s="745"/>
      <c r="D98" s="162" t="s">
        <v>77</v>
      </c>
      <c r="E98" s="150">
        <f>SUM(E93:E97)</f>
        <v>0</v>
      </c>
      <c r="F98" s="150">
        <f t="shared" ref="F98:P98" si="23">SUM(F93:F97)</f>
        <v>133804831.44</v>
      </c>
      <c r="G98" s="150">
        <f t="shared" si="23"/>
        <v>111462125.23000002</v>
      </c>
      <c r="H98" s="150">
        <f t="shared" si="23"/>
        <v>108553726.85999998</v>
      </c>
      <c r="I98" s="150">
        <f t="shared" si="23"/>
        <v>0</v>
      </c>
      <c r="J98" s="150">
        <f t="shared" si="23"/>
        <v>0</v>
      </c>
      <c r="K98" s="150">
        <f t="shared" si="23"/>
        <v>0</v>
      </c>
      <c r="L98" s="150">
        <f t="shared" si="23"/>
        <v>0</v>
      </c>
      <c r="M98" s="150">
        <f t="shared" si="23"/>
        <v>0</v>
      </c>
      <c r="N98" s="150">
        <f t="shared" si="23"/>
        <v>0</v>
      </c>
      <c r="O98" s="150">
        <f t="shared" si="23"/>
        <v>0</v>
      </c>
      <c r="P98" s="150">
        <f t="shared" si="23"/>
        <v>0</v>
      </c>
      <c r="Q98" s="149">
        <f t="shared" si="22"/>
        <v>353820683.52999997</v>
      </c>
    </row>
    <row r="99" spans="2:17" x14ac:dyDescent="0.2">
      <c r="B99" s="727"/>
      <c r="C99" s="743" t="s">
        <v>78</v>
      </c>
      <c r="D99" s="744"/>
      <c r="E99" s="139"/>
      <c r="F99" s="139">
        <v>19674016.100000001</v>
      </c>
      <c r="G99" s="139">
        <v>20238774.77</v>
      </c>
      <c r="H99" s="139">
        <v>20313196.379999999</v>
      </c>
      <c r="I99" s="139"/>
      <c r="J99" s="139"/>
      <c r="K99" s="139"/>
      <c r="L99" s="139"/>
      <c r="M99" s="139"/>
      <c r="N99" s="139"/>
      <c r="O99" s="139"/>
      <c r="P99" s="139"/>
      <c r="Q99" s="140">
        <f t="shared" si="22"/>
        <v>60225987.25</v>
      </c>
    </row>
    <row r="100" spans="2:17" ht="16.5" thickBot="1" x14ac:dyDescent="0.25">
      <c r="B100" s="727"/>
      <c r="C100" s="734" t="s">
        <v>79</v>
      </c>
      <c r="D100" s="735"/>
      <c r="E100" s="142"/>
      <c r="F100" s="142">
        <v>179155.64</v>
      </c>
      <c r="G100" s="142">
        <v>90850.59</v>
      </c>
      <c r="H100" s="142">
        <v>169150.83</v>
      </c>
      <c r="I100" s="142"/>
      <c r="J100" s="142"/>
      <c r="K100" s="142"/>
      <c r="L100" s="142"/>
      <c r="M100" s="142"/>
      <c r="N100" s="142"/>
      <c r="O100" s="142"/>
      <c r="P100" s="142"/>
      <c r="Q100" s="143">
        <f t="shared" si="22"/>
        <v>439157.05999999994</v>
      </c>
    </row>
    <row r="101" spans="2:17" ht="16.5" thickTop="1" x14ac:dyDescent="0.2">
      <c r="B101" s="727"/>
      <c r="C101" s="732" t="s">
        <v>35</v>
      </c>
      <c r="D101" s="733"/>
      <c r="E101" s="150">
        <f>E98+E99+E100</f>
        <v>0</v>
      </c>
      <c r="F101" s="150">
        <f t="shared" ref="F101:P101" si="24">F98+F99+F100</f>
        <v>153658003.17999998</v>
      </c>
      <c r="G101" s="150">
        <f t="shared" si="24"/>
        <v>131791750.59000002</v>
      </c>
      <c r="H101" s="150">
        <f t="shared" si="24"/>
        <v>129036074.06999998</v>
      </c>
      <c r="I101" s="150">
        <f t="shared" si="24"/>
        <v>0</v>
      </c>
      <c r="J101" s="150">
        <f t="shared" si="24"/>
        <v>0</v>
      </c>
      <c r="K101" s="150">
        <f t="shared" si="24"/>
        <v>0</v>
      </c>
      <c r="L101" s="150">
        <f t="shared" si="24"/>
        <v>0</v>
      </c>
      <c r="M101" s="150">
        <f t="shared" si="24"/>
        <v>0</v>
      </c>
      <c r="N101" s="150">
        <f t="shared" si="24"/>
        <v>0</v>
      </c>
      <c r="O101" s="150">
        <f t="shared" si="24"/>
        <v>0</v>
      </c>
      <c r="P101" s="150">
        <f t="shared" si="24"/>
        <v>0</v>
      </c>
      <c r="Q101" s="149">
        <f t="shared" si="22"/>
        <v>414485827.83999997</v>
      </c>
    </row>
    <row r="102" spans="2:17" x14ac:dyDescent="0.2">
      <c r="B102" s="727"/>
      <c r="C102" s="743" t="s">
        <v>30</v>
      </c>
      <c r="D102" s="744"/>
      <c r="E102" s="151"/>
      <c r="F102" s="151"/>
      <c r="G102" s="151"/>
      <c r="H102" s="151"/>
      <c r="I102" s="151"/>
      <c r="J102" s="151"/>
      <c r="K102" s="151"/>
      <c r="L102" s="151"/>
      <c r="M102" s="151"/>
      <c r="N102" s="151"/>
      <c r="O102" s="151"/>
      <c r="P102" s="151"/>
      <c r="Q102" s="152" t="e">
        <f>AVERAGE(E102:P102)</f>
        <v>#DIV/0!</v>
      </c>
    </row>
    <row r="103" spans="2:17" ht="16.5" thickBot="1" x14ac:dyDescent="0.25">
      <c r="B103" s="728"/>
      <c r="C103" s="746" t="s">
        <v>80</v>
      </c>
      <c r="D103" s="747"/>
      <c r="E103" s="153" t="e">
        <f>E101/E102</f>
        <v>#DIV/0!</v>
      </c>
      <c r="F103" s="154" t="e">
        <f t="shared" ref="F103:Q103" si="25">F101/F102</f>
        <v>#DIV/0!</v>
      </c>
      <c r="G103" s="154" t="e">
        <f t="shared" si="25"/>
        <v>#DIV/0!</v>
      </c>
      <c r="H103" s="154" t="e">
        <f t="shared" si="25"/>
        <v>#DIV/0!</v>
      </c>
      <c r="I103" s="154" t="e">
        <f t="shared" si="25"/>
        <v>#DIV/0!</v>
      </c>
      <c r="J103" s="154" t="e">
        <f t="shared" si="25"/>
        <v>#DIV/0!</v>
      </c>
      <c r="K103" s="155" t="e">
        <f t="shared" si="25"/>
        <v>#DIV/0!</v>
      </c>
      <c r="L103" s="155" t="e">
        <f t="shared" si="25"/>
        <v>#DIV/0!</v>
      </c>
      <c r="M103" s="155" t="e">
        <f t="shared" si="25"/>
        <v>#DIV/0!</v>
      </c>
      <c r="N103" s="155" t="e">
        <f t="shared" si="25"/>
        <v>#DIV/0!</v>
      </c>
      <c r="O103" s="155" t="e">
        <f t="shared" si="25"/>
        <v>#DIV/0!</v>
      </c>
      <c r="P103" s="155" t="e">
        <f t="shared" si="25"/>
        <v>#DIV/0!</v>
      </c>
      <c r="Q103" s="156" t="e">
        <f t="shared" si="25"/>
        <v>#DIV/0!</v>
      </c>
    </row>
    <row r="104" spans="2:17" x14ac:dyDescent="0.2">
      <c r="B104" s="727" t="s">
        <v>81</v>
      </c>
      <c r="C104" s="729" t="s">
        <v>74</v>
      </c>
      <c r="D104" s="162" t="s">
        <v>14</v>
      </c>
      <c r="E104" s="136">
        <f t="shared" ref="E104:P104" si="26">E82+E93</f>
        <v>0</v>
      </c>
      <c r="F104" s="136">
        <f t="shared" si="26"/>
        <v>138988024.66</v>
      </c>
      <c r="G104" s="136">
        <f t="shared" si="26"/>
        <v>115113488.84000002</v>
      </c>
      <c r="H104" s="136">
        <f t="shared" si="26"/>
        <v>112306418.81999998</v>
      </c>
      <c r="I104" s="136">
        <f t="shared" si="26"/>
        <v>0</v>
      </c>
      <c r="J104" s="136">
        <f t="shared" si="26"/>
        <v>0</v>
      </c>
      <c r="K104" s="136">
        <f t="shared" si="26"/>
        <v>0</v>
      </c>
      <c r="L104" s="136">
        <f t="shared" si="26"/>
        <v>0</v>
      </c>
      <c r="M104" s="136">
        <f t="shared" si="26"/>
        <v>0</v>
      </c>
      <c r="N104" s="136">
        <f t="shared" si="26"/>
        <v>0</v>
      </c>
      <c r="O104" s="136">
        <f t="shared" si="26"/>
        <v>0</v>
      </c>
      <c r="P104" s="136">
        <f t="shared" si="26"/>
        <v>0</v>
      </c>
      <c r="Q104" s="137">
        <f>SUM(E104:P104)</f>
        <v>366407932.31999999</v>
      </c>
    </row>
    <row r="105" spans="2:17" x14ac:dyDescent="0.2">
      <c r="B105" s="727"/>
      <c r="C105" s="730"/>
      <c r="D105" s="160" t="s">
        <v>75</v>
      </c>
      <c r="E105" s="139">
        <f t="shared" ref="E105:P108" si="27">E83+E94</f>
        <v>0</v>
      </c>
      <c r="F105" s="139">
        <f t="shared" si="27"/>
        <v>558022.4800000001</v>
      </c>
      <c r="G105" s="139">
        <f t="shared" si="27"/>
        <v>405925.79</v>
      </c>
      <c r="H105" s="139">
        <f t="shared" si="27"/>
        <v>388278.94</v>
      </c>
      <c r="I105" s="139">
        <f t="shared" si="27"/>
        <v>0</v>
      </c>
      <c r="J105" s="139">
        <f t="shared" si="27"/>
        <v>0</v>
      </c>
      <c r="K105" s="139">
        <f t="shared" si="27"/>
        <v>0</v>
      </c>
      <c r="L105" s="139">
        <f t="shared" si="27"/>
        <v>0</v>
      </c>
      <c r="M105" s="139">
        <f t="shared" si="27"/>
        <v>0</v>
      </c>
      <c r="N105" s="139">
        <f t="shared" si="27"/>
        <v>0</v>
      </c>
      <c r="O105" s="139">
        <f t="shared" si="27"/>
        <v>0</v>
      </c>
      <c r="P105" s="139">
        <f t="shared" si="27"/>
        <v>0</v>
      </c>
      <c r="Q105" s="140">
        <f t="shared" ref="Q105:Q112" si="28">SUM(E105:P105)</f>
        <v>1352227.21</v>
      </c>
    </row>
    <row r="106" spans="2:17" x14ac:dyDescent="0.2">
      <c r="B106" s="727"/>
      <c r="C106" s="730"/>
      <c r="D106" s="160" t="s">
        <v>16</v>
      </c>
      <c r="E106" s="139">
        <f t="shared" si="27"/>
        <v>0</v>
      </c>
      <c r="F106" s="139">
        <f t="shared" si="27"/>
        <v>418115.25</v>
      </c>
      <c r="G106" s="139">
        <f t="shared" si="27"/>
        <v>151718.98000000001</v>
      </c>
      <c r="H106" s="139">
        <f t="shared" si="27"/>
        <v>284390.23</v>
      </c>
      <c r="I106" s="139">
        <f t="shared" si="27"/>
        <v>0</v>
      </c>
      <c r="J106" s="139">
        <f t="shared" si="27"/>
        <v>0</v>
      </c>
      <c r="K106" s="139">
        <f t="shared" si="27"/>
        <v>0</v>
      </c>
      <c r="L106" s="139">
        <f t="shared" si="27"/>
        <v>0</v>
      </c>
      <c r="M106" s="139">
        <f t="shared" si="27"/>
        <v>0</v>
      </c>
      <c r="N106" s="139">
        <f t="shared" si="27"/>
        <v>0</v>
      </c>
      <c r="O106" s="139">
        <f t="shared" si="27"/>
        <v>0</v>
      </c>
      <c r="P106" s="139">
        <f t="shared" si="27"/>
        <v>0</v>
      </c>
      <c r="Q106" s="140">
        <f t="shared" si="28"/>
        <v>854224.46</v>
      </c>
    </row>
    <row r="107" spans="2:17" x14ac:dyDescent="0.2">
      <c r="B107" s="727"/>
      <c r="C107" s="730"/>
      <c r="D107" s="160" t="s">
        <v>76</v>
      </c>
      <c r="E107" s="139">
        <f t="shared" si="27"/>
        <v>0</v>
      </c>
      <c r="F107" s="139">
        <f t="shared" si="27"/>
        <v>2655127.2800000003</v>
      </c>
      <c r="G107" s="139">
        <f t="shared" si="27"/>
        <v>2919162.1500000004</v>
      </c>
      <c r="H107" s="139">
        <f t="shared" si="27"/>
        <v>2995618.19</v>
      </c>
      <c r="I107" s="139">
        <f t="shared" si="27"/>
        <v>0</v>
      </c>
      <c r="J107" s="139">
        <f t="shared" si="27"/>
        <v>0</v>
      </c>
      <c r="K107" s="139">
        <f t="shared" si="27"/>
        <v>0</v>
      </c>
      <c r="L107" s="139">
        <f t="shared" si="27"/>
        <v>0</v>
      </c>
      <c r="M107" s="139">
        <f t="shared" si="27"/>
        <v>0</v>
      </c>
      <c r="N107" s="139">
        <f t="shared" si="27"/>
        <v>0</v>
      </c>
      <c r="O107" s="139">
        <f t="shared" si="27"/>
        <v>0</v>
      </c>
      <c r="P107" s="139">
        <f t="shared" si="27"/>
        <v>0</v>
      </c>
      <c r="Q107" s="140">
        <f t="shared" si="28"/>
        <v>8569907.620000001</v>
      </c>
    </row>
    <row r="108" spans="2:17" ht="16.5" thickBot="1" x14ac:dyDescent="0.25">
      <c r="B108" s="727"/>
      <c r="C108" s="730"/>
      <c r="D108" s="161" t="s">
        <v>17</v>
      </c>
      <c r="E108" s="142">
        <f t="shared" si="27"/>
        <v>0</v>
      </c>
      <c r="F108" s="142">
        <f t="shared" si="27"/>
        <v>0</v>
      </c>
      <c r="G108" s="142">
        <f t="shared" si="27"/>
        <v>0</v>
      </c>
      <c r="H108" s="142">
        <f t="shared" si="27"/>
        <v>0</v>
      </c>
      <c r="I108" s="142">
        <f t="shared" si="27"/>
        <v>0</v>
      </c>
      <c r="J108" s="142">
        <f t="shared" si="27"/>
        <v>0</v>
      </c>
      <c r="K108" s="142">
        <f t="shared" si="27"/>
        <v>0</v>
      </c>
      <c r="L108" s="142">
        <f t="shared" si="27"/>
        <v>0</v>
      </c>
      <c r="M108" s="142">
        <f t="shared" si="27"/>
        <v>0</v>
      </c>
      <c r="N108" s="142">
        <f t="shared" si="27"/>
        <v>0</v>
      </c>
      <c r="O108" s="142">
        <f t="shared" si="27"/>
        <v>0</v>
      </c>
      <c r="P108" s="142">
        <f t="shared" si="27"/>
        <v>0</v>
      </c>
      <c r="Q108" s="143">
        <f t="shared" si="28"/>
        <v>0</v>
      </c>
    </row>
    <row r="109" spans="2:17" ht="16.5" thickTop="1" x14ac:dyDescent="0.2">
      <c r="B109" s="727"/>
      <c r="C109" s="745"/>
      <c r="D109" s="162" t="s">
        <v>77</v>
      </c>
      <c r="E109" s="150">
        <f>SUM(E104:E108)</f>
        <v>0</v>
      </c>
      <c r="F109" s="150">
        <f t="shared" ref="F109:P109" si="29">SUM(F104:F108)</f>
        <v>142619289.66999999</v>
      </c>
      <c r="G109" s="150">
        <f t="shared" si="29"/>
        <v>118590295.76000004</v>
      </c>
      <c r="H109" s="150">
        <f t="shared" si="29"/>
        <v>115974706.17999998</v>
      </c>
      <c r="I109" s="150">
        <f t="shared" si="29"/>
        <v>0</v>
      </c>
      <c r="J109" s="150">
        <f t="shared" si="29"/>
        <v>0</v>
      </c>
      <c r="K109" s="150">
        <f t="shared" si="29"/>
        <v>0</v>
      </c>
      <c r="L109" s="150">
        <f t="shared" si="29"/>
        <v>0</v>
      </c>
      <c r="M109" s="150">
        <f t="shared" si="29"/>
        <v>0</v>
      </c>
      <c r="N109" s="150">
        <f t="shared" si="29"/>
        <v>0</v>
      </c>
      <c r="O109" s="150">
        <f t="shared" si="29"/>
        <v>0</v>
      </c>
      <c r="P109" s="150">
        <f t="shared" si="29"/>
        <v>0</v>
      </c>
      <c r="Q109" s="149">
        <f t="shared" si="28"/>
        <v>377184291.61000001</v>
      </c>
    </row>
    <row r="110" spans="2:17" x14ac:dyDescent="0.2">
      <c r="B110" s="727"/>
      <c r="C110" s="743" t="s">
        <v>78</v>
      </c>
      <c r="D110" s="744"/>
      <c r="E110" s="139">
        <f>E88+E99</f>
        <v>0</v>
      </c>
      <c r="F110" s="139">
        <f t="shared" ref="F110:J111" si="30">F88+F99</f>
        <v>21728754.670000002</v>
      </c>
      <c r="G110" s="139">
        <f t="shared" si="30"/>
        <v>22336644.530000001</v>
      </c>
      <c r="H110" s="139">
        <f t="shared" si="30"/>
        <v>22452978.529999997</v>
      </c>
      <c r="I110" s="139">
        <f t="shared" si="30"/>
        <v>0</v>
      </c>
      <c r="J110" s="139">
        <f t="shared" si="30"/>
        <v>0</v>
      </c>
      <c r="K110" s="139">
        <f>K88+K99</f>
        <v>0</v>
      </c>
      <c r="L110" s="139">
        <f t="shared" ref="L110:P111" si="31">L88+L99</f>
        <v>0</v>
      </c>
      <c r="M110" s="139">
        <f t="shared" si="31"/>
        <v>0</v>
      </c>
      <c r="N110" s="139">
        <f t="shared" si="31"/>
        <v>0</v>
      </c>
      <c r="O110" s="139">
        <f t="shared" si="31"/>
        <v>0</v>
      </c>
      <c r="P110" s="139">
        <f t="shared" si="31"/>
        <v>0</v>
      </c>
      <c r="Q110" s="140">
        <f t="shared" si="28"/>
        <v>66518377.730000004</v>
      </c>
    </row>
    <row r="111" spans="2:17" ht="16.5" thickBot="1" x14ac:dyDescent="0.25">
      <c r="B111" s="727"/>
      <c r="C111" s="734" t="s">
        <v>79</v>
      </c>
      <c r="D111" s="735"/>
      <c r="E111" s="142">
        <f>E89+E100</f>
        <v>0</v>
      </c>
      <c r="F111" s="142">
        <f t="shared" si="30"/>
        <v>187455.16</v>
      </c>
      <c r="G111" s="142">
        <f t="shared" si="30"/>
        <v>92988.69</v>
      </c>
      <c r="H111" s="142">
        <f t="shared" si="30"/>
        <v>175671.53</v>
      </c>
      <c r="I111" s="142">
        <f t="shared" si="30"/>
        <v>0</v>
      </c>
      <c r="J111" s="142">
        <f t="shared" si="30"/>
        <v>0</v>
      </c>
      <c r="K111" s="142">
        <f>K89+K100</f>
        <v>0</v>
      </c>
      <c r="L111" s="142">
        <f t="shared" si="31"/>
        <v>0</v>
      </c>
      <c r="M111" s="142">
        <f t="shared" si="31"/>
        <v>0</v>
      </c>
      <c r="N111" s="142">
        <f t="shared" si="31"/>
        <v>0</v>
      </c>
      <c r="O111" s="142">
        <f t="shared" si="31"/>
        <v>0</v>
      </c>
      <c r="P111" s="142">
        <f t="shared" si="31"/>
        <v>0</v>
      </c>
      <c r="Q111" s="143">
        <f t="shared" si="28"/>
        <v>456115.38</v>
      </c>
    </row>
    <row r="112" spans="2:17" ht="16.5" thickTop="1" x14ac:dyDescent="0.2">
      <c r="B112" s="727"/>
      <c r="C112" s="732" t="s">
        <v>35</v>
      </c>
      <c r="D112" s="733"/>
      <c r="E112" s="150">
        <f>E109+E110+E111</f>
        <v>0</v>
      </c>
      <c r="F112" s="150">
        <f t="shared" ref="F112:P112" si="32">F109+F110+F111</f>
        <v>164535499.49999997</v>
      </c>
      <c r="G112" s="150">
        <f t="shared" si="32"/>
        <v>141019928.98000002</v>
      </c>
      <c r="H112" s="150">
        <f t="shared" si="32"/>
        <v>138603356.23999998</v>
      </c>
      <c r="I112" s="150">
        <f t="shared" si="32"/>
        <v>0</v>
      </c>
      <c r="J112" s="150">
        <f t="shared" si="32"/>
        <v>0</v>
      </c>
      <c r="K112" s="150">
        <f t="shared" si="32"/>
        <v>0</v>
      </c>
      <c r="L112" s="150">
        <f t="shared" si="32"/>
        <v>0</v>
      </c>
      <c r="M112" s="150">
        <f t="shared" si="32"/>
        <v>0</v>
      </c>
      <c r="N112" s="150">
        <f t="shared" si="32"/>
        <v>0</v>
      </c>
      <c r="O112" s="150">
        <f t="shared" si="32"/>
        <v>0</v>
      </c>
      <c r="P112" s="150">
        <f t="shared" si="32"/>
        <v>0</v>
      </c>
      <c r="Q112" s="149">
        <f t="shared" si="28"/>
        <v>444158784.72000003</v>
      </c>
    </row>
    <row r="113" spans="2:17" x14ac:dyDescent="0.2">
      <c r="B113" s="727"/>
      <c r="C113" s="743" t="s">
        <v>30</v>
      </c>
      <c r="D113" s="744"/>
      <c r="E113" s="151">
        <f>E91+E102</f>
        <v>0</v>
      </c>
      <c r="F113" s="151">
        <f t="shared" ref="F113:P113" si="33">F91+F102</f>
        <v>0</v>
      </c>
      <c r="G113" s="151">
        <f t="shared" si="33"/>
        <v>0</v>
      </c>
      <c r="H113" s="151">
        <f t="shared" si="33"/>
        <v>0</v>
      </c>
      <c r="I113" s="151">
        <f t="shared" si="33"/>
        <v>0</v>
      </c>
      <c r="J113" s="151">
        <f t="shared" si="33"/>
        <v>0</v>
      </c>
      <c r="K113" s="151">
        <f t="shared" si="33"/>
        <v>0</v>
      </c>
      <c r="L113" s="151">
        <f t="shared" si="33"/>
        <v>0</v>
      </c>
      <c r="M113" s="151">
        <f t="shared" si="33"/>
        <v>0</v>
      </c>
      <c r="N113" s="151">
        <f t="shared" si="33"/>
        <v>0</v>
      </c>
      <c r="O113" s="151">
        <f t="shared" si="33"/>
        <v>0</v>
      </c>
      <c r="P113" s="151">
        <f t="shared" si="33"/>
        <v>0</v>
      </c>
      <c r="Q113" s="152">
        <f>AVERAGE(E113:P113)</f>
        <v>0</v>
      </c>
    </row>
    <row r="114" spans="2:17" ht="16.5" thickBot="1" x14ac:dyDescent="0.25">
      <c r="B114" s="728"/>
      <c r="C114" s="746" t="s">
        <v>80</v>
      </c>
      <c r="D114" s="747"/>
      <c r="E114" s="153" t="e">
        <f>E112/E113</f>
        <v>#DIV/0!</v>
      </c>
      <c r="F114" s="154" t="e">
        <f t="shared" ref="F114:Q114" si="34">F112/F113</f>
        <v>#DIV/0!</v>
      </c>
      <c r="G114" s="154" t="e">
        <f t="shared" si="34"/>
        <v>#DIV/0!</v>
      </c>
      <c r="H114" s="154" t="e">
        <f t="shared" si="34"/>
        <v>#DIV/0!</v>
      </c>
      <c r="I114" s="154" t="e">
        <f t="shared" si="34"/>
        <v>#DIV/0!</v>
      </c>
      <c r="J114" s="154" t="e">
        <f t="shared" si="34"/>
        <v>#DIV/0!</v>
      </c>
      <c r="K114" s="155" t="e">
        <f t="shared" si="34"/>
        <v>#DIV/0!</v>
      </c>
      <c r="L114" s="155" t="e">
        <f t="shared" si="34"/>
        <v>#DIV/0!</v>
      </c>
      <c r="M114" s="155" t="e">
        <f t="shared" si="34"/>
        <v>#DIV/0!</v>
      </c>
      <c r="N114" s="155" t="e">
        <f t="shared" si="34"/>
        <v>#DIV/0!</v>
      </c>
      <c r="O114" s="155" t="e">
        <f t="shared" si="34"/>
        <v>#DIV/0!</v>
      </c>
      <c r="P114" s="155" t="e">
        <f t="shared" si="34"/>
        <v>#DIV/0!</v>
      </c>
      <c r="Q114" s="156" t="e">
        <f t="shared" si="34"/>
        <v>#DIV/0!</v>
      </c>
    </row>
    <row r="115" spans="2:17" x14ac:dyDescent="0.2">
      <c r="B115" s="740" t="s">
        <v>4</v>
      </c>
      <c r="C115" s="740"/>
      <c r="D115" s="740"/>
      <c r="E115" s="740"/>
      <c r="F115" s="740"/>
      <c r="G115" s="740"/>
      <c r="H115" s="740"/>
      <c r="I115" s="740"/>
      <c r="J115" s="740"/>
      <c r="K115" s="740"/>
      <c r="L115" s="740"/>
      <c r="M115" s="740"/>
      <c r="N115" s="740"/>
      <c r="O115" s="740"/>
      <c r="P115" s="740"/>
      <c r="Q115" s="740"/>
    </row>
    <row r="116" spans="2:17" x14ac:dyDescent="0.2">
      <c r="B116" s="741" t="s">
        <v>82</v>
      </c>
      <c r="C116" s="741"/>
      <c r="D116" s="741"/>
      <c r="E116" s="741"/>
      <c r="F116" s="741"/>
      <c r="G116" s="741"/>
      <c r="H116" s="741"/>
      <c r="I116" s="741"/>
      <c r="J116" s="741"/>
      <c r="K116" s="741"/>
      <c r="L116" s="741"/>
      <c r="M116" s="741"/>
      <c r="N116" s="741"/>
      <c r="O116" s="741"/>
      <c r="P116" s="741"/>
      <c r="Q116" s="741"/>
    </row>
    <row r="117" spans="2:17" x14ac:dyDescent="0.2">
      <c r="B117" s="741" t="s">
        <v>83</v>
      </c>
      <c r="C117" s="741"/>
      <c r="D117" s="741"/>
      <c r="E117" s="741"/>
      <c r="F117" s="741"/>
      <c r="G117" s="741"/>
      <c r="H117" s="741"/>
      <c r="I117" s="741"/>
      <c r="J117" s="741"/>
      <c r="K117" s="741"/>
      <c r="L117" s="741"/>
      <c r="M117" s="741"/>
      <c r="N117" s="741"/>
      <c r="O117" s="741"/>
      <c r="P117" s="741"/>
      <c r="Q117" s="741"/>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tabSelected="1" view="pageBreakPreview" zoomScale="90" zoomScaleNormal="100" zoomScaleSheetLayoutView="90" workbookViewId="0">
      <selection activeCell="O62" sqref="O62"/>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53"/>
      <c r="B1" s="553"/>
      <c r="C1" s="8"/>
    </row>
    <row r="2" spans="1:3" ht="16.5" thickBot="1" x14ac:dyDescent="0.25">
      <c r="A2" s="54"/>
      <c r="B2" s="54"/>
      <c r="C2" s="54"/>
    </row>
    <row r="3" spans="1:3" ht="16.5" thickBot="1" x14ac:dyDescent="0.25">
      <c r="A3" s="55"/>
      <c r="B3" s="554" t="s">
        <v>165</v>
      </c>
      <c r="C3" s="555"/>
    </row>
    <row r="4" spans="1:3" ht="15.75" x14ac:dyDescent="0.2">
      <c r="A4" s="55"/>
      <c r="B4" s="397" t="str">
        <f>'[3]Premiums Approp'!B4</f>
        <v>SB 21-205 FY 2021-22 Long Bill</v>
      </c>
      <c r="C4" s="476">
        <f>'[3]Premiums Approp'!C4</f>
        <v>10003435624</v>
      </c>
    </row>
    <row r="5" spans="1:3" ht="16.5" customHeight="1" x14ac:dyDescent="0.2">
      <c r="A5" s="55"/>
      <c r="B5" s="527" t="str">
        <f>'[3]Premiums Approp'!B5</f>
        <v>HB 21-1206 Medicaid Transportation Services</v>
      </c>
      <c r="C5" s="528">
        <f>'[3]Premiums Approp'!C5</f>
        <v>103533</v>
      </c>
    </row>
    <row r="6" spans="1:3" ht="16.5" customHeight="1" x14ac:dyDescent="0.2">
      <c r="A6" s="55"/>
      <c r="B6" s="477" t="str">
        <f>'[3]Premiums Approp'!B6</f>
        <v>HB 21-1275 Medicaid Reimbursement for Services by Pharmacist</v>
      </c>
      <c r="C6" s="273">
        <f>'[3]Premiums Approp'!C6</f>
        <v>598572</v>
      </c>
    </row>
    <row r="7" spans="1:3" ht="16.5" customHeight="1" x14ac:dyDescent="0.2">
      <c r="A7" s="55"/>
      <c r="B7" s="23" t="str">
        <f>'[3]Premiums Approp'!B7</f>
        <v>SB 21-137 Behavioral Health Recovery Act</v>
      </c>
      <c r="C7" s="273">
        <f>'[3]Premiums Approp'!C7</f>
        <v>156438</v>
      </c>
    </row>
    <row r="8" spans="1:3" ht="16.5" customHeight="1" x14ac:dyDescent="0.2">
      <c r="A8" s="55"/>
      <c r="B8" s="23" t="str">
        <f>'[3]Premiums Approp'!B8</f>
        <v>SB 21-211 Adult Dental Benefit</v>
      </c>
      <c r="C8" s="273">
        <f>'[3]Premiums Approp'!C8</f>
        <v>5565000</v>
      </c>
    </row>
    <row r="9" spans="1:3" ht="16.5" customHeight="1" x14ac:dyDescent="0.2">
      <c r="A9" s="55"/>
      <c r="B9" s="23" t="str">
        <f>'[3]Premiums Approp'!B9</f>
        <v>SB 21-213 Use of Increase Medicaid Match</v>
      </c>
      <c r="C9" s="273">
        <f>'[3]Premiums Approp'!C9</f>
        <v>-23358871</v>
      </c>
    </row>
    <row r="10" spans="1:3" ht="16.5" customHeight="1" x14ac:dyDescent="0.2">
      <c r="A10" s="55"/>
      <c r="B10" s="478" t="str">
        <f>'[3]Premiums Approp'!B10</f>
        <v>FY 2021-22 Appropriation YTD</v>
      </c>
      <c r="C10" s="274">
        <f>'[3]Premiums Approp'!C10</f>
        <v>9986500296</v>
      </c>
    </row>
    <row r="11" spans="1:3" ht="15.75" customHeight="1" thickBot="1" x14ac:dyDescent="0.25">
      <c r="A11" s="55"/>
      <c r="B11" s="479" t="str">
        <f>'[3]Premiums Approp'!B11</f>
        <v>FY 2021-22 YTD Expenditures</v>
      </c>
      <c r="C11" s="352">
        <f>'[3]Premiums Approp'!C11</f>
        <v>4931528174</v>
      </c>
    </row>
    <row r="12" spans="1:3" ht="17.25" thickTop="1" thickBot="1" x14ac:dyDescent="0.25">
      <c r="B12" s="480" t="str">
        <f>'[3]Premiums Approp'!B12</f>
        <v xml:space="preserve">Remaining FY 2021-22 Appropriation </v>
      </c>
      <c r="C12" s="481">
        <f>'[3]Premiums Approp'!C12</f>
        <v>5054972122</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tabSelected="1" view="pageBreakPreview" zoomScale="85" zoomScaleNormal="100" zoomScaleSheetLayoutView="85" workbookViewId="0">
      <selection activeCell="O62" sqref="O6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6" customFormat="1" ht="16.5" thickBot="1" x14ac:dyDescent="0.25">
      <c r="C1" s="106" t="s">
        <v>57</v>
      </c>
      <c r="D1" s="106" t="s">
        <v>57</v>
      </c>
      <c r="E1" s="106" t="s">
        <v>57</v>
      </c>
      <c r="F1" s="106" t="s">
        <v>57</v>
      </c>
      <c r="G1" s="106" t="s">
        <v>57</v>
      </c>
      <c r="H1" s="106" t="s">
        <v>57</v>
      </c>
      <c r="I1" s="106" t="s">
        <v>57</v>
      </c>
      <c r="J1" s="106" t="s">
        <v>57</v>
      </c>
      <c r="K1" s="106" t="s">
        <v>57</v>
      </c>
      <c r="L1" s="106" t="s">
        <v>57</v>
      </c>
      <c r="M1" s="106" t="s">
        <v>57</v>
      </c>
      <c r="N1" s="106" t="s">
        <v>57</v>
      </c>
      <c r="O1" s="106" t="s">
        <v>57</v>
      </c>
    </row>
    <row r="2" spans="1:15" s="106" customFormat="1" ht="16.5" thickBot="1" x14ac:dyDescent="0.25">
      <c r="A2" s="564" t="s">
        <v>166</v>
      </c>
      <c r="B2" s="565"/>
      <c r="C2" s="565"/>
      <c r="D2" s="565"/>
      <c r="E2" s="565"/>
      <c r="F2" s="565"/>
      <c r="G2" s="565"/>
      <c r="H2" s="565"/>
      <c r="I2" s="565"/>
      <c r="J2" s="565"/>
      <c r="K2" s="565"/>
      <c r="L2" s="565"/>
      <c r="M2" s="565"/>
      <c r="N2" s="565"/>
      <c r="O2" s="566"/>
    </row>
    <row r="3" spans="1:15" ht="31.5" customHeight="1" thickBot="1" x14ac:dyDescent="0.25">
      <c r="A3" s="107"/>
      <c r="B3" s="108" t="s">
        <v>13</v>
      </c>
      <c r="C3" s="120">
        <v>44378</v>
      </c>
      <c r="D3" s="121">
        <v>44409</v>
      </c>
      <c r="E3" s="121">
        <v>44440</v>
      </c>
      <c r="F3" s="121">
        <v>44470</v>
      </c>
      <c r="G3" s="121">
        <v>44501</v>
      </c>
      <c r="H3" s="121">
        <v>44531</v>
      </c>
      <c r="I3" s="121">
        <v>44562</v>
      </c>
      <c r="J3" s="121">
        <v>44593</v>
      </c>
      <c r="K3" s="121">
        <v>44621</v>
      </c>
      <c r="L3" s="121">
        <v>44652</v>
      </c>
      <c r="M3" s="121">
        <v>44682</v>
      </c>
      <c r="N3" s="121">
        <v>44713</v>
      </c>
      <c r="O3" s="109" t="s">
        <v>163</v>
      </c>
    </row>
    <row r="4" spans="1:15" ht="31.5" customHeight="1" x14ac:dyDescent="0.2">
      <c r="A4" s="567" t="s">
        <v>53</v>
      </c>
      <c r="B4" s="110" t="str">
        <f>'[3]Hospital Supplemental Payments'!B4</f>
        <v>Inpatient Medicaid Supplemental Payments</v>
      </c>
      <c r="C4" s="499">
        <f>'[3]Hospital Supplemental Payments'!C4</f>
        <v>43570570</v>
      </c>
      <c r="D4" s="495">
        <f>'[3]Hospital Supplemental Payments'!D4</f>
        <v>69687708.010000005</v>
      </c>
      <c r="E4" s="495">
        <f>'[3]Hospital Supplemental Payments'!E4</f>
        <v>69621423</v>
      </c>
      <c r="F4" s="495">
        <f>'[3]Hospital Supplemental Payments'!F4</f>
        <v>47899064</v>
      </c>
      <c r="G4" s="495">
        <f>'[3]Hospital Supplemental Payments'!G4</f>
        <v>47915994.019999996</v>
      </c>
      <c r="H4" s="367">
        <f>'[3]Hospital Supplemental Payments'!H4</f>
        <v>50157556</v>
      </c>
      <c r="I4" s="367"/>
      <c r="J4" s="367"/>
      <c r="K4" s="367"/>
      <c r="L4" s="368"/>
      <c r="M4" s="368"/>
      <c r="N4" s="369"/>
      <c r="O4" s="275">
        <f>'[3]Hospital Supplemental Payments'!O4</f>
        <v>328852315</v>
      </c>
    </row>
    <row r="5" spans="1:15" ht="31.5" customHeight="1" x14ac:dyDescent="0.2">
      <c r="A5" s="568"/>
      <c r="B5" s="110" t="str">
        <f>'[3]Hospital Supplemental Payments'!B5</f>
        <v>Medicaid Disproportionate Share Hospital (DSH) and Other Payments</v>
      </c>
      <c r="C5" s="500">
        <f>'[3]Hospital Supplemental Payments'!C5</f>
        <v>0</v>
      </c>
      <c r="D5" s="370">
        <f>'[3]Hospital Supplemental Payments'!D5</f>
        <v>0</v>
      </c>
      <c r="E5" s="370">
        <f>'[3]Hospital Supplemental Payments'!E5</f>
        <v>0</v>
      </c>
      <c r="F5" s="370">
        <f>'[3]Hospital Supplemental Payments'!F5</f>
        <v>0</v>
      </c>
      <c r="G5" s="370">
        <f>'[3]Hospital Supplemental Payments'!G5</f>
        <v>0</v>
      </c>
      <c r="H5" s="370">
        <f>'[3]Hospital Supplemental Payments'!H5</f>
        <v>0</v>
      </c>
      <c r="I5" s="370"/>
      <c r="J5" s="370"/>
      <c r="K5" s="370"/>
      <c r="L5" s="371"/>
      <c r="M5" s="371"/>
      <c r="N5" s="372"/>
      <c r="O5" s="275">
        <f>'[3]Hospital Supplemental Payments'!O5</f>
        <v>0</v>
      </c>
    </row>
    <row r="6" spans="1:15" ht="31.5" customHeight="1" x14ac:dyDescent="0.2">
      <c r="A6" s="568"/>
      <c r="B6" s="111" t="str">
        <f>'[3]Hospital Supplemental Payments'!B6</f>
        <v>Medicaid Hospital Quality Incentive Payments</v>
      </c>
      <c r="C6" s="501">
        <f>'[3]Hospital Supplemental Payments'!C6</f>
        <v>7555270</v>
      </c>
      <c r="D6" s="373">
        <f>'[3]Hospital Supplemental Payments'!D6</f>
        <v>6779943</v>
      </c>
      <c r="E6" s="373">
        <f>'[3]Hospital Supplemental Payments'!E6</f>
        <v>6820255</v>
      </c>
      <c r="F6" s="373">
        <f>'[3]Hospital Supplemental Payments'!F6</f>
        <v>7426099</v>
      </c>
      <c r="G6" s="373">
        <f>'[3]Hospital Supplemental Payments'!G6</f>
        <v>7429159</v>
      </c>
      <c r="H6" s="373">
        <f>'[3]Hospital Supplemental Payments'!H6</f>
        <v>8353851</v>
      </c>
      <c r="I6" s="373"/>
      <c r="J6" s="373"/>
      <c r="K6" s="373"/>
      <c r="L6" s="374"/>
      <c r="M6" s="374"/>
      <c r="N6" s="375"/>
      <c r="O6" s="276">
        <f>'[3]Hospital Supplemental Payments'!O6</f>
        <v>44364577</v>
      </c>
    </row>
    <row r="7" spans="1:15" ht="31.5" customHeight="1" x14ac:dyDescent="0.2">
      <c r="A7" s="568"/>
      <c r="B7" s="111" t="str">
        <f>'[3]Hospital Supplemental Payments'!B7</f>
        <v>Uncompensated Care Supplemental Hospital Medicaid Payment</v>
      </c>
      <c r="C7" s="502">
        <f>'[3]Hospital Supplemental Payments'!C7</f>
        <v>0</v>
      </c>
      <c r="D7" s="376">
        <f>'[3]Hospital Supplemental Payments'!D7</f>
        <v>0</v>
      </c>
      <c r="E7" s="376">
        <f>'[3]Hospital Supplemental Payments'!E7</f>
        <v>0</v>
      </c>
      <c r="F7" s="376">
        <f>'[3]Hospital Supplemental Payments'!F7</f>
        <v>0</v>
      </c>
      <c r="G7" s="376">
        <f>'[3]Hospital Supplemental Payments'!G7</f>
        <v>0</v>
      </c>
      <c r="H7" s="376">
        <f>'[3]Hospital Supplemental Payments'!H7</f>
        <v>0</v>
      </c>
      <c r="I7" s="376"/>
      <c r="J7" s="376"/>
      <c r="K7" s="376"/>
      <c r="L7" s="377"/>
      <c r="M7" s="377"/>
      <c r="N7" s="378"/>
      <c r="O7" s="276">
        <f>'[3]Hospital Supplemental Payments'!O7</f>
        <v>0</v>
      </c>
    </row>
    <row r="8" spans="1:15" ht="31.5" customHeight="1" x14ac:dyDescent="0.2">
      <c r="A8" s="568"/>
      <c r="B8" s="379" t="str">
        <f>'[3]Hospital Supplemental Payments'!B8</f>
        <v>Public High Volume Hospital Payment</v>
      </c>
      <c r="C8" s="502">
        <f>'[3]Hospital Supplemental Payments'!C8</f>
        <v>0</v>
      </c>
      <c r="D8" s="376">
        <f>'[3]Hospital Supplemental Payments'!D8</f>
        <v>0</v>
      </c>
      <c r="E8" s="376">
        <f>'[3]Hospital Supplemental Payments'!E8</f>
        <v>16222648.789999994</v>
      </c>
      <c r="F8" s="376">
        <f>'[3]Hospital Supplemental Payments'!F8</f>
        <v>834923.26</v>
      </c>
      <c r="G8" s="376">
        <f>'[3]Hospital Supplemental Payments'!G8</f>
        <v>0</v>
      </c>
      <c r="H8" s="376">
        <f>'[3]Hospital Supplemental Payments'!H8</f>
        <v>0</v>
      </c>
      <c r="I8" s="376"/>
      <c r="J8" s="376"/>
      <c r="K8" s="376"/>
      <c r="L8" s="377"/>
      <c r="M8" s="377"/>
      <c r="N8" s="378"/>
      <c r="O8" s="276">
        <f>'[3]Hospital Supplemental Payments'!O8</f>
        <v>17057572</v>
      </c>
    </row>
    <row r="9" spans="1:15" ht="31.5" customHeight="1" thickBot="1" x14ac:dyDescent="0.25">
      <c r="A9" s="568"/>
      <c r="B9" s="380" t="str">
        <f>'[3]Hospital Supplemental Payments'!B9</f>
        <v>Outpatient Medicaid Supplemental Payments</v>
      </c>
      <c r="C9" s="503">
        <f>'[3]Hospital Supplemental Payments'!C9</f>
        <v>46553865</v>
      </c>
      <c r="D9" s="381">
        <f>'[3]Hospital Supplemental Payments'!D9</f>
        <v>51225626.980000004</v>
      </c>
      <c r="E9" s="381">
        <f>'[3]Hospital Supplemental Payments'!E9</f>
        <v>51185534</v>
      </c>
      <c r="F9" s="381">
        <f>'[3]Hospital Supplemental Payments'!F9</f>
        <v>47330374</v>
      </c>
      <c r="G9" s="381">
        <f>'[3]Hospital Supplemental Payments'!G9</f>
        <v>47329383</v>
      </c>
      <c r="H9" s="381">
        <f>'[3]Hospital Supplemental Payments'!H9</f>
        <v>48608560</v>
      </c>
      <c r="I9" s="381"/>
      <c r="J9" s="381"/>
      <c r="K9" s="381"/>
      <c r="L9" s="382"/>
      <c r="M9" s="382"/>
      <c r="N9" s="383"/>
      <c r="O9" s="277">
        <f>'[3]Hospital Supplemental Payments'!O9</f>
        <v>292233343</v>
      </c>
    </row>
    <row r="10" spans="1:15" ht="31.5" customHeight="1" thickTop="1" thickBot="1" x14ac:dyDescent="0.25">
      <c r="A10" s="569"/>
      <c r="B10" s="112" t="str">
        <f>'[3]Hospital Supplemental Payments'!B10</f>
        <v>Total Medical Services Premiums Payments</v>
      </c>
      <c r="C10" s="506">
        <f>'[3]Hospital Supplemental Payments'!C10</f>
        <v>97679705</v>
      </c>
      <c r="D10" s="496">
        <f>'[3]Hospital Supplemental Payments'!D10</f>
        <v>127693277.99000001</v>
      </c>
      <c r="E10" s="496">
        <f>'[3]Hospital Supplemental Payments'!E10</f>
        <v>143849860.78999999</v>
      </c>
      <c r="F10" s="496">
        <f>'[3]Hospital Supplemental Payments'!F10</f>
        <v>103490460.25999999</v>
      </c>
      <c r="G10" s="496">
        <f>'[3]Hospital Supplemental Payments'!G10</f>
        <v>102674536.02</v>
      </c>
      <c r="H10" s="278">
        <f>'[3]Hospital Supplemental Payments'!H10</f>
        <v>107119967</v>
      </c>
      <c r="I10" s="278"/>
      <c r="J10" s="278"/>
      <c r="K10" s="278"/>
      <c r="L10" s="384"/>
      <c r="M10" s="384"/>
      <c r="N10" s="384"/>
      <c r="O10" s="279">
        <f>'[3]Hospital Supplemental Payments'!O10</f>
        <v>682507807</v>
      </c>
    </row>
    <row r="11" spans="1:15" ht="31.5" customHeight="1" x14ac:dyDescent="0.2">
      <c r="A11" s="568" t="s">
        <v>54</v>
      </c>
      <c r="B11" s="387" t="str">
        <f>'[3]Hospital Supplemental Payments'!B11</f>
        <v>CICP Disproportionate Share Hospital (DSH) Payment</v>
      </c>
      <c r="C11" s="499">
        <f>'[3]Hospital Supplemental Payments'!C11</f>
        <v>18028214</v>
      </c>
      <c r="D11" s="495">
        <f>'[3]Hospital Supplemental Payments'!D11</f>
        <v>19542575</v>
      </c>
      <c r="E11" s="495">
        <f>'[3]Hospital Supplemental Payments'!E11</f>
        <v>19542573</v>
      </c>
      <c r="F11" s="495">
        <f>'[3]Hospital Supplemental Payments'!F11</f>
        <v>18280609</v>
      </c>
      <c r="G11" s="495">
        <f>'[3]Hospital Supplemental Payments'!G11</f>
        <v>18280609</v>
      </c>
      <c r="H11" s="367">
        <f>'[3]Hospital Supplemental Payments'!H11</f>
        <v>32132503</v>
      </c>
      <c r="I11" s="367"/>
      <c r="J11" s="367"/>
      <c r="K11" s="367"/>
      <c r="L11" s="368"/>
      <c r="M11" s="368"/>
      <c r="N11" s="369"/>
      <c r="O11" s="394">
        <f>'[3]Hospital Supplemental Payments'!O11</f>
        <v>125807083</v>
      </c>
    </row>
    <row r="12" spans="1:15" ht="31.5" customHeight="1" thickBot="1" x14ac:dyDescent="0.25">
      <c r="A12" s="568"/>
      <c r="B12" s="525" t="str">
        <f>'[3]Hospital Supplemental Payments'!B12</f>
        <v>Uncompensated Care Supplemental Hospital Medicaid Payment</v>
      </c>
      <c r="C12" s="503">
        <f>'[3]Hospital Supplemental Payments'!C12</f>
        <v>0</v>
      </c>
      <c r="D12" s="381">
        <f>'[3]Hospital Supplemental Payments'!D12</f>
        <v>0</v>
      </c>
      <c r="E12" s="381">
        <f>'[3]Hospital Supplemental Payments'!E12</f>
        <v>0</v>
      </c>
      <c r="F12" s="381">
        <f>'[3]Hospital Supplemental Payments'!F12</f>
        <v>0</v>
      </c>
      <c r="G12" s="381">
        <f>'[3]Hospital Supplemental Payments'!G12</f>
        <v>0</v>
      </c>
      <c r="H12" s="381">
        <f>'[3]Hospital Supplemental Payments'!H12</f>
        <v>0</v>
      </c>
      <c r="I12" s="381"/>
      <c r="J12" s="381"/>
      <c r="K12" s="381"/>
      <c r="L12" s="382"/>
      <c r="M12" s="382"/>
      <c r="N12" s="526"/>
      <c r="O12" s="277">
        <f>'[3]Hospital Supplemental Payments'!O12</f>
        <v>0</v>
      </c>
    </row>
    <row r="13" spans="1:15" ht="31.5" customHeight="1" thickTop="1" thickBot="1" x14ac:dyDescent="0.25">
      <c r="A13" s="568"/>
      <c r="B13" s="112" t="str">
        <f>'[3]Hospital Supplemental Payments'!B13</f>
        <v>Total CICP Payments</v>
      </c>
      <c r="C13" s="504">
        <f>'[3]Hospital Supplemental Payments'!C13</f>
        <v>18028214</v>
      </c>
      <c r="D13" s="497">
        <f>'[3]Hospital Supplemental Payments'!D13</f>
        <v>19542575</v>
      </c>
      <c r="E13" s="497">
        <f>'[3]Hospital Supplemental Payments'!E13</f>
        <v>19542573</v>
      </c>
      <c r="F13" s="497">
        <f>'[3]Hospital Supplemental Payments'!F13</f>
        <v>18280609</v>
      </c>
      <c r="G13" s="497">
        <f>'[3]Hospital Supplemental Payments'!G13</f>
        <v>18280609</v>
      </c>
      <c r="H13" s="388">
        <f>'[3]Hospital Supplemental Payments'!H13</f>
        <v>32132503</v>
      </c>
      <c r="I13" s="388"/>
      <c r="J13" s="388"/>
      <c r="K13" s="388"/>
      <c r="L13" s="385"/>
      <c r="M13" s="385"/>
      <c r="N13" s="386"/>
      <c r="O13" s="389">
        <f>'[3]Hospital Supplemental Payments'!O13</f>
        <v>125807083</v>
      </c>
    </row>
    <row r="14" spans="1:15" ht="16.5" thickBot="1" x14ac:dyDescent="0.25">
      <c r="A14" s="556" t="str">
        <f>'[3]Hospital Supplemental Payments'!$A$14:$B$14</f>
        <v>Total Supplemental Payments</v>
      </c>
      <c r="B14" s="557"/>
      <c r="C14" s="505">
        <f>'[3]Hospital Supplemental Payments'!C14</f>
        <v>115707919</v>
      </c>
      <c r="D14" s="498">
        <f>'[3]Hospital Supplemental Payments'!D14</f>
        <v>147235852.99000001</v>
      </c>
      <c r="E14" s="498">
        <f>'[3]Hospital Supplemental Payments'!E14</f>
        <v>163392433.78999999</v>
      </c>
      <c r="F14" s="498">
        <f>'[3]Hospital Supplemental Payments'!F14</f>
        <v>121771069.25999999</v>
      </c>
      <c r="G14" s="498">
        <f>'[3]Hospital Supplemental Payments'!G14</f>
        <v>120955145.02</v>
      </c>
      <c r="H14" s="280">
        <f>'[3]Hospital Supplemental Payments'!H14</f>
        <v>139252470</v>
      </c>
      <c r="I14" s="280"/>
      <c r="J14" s="280"/>
      <c r="K14" s="280"/>
      <c r="L14" s="390"/>
      <c r="M14" s="390"/>
      <c r="N14" s="390"/>
      <c r="O14" s="281">
        <f>'[3]Hospital Supplemental Payments'!O14</f>
        <v>808314890</v>
      </c>
    </row>
    <row r="15" spans="1:15" ht="15.75" x14ac:dyDescent="0.2">
      <c r="A15" s="558" t="s">
        <v>4</v>
      </c>
      <c r="B15" s="559"/>
      <c r="C15" s="559"/>
      <c r="D15" s="559"/>
      <c r="E15" s="559"/>
      <c r="F15" s="559"/>
      <c r="G15" s="559"/>
      <c r="H15" s="559"/>
      <c r="I15" s="559"/>
      <c r="J15" s="559"/>
      <c r="K15" s="559"/>
      <c r="L15" s="559"/>
      <c r="M15" s="559"/>
      <c r="N15" s="559"/>
      <c r="O15" s="560"/>
    </row>
    <row r="16" spans="1:15" ht="13.5" thickBot="1" x14ac:dyDescent="0.25">
      <c r="A16" s="561"/>
      <c r="B16" s="562"/>
      <c r="C16" s="562"/>
      <c r="D16" s="562"/>
      <c r="E16" s="562"/>
      <c r="F16" s="562"/>
      <c r="G16" s="562"/>
      <c r="H16" s="562"/>
      <c r="I16" s="562"/>
      <c r="J16" s="562"/>
      <c r="K16" s="562"/>
      <c r="L16" s="562"/>
      <c r="M16" s="562"/>
      <c r="N16" s="562"/>
      <c r="O16" s="563"/>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tabSelected="1" view="pageBreakPreview" topLeftCell="B1" zoomScale="80" zoomScaleNormal="100" zoomScaleSheetLayoutView="80" workbookViewId="0">
      <selection activeCell="O62" sqref="O62"/>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70" t="s">
        <v>49</v>
      </c>
      <c r="C1" s="571"/>
      <c r="D1" s="571"/>
      <c r="E1" s="571"/>
      <c r="F1" s="571"/>
      <c r="G1" s="571"/>
      <c r="H1" s="571"/>
      <c r="I1" s="571"/>
      <c r="J1" s="571"/>
      <c r="K1" s="571"/>
      <c r="L1" s="571"/>
      <c r="M1" s="571"/>
      <c r="N1" s="571"/>
      <c r="O1" s="571"/>
      <c r="P1" s="571"/>
      <c r="Q1" s="571"/>
      <c r="R1" s="572"/>
    </row>
    <row r="2" spans="2:18" ht="62.25" customHeight="1" x14ac:dyDescent="0.2">
      <c r="B2" s="67"/>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8" t="s">
        <v>0</v>
      </c>
    </row>
    <row r="3" spans="2:18" ht="15.75" hidden="1" x14ac:dyDescent="0.2">
      <c r="B3" s="69">
        <v>39995</v>
      </c>
      <c r="C3" s="2">
        <v>38058</v>
      </c>
      <c r="D3" s="2">
        <v>6774</v>
      </c>
      <c r="E3" s="2">
        <v>52315</v>
      </c>
      <c r="F3" s="2"/>
      <c r="G3" s="32">
        <v>70356</v>
      </c>
      <c r="H3" s="2">
        <v>0</v>
      </c>
      <c r="I3" s="2"/>
      <c r="J3" s="2">
        <v>393</v>
      </c>
      <c r="K3" s="2">
        <v>259609</v>
      </c>
      <c r="L3" s="2"/>
      <c r="M3" s="2">
        <v>18285</v>
      </c>
      <c r="N3" s="2">
        <v>7745</v>
      </c>
      <c r="O3" s="2"/>
      <c r="P3" s="2">
        <v>3930</v>
      </c>
      <c r="Q3" s="2">
        <v>15434</v>
      </c>
      <c r="R3" s="70">
        <v>472899</v>
      </c>
    </row>
    <row r="4" spans="2:18" ht="15.75" hidden="1" x14ac:dyDescent="0.2">
      <c r="B4" s="69">
        <v>40026</v>
      </c>
      <c r="C4" s="2">
        <v>38306</v>
      </c>
      <c r="D4" s="2">
        <v>6863</v>
      </c>
      <c r="E4" s="2">
        <v>52573</v>
      </c>
      <c r="F4" s="2"/>
      <c r="G4" s="32">
        <v>71467</v>
      </c>
      <c r="H4" s="34">
        <v>0</v>
      </c>
      <c r="I4" s="2"/>
      <c r="J4" s="2">
        <v>395</v>
      </c>
      <c r="K4" s="2">
        <v>263415</v>
      </c>
      <c r="L4" s="2"/>
      <c r="M4" s="2">
        <v>18325</v>
      </c>
      <c r="N4" s="2">
        <v>7849</v>
      </c>
      <c r="O4" s="2"/>
      <c r="P4" s="2">
        <v>3835</v>
      </c>
      <c r="Q4" s="2">
        <v>15522</v>
      </c>
      <c r="R4" s="70">
        <v>478550</v>
      </c>
    </row>
    <row r="5" spans="2:18" ht="15.75" hidden="1" x14ac:dyDescent="0.2">
      <c r="B5" s="69">
        <v>40057</v>
      </c>
      <c r="C5" s="2">
        <v>38346</v>
      </c>
      <c r="D5" s="2">
        <v>6945</v>
      </c>
      <c r="E5" s="2">
        <v>52710</v>
      </c>
      <c r="F5" s="2"/>
      <c r="G5" s="32">
        <v>72192</v>
      </c>
      <c r="H5" s="34">
        <v>0</v>
      </c>
      <c r="I5" s="2"/>
      <c r="J5" s="2">
        <v>402</v>
      </c>
      <c r="K5" s="2">
        <v>266381</v>
      </c>
      <c r="L5" s="2"/>
      <c r="M5" s="2">
        <v>18200</v>
      </c>
      <c r="N5" s="2">
        <v>7775</v>
      </c>
      <c r="O5" s="2"/>
      <c r="P5" s="2">
        <v>3724</v>
      </c>
      <c r="Q5" s="2">
        <v>15513</v>
      </c>
      <c r="R5" s="70">
        <v>482188</v>
      </c>
    </row>
    <row r="6" spans="2:18" ht="15.75" hidden="1" x14ac:dyDescent="0.2">
      <c r="B6" s="69">
        <v>40087</v>
      </c>
      <c r="C6" s="2">
        <v>38480</v>
      </c>
      <c r="D6" s="2">
        <v>6985</v>
      </c>
      <c r="E6" s="2">
        <v>52847</v>
      </c>
      <c r="F6" s="2"/>
      <c r="G6" s="32">
        <v>73474</v>
      </c>
      <c r="H6" s="34">
        <v>0</v>
      </c>
      <c r="I6" s="2"/>
      <c r="J6" s="2">
        <v>406</v>
      </c>
      <c r="K6" s="2">
        <v>270514</v>
      </c>
      <c r="L6" s="2"/>
      <c r="M6" s="2">
        <v>18169</v>
      </c>
      <c r="N6" s="2">
        <v>7713</v>
      </c>
      <c r="O6" s="2"/>
      <c r="P6" s="2">
        <v>3650</v>
      </c>
      <c r="Q6" s="2">
        <v>15638</v>
      </c>
      <c r="R6" s="70">
        <v>487876</v>
      </c>
    </row>
    <row r="7" spans="2:18" ht="15.75" hidden="1" x14ac:dyDescent="0.2">
      <c r="B7" s="69">
        <v>40118</v>
      </c>
      <c r="C7" s="2">
        <v>38387</v>
      </c>
      <c r="D7" s="2">
        <v>6986</v>
      </c>
      <c r="E7" s="2">
        <v>52982</v>
      </c>
      <c r="F7" s="2"/>
      <c r="G7" s="32">
        <v>73957</v>
      </c>
      <c r="H7" s="34">
        <v>0</v>
      </c>
      <c r="I7" s="2"/>
      <c r="J7" s="2">
        <v>418</v>
      </c>
      <c r="K7" s="2">
        <v>272453</v>
      </c>
      <c r="L7" s="2"/>
      <c r="M7" s="2">
        <v>17992</v>
      </c>
      <c r="N7" s="2">
        <v>7674</v>
      </c>
      <c r="O7" s="2"/>
      <c r="P7" s="2">
        <v>3644</v>
      </c>
      <c r="Q7" s="2">
        <v>15743</v>
      </c>
      <c r="R7" s="70">
        <v>490236</v>
      </c>
    </row>
    <row r="8" spans="2:18" ht="15.75" hidden="1" x14ac:dyDescent="0.2">
      <c r="B8" s="69">
        <v>40148</v>
      </c>
      <c r="C8" s="2">
        <v>38410</v>
      </c>
      <c r="D8" s="2">
        <v>7025</v>
      </c>
      <c r="E8" s="2">
        <v>53000</v>
      </c>
      <c r="F8" s="2"/>
      <c r="G8" s="32">
        <v>75120</v>
      </c>
      <c r="H8" s="34">
        <v>0</v>
      </c>
      <c r="I8" s="2"/>
      <c r="J8" s="2">
        <v>411</v>
      </c>
      <c r="K8" s="2">
        <v>275867</v>
      </c>
      <c r="L8" s="2"/>
      <c r="M8" s="2">
        <v>18371</v>
      </c>
      <c r="N8" s="2">
        <v>7627</v>
      </c>
      <c r="O8" s="2"/>
      <c r="P8" s="2">
        <v>3632</v>
      </c>
      <c r="Q8" s="2">
        <v>15846</v>
      </c>
      <c r="R8" s="70">
        <v>495309</v>
      </c>
    </row>
    <row r="9" spans="2:18" ht="15.75" hidden="1" x14ac:dyDescent="0.2">
      <c r="B9" s="69">
        <v>40179</v>
      </c>
      <c r="C9" s="2">
        <v>38452</v>
      </c>
      <c r="D9" s="2">
        <v>7047</v>
      </c>
      <c r="E9" s="2">
        <v>53255</v>
      </c>
      <c r="F9" s="2"/>
      <c r="G9" s="32">
        <v>76403</v>
      </c>
      <c r="H9" s="34">
        <v>0</v>
      </c>
      <c r="I9" s="2"/>
      <c r="J9" s="2">
        <v>416</v>
      </c>
      <c r="K9" s="2">
        <v>279000</v>
      </c>
      <c r="L9" s="2"/>
      <c r="M9" s="2">
        <v>18400</v>
      </c>
      <c r="N9" s="2">
        <v>7796</v>
      </c>
      <c r="O9" s="2"/>
      <c r="P9" s="2">
        <v>3610</v>
      </c>
      <c r="Q9" s="2">
        <v>15954</v>
      </c>
      <c r="R9" s="70">
        <v>500333</v>
      </c>
    </row>
    <row r="10" spans="2:18" ht="15.75" hidden="1" x14ac:dyDescent="0.2">
      <c r="B10" s="69">
        <v>40210</v>
      </c>
      <c r="C10" s="2">
        <v>38432</v>
      </c>
      <c r="D10" s="2">
        <v>7049</v>
      </c>
      <c r="E10" s="2">
        <v>53298</v>
      </c>
      <c r="F10" s="2"/>
      <c r="G10" s="32">
        <v>77214</v>
      </c>
      <c r="H10" s="34">
        <v>0</v>
      </c>
      <c r="I10" s="2"/>
      <c r="J10" s="2">
        <v>431</v>
      </c>
      <c r="K10" s="2">
        <v>279898</v>
      </c>
      <c r="L10" s="2"/>
      <c r="M10" s="2">
        <v>18467</v>
      </c>
      <c r="N10" s="2">
        <v>7779</v>
      </c>
      <c r="O10" s="2"/>
      <c r="P10" s="2">
        <v>3550</v>
      </c>
      <c r="Q10" s="2">
        <v>16076</v>
      </c>
      <c r="R10" s="70">
        <v>502194</v>
      </c>
    </row>
    <row r="11" spans="2:18" ht="15.75" hidden="1" x14ac:dyDescent="0.2">
      <c r="B11" s="69">
        <v>40238</v>
      </c>
      <c r="C11" s="2">
        <v>38597</v>
      </c>
      <c r="D11" s="2">
        <v>7152</v>
      </c>
      <c r="E11" s="2">
        <v>53629</v>
      </c>
      <c r="F11" s="2"/>
      <c r="G11" s="32">
        <v>79286</v>
      </c>
      <c r="H11" s="34">
        <v>0</v>
      </c>
      <c r="I11" s="2"/>
      <c r="J11" s="2">
        <v>449</v>
      </c>
      <c r="K11" s="2">
        <v>283625</v>
      </c>
      <c r="L11" s="2"/>
      <c r="M11" s="2">
        <v>18486</v>
      </c>
      <c r="N11" s="2">
        <v>7996</v>
      </c>
      <c r="O11" s="2"/>
      <c r="P11" s="2">
        <v>3768</v>
      </c>
      <c r="Q11" s="2">
        <v>16212</v>
      </c>
      <c r="R11" s="70">
        <v>509200</v>
      </c>
    </row>
    <row r="12" spans="2:18" ht="15.75" hidden="1" x14ac:dyDescent="0.2">
      <c r="B12" s="69">
        <v>40269</v>
      </c>
      <c r="C12" s="2">
        <v>38727</v>
      </c>
      <c r="D12" s="2">
        <v>7212</v>
      </c>
      <c r="E12" s="2">
        <v>53904</v>
      </c>
      <c r="F12" s="2"/>
      <c r="G12" s="32">
        <v>80192</v>
      </c>
      <c r="H12" s="34">
        <v>0</v>
      </c>
      <c r="I12" s="2"/>
      <c r="J12" s="2">
        <v>452</v>
      </c>
      <c r="K12" s="2">
        <v>285746</v>
      </c>
      <c r="L12" s="2"/>
      <c r="M12" s="2">
        <v>18552</v>
      </c>
      <c r="N12" s="2">
        <v>8054</v>
      </c>
      <c r="O12" s="2"/>
      <c r="P12" s="2">
        <v>3831</v>
      </c>
      <c r="Q12" s="2">
        <v>16308</v>
      </c>
      <c r="R12" s="70">
        <v>512978</v>
      </c>
    </row>
    <row r="13" spans="2:18" ht="15.75" hidden="1" x14ac:dyDescent="0.2">
      <c r="B13" s="69">
        <v>40299</v>
      </c>
      <c r="C13" s="2">
        <v>38754</v>
      </c>
      <c r="D13" s="2">
        <v>7228</v>
      </c>
      <c r="E13" s="2">
        <v>54164</v>
      </c>
      <c r="F13" s="2"/>
      <c r="G13" s="32">
        <v>75804</v>
      </c>
      <c r="H13" s="32">
        <v>18253</v>
      </c>
      <c r="I13" s="2"/>
      <c r="J13" s="2">
        <v>455</v>
      </c>
      <c r="K13" s="2">
        <v>285779</v>
      </c>
      <c r="L13" s="2"/>
      <c r="M13" s="2">
        <v>18651</v>
      </c>
      <c r="N13" s="2">
        <v>8039</v>
      </c>
      <c r="O13" s="2"/>
      <c r="P13" s="2">
        <v>3615</v>
      </c>
      <c r="Q13" s="2">
        <v>16285</v>
      </c>
      <c r="R13" s="70">
        <v>527027</v>
      </c>
    </row>
    <row r="14" spans="2:18" ht="15.75" hidden="1" x14ac:dyDescent="0.2">
      <c r="B14" s="69">
        <v>40330</v>
      </c>
      <c r="C14" s="2">
        <v>38900</v>
      </c>
      <c r="D14" s="2">
        <v>7326</v>
      </c>
      <c r="E14" s="2">
        <v>54493</v>
      </c>
      <c r="F14" s="2"/>
      <c r="G14" s="32">
        <v>72608</v>
      </c>
      <c r="H14" s="32">
        <v>20607</v>
      </c>
      <c r="I14" s="2"/>
      <c r="J14" s="2">
        <v>466</v>
      </c>
      <c r="K14" s="2">
        <v>285778</v>
      </c>
      <c r="L14" s="2"/>
      <c r="M14" s="2">
        <v>18678</v>
      </c>
      <c r="N14" s="2">
        <v>7903</v>
      </c>
      <c r="O14" s="2"/>
      <c r="P14" s="2">
        <v>3522</v>
      </c>
      <c r="Q14" s="2">
        <v>16495</v>
      </c>
      <c r="R14" s="70">
        <v>526776</v>
      </c>
    </row>
    <row r="15" spans="2:18" ht="15.75" hidden="1" x14ac:dyDescent="0.2">
      <c r="B15" s="71" t="s">
        <v>21</v>
      </c>
      <c r="C15" s="6">
        <v>38487</v>
      </c>
      <c r="D15" s="6">
        <v>7049</v>
      </c>
      <c r="E15" s="6">
        <v>53264</v>
      </c>
      <c r="F15" s="6"/>
      <c r="G15" s="6">
        <v>74839</v>
      </c>
      <c r="H15" s="6">
        <v>3238</v>
      </c>
      <c r="I15" s="6"/>
      <c r="J15" s="6">
        <v>425</v>
      </c>
      <c r="K15" s="6">
        <v>275672</v>
      </c>
      <c r="L15" s="6"/>
      <c r="M15" s="6">
        <v>18381</v>
      </c>
      <c r="N15" s="6">
        <v>7830</v>
      </c>
      <c r="O15" s="6"/>
      <c r="P15" s="6">
        <v>3693</v>
      </c>
      <c r="Q15" s="6">
        <v>15919</v>
      </c>
      <c r="R15" s="72">
        <v>498797</v>
      </c>
    </row>
    <row r="16" spans="2:18" ht="15.75" hidden="1" x14ac:dyDescent="0.2">
      <c r="B16" s="69">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0">
        <v>492063</v>
      </c>
    </row>
    <row r="17" spans="2:18" ht="15.75" hidden="1" x14ac:dyDescent="0.2">
      <c r="B17" s="69">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0">
        <v>539073</v>
      </c>
    </row>
    <row r="18" spans="2:18" ht="15.75" hidden="1" x14ac:dyDescent="0.2">
      <c r="B18" s="69">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0">
        <v>541285</v>
      </c>
    </row>
    <row r="19" spans="2:18" ht="15.75" hidden="1" x14ac:dyDescent="0.2">
      <c r="B19" s="69">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0">
        <v>546301</v>
      </c>
    </row>
    <row r="20" spans="2:18" ht="15.75" hidden="1" x14ac:dyDescent="0.2">
      <c r="B20" s="69">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0">
        <v>551168</v>
      </c>
    </row>
    <row r="21" spans="2:18" ht="15.75" hidden="1" x14ac:dyDescent="0.2">
      <c r="B21" s="69">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0">
        <v>556120</v>
      </c>
    </row>
    <row r="22" spans="2:18" ht="15.75" hidden="1" x14ac:dyDescent="0.2">
      <c r="B22" s="69">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0">
        <v>564115</v>
      </c>
    </row>
    <row r="23" spans="2:18" ht="15.75" hidden="1" x14ac:dyDescent="0.2">
      <c r="B23" s="69">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0">
        <v>569088</v>
      </c>
    </row>
    <row r="24" spans="2:18" ht="15.75" hidden="1" x14ac:dyDescent="0.2">
      <c r="B24" s="69">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0">
        <v>578192</v>
      </c>
    </row>
    <row r="25" spans="2:18" ht="15.75" hidden="1" x14ac:dyDescent="0.2">
      <c r="B25" s="69">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0">
        <v>579436</v>
      </c>
    </row>
    <row r="26" spans="2:18" ht="15.75" hidden="1" x14ac:dyDescent="0.2">
      <c r="B26" s="69">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0">
        <v>583951</v>
      </c>
    </row>
    <row r="27" spans="2:18" ht="15.75" hidden="1" x14ac:dyDescent="0.2">
      <c r="B27" s="69">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0">
        <v>588925</v>
      </c>
    </row>
    <row r="28" spans="2:18" ht="15.75" hidden="1" x14ac:dyDescent="0.2">
      <c r="B28" s="71"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2">
        <v>560717</v>
      </c>
    </row>
    <row r="29" spans="2:18" ht="15.75" hidden="1" x14ac:dyDescent="0.2">
      <c r="B29" s="69">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0">
        <v>591843</v>
      </c>
    </row>
    <row r="30" spans="2:18" ht="15.75" hidden="1" x14ac:dyDescent="0.2">
      <c r="B30" s="69">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0">
        <v>597705</v>
      </c>
    </row>
    <row r="31" spans="2:18" ht="15.75" hidden="1" x14ac:dyDescent="0.2">
      <c r="B31" s="69">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0">
        <v>602910</v>
      </c>
    </row>
    <row r="32" spans="2:18" ht="15.75" hidden="1" x14ac:dyDescent="0.2">
      <c r="B32" s="69">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0">
        <v>608533</v>
      </c>
    </row>
    <row r="33" spans="2:18" ht="15.75" hidden="1" x14ac:dyDescent="0.2">
      <c r="B33" s="69">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0">
        <v>614146</v>
      </c>
    </row>
    <row r="34" spans="2:18" ht="15.75" hidden="1" x14ac:dyDescent="0.2">
      <c r="B34" s="69">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0">
        <v>620799</v>
      </c>
    </row>
    <row r="35" spans="2:18" ht="15.75" hidden="1" x14ac:dyDescent="0.2">
      <c r="B35" s="69">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0">
        <v>620542</v>
      </c>
    </row>
    <row r="36" spans="2:18" ht="15.75" hidden="1" x14ac:dyDescent="0.2">
      <c r="B36" s="69">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0">
        <v>626106</v>
      </c>
    </row>
    <row r="37" spans="2:18" ht="15.75" hidden="1" x14ac:dyDescent="0.2">
      <c r="B37" s="69">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0">
        <v>632511</v>
      </c>
    </row>
    <row r="38" spans="2:18" ht="15.75" hidden="1" x14ac:dyDescent="0.2">
      <c r="B38" s="69">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0">
        <v>630699</v>
      </c>
    </row>
    <row r="39" spans="2:18" ht="15.75" hidden="1" x14ac:dyDescent="0.2">
      <c r="B39" s="69">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0">
        <v>642649</v>
      </c>
    </row>
    <row r="40" spans="2:18" ht="15.75" hidden="1" x14ac:dyDescent="0.2">
      <c r="B40" s="69">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0">
        <v>651122</v>
      </c>
    </row>
    <row r="41" spans="2:18" ht="15.75" hidden="1" x14ac:dyDescent="0.2">
      <c r="B41" s="73"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4">
        <v>619963</v>
      </c>
    </row>
    <row r="42" spans="2:18" ht="15.75" hidden="1" x14ac:dyDescent="0.2">
      <c r="B42" s="69">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0">
        <v>649015</v>
      </c>
    </row>
    <row r="43" spans="2:18" ht="15.75" hidden="1" x14ac:dyDescent="0.2">
      <c r="B43" s="69">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0">
        <v>655796</v>
      </c>
    </row>
    <row r="44" spans="2:18" ht="15.75" hidden="1" x14ac:dyDescent="0.2">
      <c r="B44" s="69">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0">
        <v>660365</v>
      </c>
    </row>
    <row r="45" spans="2:18" ht="15.75" hidden="1" x14ac:dyDescent="0.2">
      <c r="B45" s="69">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0">
        <v>661214</v>
      </c>
    </row>
    <row r="46" spans="2:18" ht="15.75" hidden="1" x14ac:dyDescent="0.2">
      <c r="B46" s="69">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0">
        <v>669203</v>
      </c>
    </row>
    <row r="47" spans="2:18" ht="15.75" hidden="1" x14ac:dyDescent="0.2">
      <c r="B47" s="69">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0">
        <v>671879</v>
      </c>
    </row>
    <row r="48" spans="2:18" ht="15.75" hidden="1" x14ac:dyDescent="0.2">
      <c r="B48" s="69">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0">
        <v>680513</v>
      </c>
    </row>
    <row r="49" spans="2:18" ht="15.75" hidden="1" x14ac:dyDescent="0.2">
      <c r="B49" s="69">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0">
        <v>693865</v>
      </c>
    </row>
    <row r="50" spans="2:18" ht="15.75" hidden="1" x14ac:dyDescent="0.2">
      <c r="B50" s="69">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0">
        <v>698137</v>
      </c>
    </row>
    <row r="51" spans="2:18" ht="15.75" hidden="1" x14ac:dyDescent="0.2">
      <c r="B51" s="69">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0">
        <v>707290</v>
      </c>
    </row>
    <row r="52" spans="2:18" ht="15.75" hidden="1" x14ac:dyDescent="0.2">
      <c r="B52" s="69">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0">
        <v>719585</v>
      </c>
    </row>
    <row r="53" spans="2:18" ht="15.75" hidden="1" x14ac:dyDescent="0.2">
      <c r="B53" s="69">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0">
        <v>729074</v>
      </c>
    </row>
    <row r="54" spans="2:18" ht="15.75" hidden="1" x14ac:dyDescent="0.2">
      <c r="B54" s="73"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4">
        <v>682994</v>
      </c>
    </row>
    <row r="55" spans="2:18" ht="15.75" hidden="1" x14ac:dyDescent="0.2">
      <c r="B55" s="75">
        <v>41456</v>
      </c>
      <c r="C55" s="64">
        <v>41243</v>
      </c>
      <c r="D55" s="64">
        <v>9466</v>
      </c>
      <c r="E55" s="64">
        <v>63919</v>
      </c>
      <c r="F55" s="64">
        <v>1494</v>
      </c>
      <c r="G55" s="65">
        <v>105843</v>
      </c>
      <c r="H55" s="65">
        <v>43321</v>
      </c>
      <c r="I55" s="65">
        <v>16073</v>
      </c>
      <c r="J55" s="65">
        <v>660</v>
      </c>
      <c r="K55" s="65">
        <v>379057</v>
      </c>
      <c r="L55" s="65">
        <v>11487</v>
      </c>
      <c r="M55" s="64">
        <v>17652</v>
      </c>
      <c r="N55" s="65">
        <v>9053</v>
      </c>
      <c r="O55" s="65">
        <v>334</v>
      </c>
      <c r="P55" s="64">
        <v>2754</v>
      </c>
      <c r="Q55" s="64">
        <v>22368</v>
      </c>
      <c r="R55" s="76">
        <v>724724</v>
      </c>
    </row>
    <row r="56" spans="2:18" ht="15.75" hidden="1" x14ac:dyDescent="0.2">
      <c r="B56" s="69">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0">
        <v>731093</v>
      </c>
    </row>
    <row r="57" spans="2:18" ht="15.75" hidden="1" x14ac:dyDescent="0.2">
      <c r="B57" s="69">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0">
        <v>744085</v>
      </c>
    </row>
    <row r="58" spans="2:18" ht="15.75" hidden="1" x14ac:dyDescent="0.2">
      <c r="B58" s="69">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0">
        <v>735952</v>
      </c>
    </row>
    <row r="59" spans="2:18" ht="15.75" hidden="1" x14ac:dyDescent="0.2">
      <c r="B59" s="69">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0">
        <v>753807</v>
      </c>
    </row>
    <row r="60" spans="2:18" ht="37.5" hidden="1" customHeight="1" x14ac:dyDescent="0.2">
      <c r="B60" s="69">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0">
        <v>772954</v>
      </c>
    </row>
    <row r="61" spans="2:18" ht="15.75" hidden="1" x14ac:dyDescent="0.2">
      <c r="B61" s="69">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0">
        <v>889665</v>
      </c>
    </row>
    <row r="62" spans="2:18" ht="15.75" hidden="1" x14ac:dyDescent="0.2">
      <c r="B62" s="69">
        <v>41671</v>
      </c>
      <c r="C62" s="2">
        <v>42003</v>
      </c>
      <c r="D62" s="2">
        <v>9919</v>
      </c>
      <c r="E62" s="2">
        <v>64798</v>
      </c>
      <c r="F62" s="2">
        <v>3146</v>
      </c>
      <c r="G62" s="66">
        <v>129759</v>
      </c>
      <c r="H62" s="66">
        <v>51272</v>
      </c>
      <c r="I62" s="32">
        <v>125369</v>
      </c>
      <c r="J62" s="32">
        <v>527</v>
      </c>
      <c r="K62" s="32">
        <v>403888</v>
      </c>
      <c r="L62" s="32">
        <v>33263</v>
      </c>
      <c r="M62" s="2">
        <v>17744</v>
      </c>
      <c r="N62" s="32">
        <v>14691</v>
      </c>
      <c r="O62" s="2">
        <v>1471</v>
      </c>
      <c r="P62" s="2">
        <v>2374</v>
      </c>
      <c r="Q62" s="2">
        <v>23302</v>
      </c>
      <c r="R62" s="70">
        <v>923526</v>
      </c>
    </row>
    <row r="63" spans="2:18" ht="15.75" hidden="1" x14ac:dyDescent="0.2">
      <c r="B63" s="69">
        <v>41699</v>
      </c>
      <c r="C63" s="2">
        <v>42145</v>
      </c>
      <c r="D63" s="2">
        <v>10027</v>
      </c>
      <c r="E63" s="2">
        <v>64312</v>
      </c>
      <c r="F63" s="2">
        <v>3188</v>
      </c>
      <c r="G63" s="66">
        <v>138165</v>
      </c>
      <c r="H63" s="66">
        <v>53923</v>
      </c>
      <c r="I63" s="32">
        <v>157246</v>
      </c>
      <c r="J63" s="32">
        <v>498</v>
      </c>
      <c r="K63" s="32">
        <v>408290</v>
      </c>
      <c r="L63" s="32">
        <v>38398</v>
      </c>
      <c r="M63" s="2">
        <v>17704</v>
      </c>
      <c r="N63" s="32">
        <v>14991</v>
      </c>
      <c r="O63" s="2">
        <v>1596</v>
      </c>
      <c r="P63" s="2">
        <v>2426</v>
      </c>
      <c r="Q63" s="2">
        <v>24063</v>
      </c>
      <c r="R63" s="70">
        <v>976972</v>
      </c>
    </row>
    <row r="64" spans="2:18" ht="15.75" hidden="1" x14ac:dyDescent="0.2">
      <c r="B64" s="69">
        <v>41730</v>
      </c>
      <c r="C64" s="2">
        <v>41762</v>
      </c>
      <c r="D64" s="2">
        <v>10129</v>
      </c>
      <c r="E64" s="2">
        <v>64148</v>
      </c>
      <c r="F64" s="2">
        <v>3288</v>
      </c>
      <c r="G64" s="66">
        <v>144089</v>
      </c>
      <c r="H64" s="66">
        <v>55524</v>
      </c>
      <c r="I64" s="32">
        <v>171950</v>
      </c>
      <c r="J64" s="32">
        <v>492</v>
      </c>
      <c r="K64" s="32">
        <v>415666</v>
      </c>
      <c r="L64" s="32">
        <v>39128</v>
      </c>
      <c r="M64" s="2">
        <v>19526</v>
      </c>
      <c r="N64" s="32">
        <v>15093</v>
      </c>
      <c r="O64" s="2">
        <v>1559</v>
      </c>
      <c r="P64" s="2">
        <v>2467</v>
      </c>
      <c r="Q64" s="2">
        <v>24662</v>
      </c>
      <c r="R64" s="70">
        <v>1009483</v>
      </c>
    </row>
    <row r="65" spans="2:18" ht="15.75" hidden="1" x14ac:dyDescent="0.2">
      <c r="B65" s="69">
        <v>41760</v>
      </c>
      <c r="C65" s="2">
        <v>41991</v>
      </c>
      <c r="D65" s="2">
        <v>10162</v>
      </c>
      <c r="E65" s="2">
        <v>64492</v>
      </c>
      <c r="F65" s="2">
        <v>3257</v>
      </c>
      <c r="G65" s="66">
        <v>145211</v>
      </c>
      <c r="H65" s="66">
        <v>54497</v>
      </c>
      <c r="I65" s="32">
        <v>176827</v>
      </c>
      <c r="J65" s="32">
        <v>488</v>
      </c>
      <c r="K65" s="32">
        <v>420786</v>
      </c>
      <c r="L65" s="32">
        <v>39624</v>
      </c>
      <c r="M65" s="2">
        <v>20168</v>
      </c>
      <c r="N65" s="32">
        <v>15086</v>
      </c>
      <c r="O65" s="2">
        <v>1549</v>
      </c>
      <c r="P65" s="2">
        <v>2487</v>
      </c>
      <c r="Q65" s="2">
        <v>25120</v>
      </c>
      <c r="R65" s="70">
        <v>1021745</v>
      </c>
    </row>
    <row r="66" spans="2:18" ht="15.75" hidden="1" x14ac:dyDescent="0.2">
      <c r="B66" s="69">
        <v>41791</v>
      </c>
      <c r="C66" s="2">
        <v>41564</v>
      </c>
      <c r="D66" s="2">
        <v>10263</v>
      </c>
      <c r="E66" s="2">
        <v>64968</v>
      </c>
      <c r="F66" s="2">
        <v>3186</v>
      </c>
      <c r="G66" s="66">
        <v>149545</v>
      </c>
      <c r="H66" s="66">
        <v>58549</v>
      </c>
      <c r="I66" s="32">
        <v>186802</v>
      </c>
      <c r="J66" s="32">
        <v>477</v>
      </c>
      <c r="K66" s="32">
        <v>425952</v>
      </c>
      <c r="L66" s="32">
        <v>40754</v>
      </c>
      <c r="M66" s="2">
        <v>20268</v>
      </c>
      <c r="N66" s="32">
        <v>15007</v>
      </c>
      <c r="O66" s="2">
        <v>1634</v>
      </c>
      <c r="P66" s="2">
        <v>2821</v>
      </c>
      <c r="Q66" s="2">
        <v>25676</v>
      </c>
      <c r="R66" s="70">
        <v>1047466</v>
      </c>
    </row>
    <row r="67" spans="2:18" ht="15.75" hidden="1" x14ac:dyDescent="0.2">
      <c r="B67" s="73"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4">
        <v>860957</v>
      </c>
    </row>
    <row r="68" spans="2:18" ht="15.75" hidden="1" x14ac:dyDescent="0.2">
      <c r="B68" s="75">
        <v>41821</v>
      </c>
      <c r="C68" s="64">
        <v>41551</v>
      </c>
      <c r="D68" s="64">
        <v>10346</v>
      </c>
      <c r="E68" s="64">
        <v>65459</v>
      </c>
      <c r="F68" s="64">
        <v>3065</v>
      </c>
      <c r="G68" s="64">
        <v>153837</v>
      </c>
      <c r="H68" s="64">
        <v>60981</v>
      </c>
      <c r="I68" s="64">
        <v>194454</v>
      </c>
      <c r="J68" s="64">
        <v>472</v>
      </c>
      <c r="K68" s="65">
        <v>431203</v>
      </c>
      <c r="L68" s="65">
        <v>41550</v>
      </c>
      <c r="M68" s="64">
        <v>20190</v>
      </c>
      <c r="N68" s="64">
        <v>15038</v>
      </c>
      <c r="O68" s="64">
        <v>1672</v>
      </c>
      <c r="P68" s="64">
        <v>2551</v>
      </c>
      <c r="Q68" s="64">
        <v>25963</v>
      </c>
      <c r="R68" s="76">
        <v>1068332</v>
      </c>
    </row>
    <row r="69" spans="2:18" ht="15.75" hidden="1" x14ac:dyDescent="0.2">
      <c r="B69" s="69">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0">
        <v>1089078</v>
      </c>
    </row>
    <row r="70" spans="2:18" ht="15.75" hidden="1" x14ac:dyDescent="0.2">
      <c r="B70" s="69">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0">
        <v>1106597</v>
      </c>
    </row>
    <row r="71" spans="2:18" ht="15.75" hidden="1" x14ac:dyDescent="0.2">
      <c r="B71" s="69">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0">
        <v>1120120</v>
      </c>
    </row>
    <row r="72" spans="2:18" ht="15.75" hidden="1" x14ac:dyDescent="0.2">
      <c r="B72" s="69">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0">
        <v>1125105</v>
      </c>
    </row>
    <row r="73" spans="2:18" ht="15.75" hidden="1" x14ac:dyDescent="0.2">
      <c r="B73" s="69">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0">
        <v>1153171</v>
      </c>
    </row>
    <row r="74" spans="2:18" ht="15.75" hidden="1" x14ac:dyDescent="0.2">
      <c r="B74" s="69">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0">
        <v>1172532</v>
      </c>
    </row>
    <row r="75" spans="2:18" ht="15.75" hidden="1" x14ac:dyDescent="0.2">
      <c r="B75" s="69">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0">
        <v>1194129</v>
      </c>
    </row>
    <row r="76" spans="2:18" ht="15.75" hidden="1" x14ac:dyDescent="0.2">
      <c r="B76" s="69">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0">
        <v>1209912</v>
      </c>
    </row>
    <row r="77" spans="2:18" ht="15.75" hidden="1" x14ac:dyDescent="0.2">
      <c r="B77" s="69">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0">
        <v>1221991</v>
      </c>
    </row>
    <row r="78" spans="2:18" ht="15.75" hidden="1" x14ac:dyDescent="0.2">
      <c r="B78" s="69">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0">
        <v>1232065</v>
      </c>
    </row>
    <row r="79" spans="2:18" ht="15.75" hidden="1" x14ac:dyDescent="0.2">
      <c r="B79" s="69">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0">
        <v>1241434</v>
      </c>
    </row>
    <row r="80" spans="2:18" ht="15.75" hidden="1" x14ac:dyDescent="0.2">
      <c r="B80" s="73"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4">
        <v>1161206</v>
      </c>
    </row>
    <row r="81" spans="2:18" ht="15.75" hidden="1" x14ac:dyDescent="0.2">
      <c r="B81" s="69">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0">
        <v>1247541</v>
      </c>
    </row>
    <row r="82" spans="2:18" ht="15.75" hidden="1" x14ac:dyDescent="0.2">
      <c r="B82" s="69">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0">
        <v>1261268</v>
      </c>
    </row>
    <row r="83" spans="2:18" ht="15.75" hidden="1" x14ac:dyDescent="0.2">
      <c r="B83" s="69">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0">
        <v>1269735</v>
      </c>
    </row>
    <row r="84" spans="2:18" ht="15.75" hidden="1" x14ac:dyDescent="0.2">
      <c r="B84" s="69">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0">
        <v>1272951</v>
      </c>
    </row>
    <row r="85" spans="2:18" ht="15.75" hidden="1" x14ac:dyDescent="0.2">
      <c r="B85" s="69">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0">
        <v>1283903</v>
      </c>
    </row>
    <row r="86" spans="2:18" ht="15.75" hidden="1" x14ac:dyDescent="0.2">
      <c r="B86" s="69">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0">
        <v>1298364</v>
      </c>
    </row>
    <row r="87" spans="2:18" ht="15.75" hidden="1" x14ac:dyDescent="0.2">
      <c r="B87" s="69">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0">
        <v>1308021</v>
      </c>
    </row>
    <row r="88" spans="2:18" ht="15.75" hidden="1" x14ac:dyDescent="0.2">
      <c r="B88" s="69">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0">
        <v>1313386</v>
      </c>
    </row>
    <row r="89" spans="2:18" ht="15.75" hidden="1" x14ac:dyDescent="0.2">
      <c r="B89" s="69">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0">
        <v>1321725</v>
      </c>
    </row>
    <row r="90" spans="2:18" ht="15.75" hidden="1" x14ac:dyDescent="0.2">
      <c r="B90" s="69">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0">
        <v>1326889</v>
      </c>
    </row>
    <row r="91" spans="2:18" ht="15.75" hidden="1" x14ac:dyDescent="0.2">
      <c r="B91" s="69">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0">
        <v>1329076</v>
      </c>
    </row>
    <row r="92" spans="2:18" ht="15.75" hidden="1" x14ac:dyDescent="0.2">
      <c r="B92" s="69">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0">
        <v>1330977</v>
      </c>
    </row>
    <row r="93" spans="2:18" ht="15.75" hidden="1" x14ac:dyDescent="0.2">
      <c r="B93" s="73"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4">
        <v>1296986</v>
      </c>
    </row>
    <row r="94" spans="2:18" ht="15.75" hidden="1" x14ac:dyDescent="0.2">
      <c r="B94" s="69">
        <v>42552</v>
      </c>
      <c r="C94" s="282">
        <f>'[3]Medicaid Caseload'!C94</f>
        <v>43104</v>
      </c>
      <c r="D94" s="282">
        <f>'[3]Medicaid Caseload'!D94</f>
        <v>10931</v>
      </c>
      <c r="E94" s="282">
        <f>'[3]Medicaid Caseload'!E94</f>
        <v>67836</v>
      </c>
      <c r="F94" s="282">
        <f>'[3]Medicaid Caseload'!F94</f>
        <v>5334</v>
      </c>
      <c r="G94" s="282">
        <f>'[3]Medicaid Caseload'!G94</f>
        <v>150888</v>
      </c>
      <c r="H94" s="282">
        <f>'[3]Medicaid Caseload'!H94</f>
        <v>90622</v>
      </c>
      <c r="I94" s="282">
        <f>'[3]Medicaid Caseload'!I94</f>
        <v>351908</v>
      </c>
      <c r="J94" s="282">
        <f>'[3]Medicaid Caseload'!J94</f>
        <v>313</v>
      </c>
      <c r="K94" s="282">
        <f>'[3]Medicaid Caseload'!K94</f>
        <v>470963</v>
      </c>
      <c r="L94" s="282">
        <f>'[3]Medicaid Caseload'!L94</f>
        <v>62982</v>
      </c>
      <c r="M94" s="282">
        <f>'[3]Medicaid Caseload'!M94</f>
        <v>20118</v>
      </c>
      <c r="N94" s="282">
        <f>'[3]Medicaid Caseload'!N94</f>
        <v>14896</v>
      </c>
      <c r="O94" s="282">
        <f>'[3]Medicaid Caseload'!O94</f>
        <v>1883</v>
      </c>
      <c r="P94" s="282">
        <f>'[3]Medicaid Caseload'!P94</f>
        <v>2630</v>
      </c>
      <c r="Q94" s="282">
        <f>'[3]Medicaid Caseload'!Q94</f>
        <v>33512</v>
      </c>
      <c r="R94" s="283">
        <f>'[3]Medicaid Caseload'!R94</f>
        <v>1327920</v>
      </c>
    </row>
    <row r="95" spans="2:18" ht="15.75" hidden="1" x14ac:dyDescent="0.2">
      <c r="B95" s="69">
        <v>42583</v>
      </c>
      <c r="C95" s="282">
        <f>'[3]Medicaid Caseload'!C95</f>
        <v>43374</v>
      </c>
      <c r="D95" s="282">
        <f>'[3]Medicaid Caseload'!D95</f>
        <v>11011</v>
      </c>
      <c r="E95" s="282">
        <f>'[3]Medicaid Caseload'!E95</f>
        <v>67906</v>
      </c>
      <c r="F95" s="282">
        <f>'[3]Medicaid Caseload'!F95</f>
        <v>5452</v>
      </c>
      <c r="G95" s="282">
        <f>'[3]Medicaid Caseload'!G95</f>
        <v>150673</v>
      </c>
      <c r="H95" s="282">
        <f>'[3]Medicaid Caseload'!H95</f>
        <v>91044</v>
      </c>
      <c r="I95" s="282">
        <f>'[3]Medicaid Caseload'!I95</f>
        <v>359971</v>
      </c>
      <c r="J95" s="282">
        <f>'[3]Medicaid Caseload'!J95</f>
        <v>310</v>
      </c>
      <c r="K95" s="282">
        <f>'[3]Medicaid Caseload'!K95</f>
        <v>471980</v>
      </c>
      <c r="L95" s="282">
        <f>'[3]Medicaid Caseload'!L95</f>
        <v>63715</v>
      </c>
      <c r="M95" s="282">
        <f>'[3]Medicaid Caseload'!M95</f>
        <v>20203</v>
      </c>
      <c r="N95" s="282">
        <f>'[3]Medicaid Caseload'!N95</f>
        <v>14911</v>
      </c>
      <c r="O95" s="282">
        <f>'[3]Medicaid Caseload'!O95</f>
        <v>1872</v>
      </c>
      <c r="P95" s="282">
        <f>'[3]Medicaid Caseload'!P95</f>
        <v>2634</v>
      </c>
      <c r="Q95" s="282">
        <f>'[3]Medicaid Caseload'!Q95</f>
        <v>33636</v>
      </c>
      <c r="R95" s="283">
        <f>'[3]Medicaid Caseload'!R95</f>
        <v>1338692</v>
      </c>
    </row>
    <row r="96" spans="2:18" ht="15.75" hidden="1" x14ac:dyDescent="0.2">
      <c r="B96" s="69">
        <v>42614</v>
      </c>
      <c r="C96" s="282">
        <f>'[3]Medicaid Caseload'!C96</f>
        <v>43633</v>
      </c>
      <c r="D96" s="282">
        <f>'[3]Medicaid Caseload'!D96</f>
        <v>11039</v>
      </c>
      <c r="E96" s="282">
        <f>'[3]Medicaid Caseload'!E96</f>
        <v>68043</v>
      </c>
      <c r="F96" s="282">
        <f>'[3]Medicaid Caseload'!F96</f>
        <v>5598</v>
      </c>
      <c r="G96" s="282">
        <f>'[3]Medicaid Caseload'!G96</f>
        <v>151271</v>
      </c>
      <c r="H96" s="282">
        <f>'[3]Medicaid Caseload'!H96</f>
        <v>90010</v>
      </c>
      <c r="I96" s="282">
        <f>'[3]Medicaid Caseload'!I96</f>
        <v>356125</v>
      </c>
      <c r="J96" s="282">
        <f>'[3]Medicaid Caseload'!J96</f>
        <v>311</v>
      </c>
      <c r="K96" s="282">
        <f>'[3]Medicaid Caseload'!K96</f>
        <v>471754</v>
      </c>
      <c r="L96" s="282">
        <f>'[3]Medicaid Caseload'!L96</f>
        <v>64431</v>
      </c>
      <c r="M96" s="282">
        <f>'[3]Medicaid Caseload'!M96</f>
        <v>20296</v>
      </c>
      <c r="N96" s="282">
        <f>'[3]Medicaid Caseload'!N96</f>
        <v>14401</v>
      </c>
      <c r="O96" s="282">
        <f>'[3]Medicaid Caseload'!O96</f>
        <v>1797</v>
      </c>
      <c r="P96" s="282">
        <f>'[3]Medicaid Caseload'!P96</f>
        <v>2571</v>
      </c>
      <c r="Q96" s="282">
        <f>'[3]Medicaid Caseload'!Q96</f>
        <v>33623</v>
      </c>
      <c r="R96" s="283">
        <f>'[3]Medicaid Caseload'!R96</f>
        <v>1334903</v>
      </c>
    </row>
    <row r="97" spans="2:18" ht="15.75" hidden="1" x14ac:dyDescent="0.2">
      <c r="B97" s="69">
        <v>42644</v>
      </c>
      <c r="C97" s="282">
        <f>'[3]Medicaid Caseload'!C97</f>
        <v>43725</v>
      </c>
      <c r="D97" s="282">
        <f>'[3]Medicaid Caseload'!D97</f>
        <v>11131</v>
      </c>
      <c r="E97" s="282">
        <f>'[3]Medicaid Caseload'!E97</f>
        <v>67951</v>
      </c>
      <c r="F97" s="282">
        <f>'[3]Medicaid Caseload'!F97</f>
        <v>5825</v>
      </c>
      <c r="G97" s="282">
        <f>'[3]Medicaid Caseload'!G97</f>
        <v>153579</v>
      </c>
      <c r="H97" s="282">
        <f>'[3]Medicaid Caseload'!H97</f>
        <v>88537</v>
      </c>
      <c r="I97" s="282">
        <f>'[3]Medicaid Caseload'!I97</f>
        <v>353370</v>
      </c>
      <c r="J97" s="282">
        <f>'[3]Medicaid Caseload'!J97</f>
        <v>312</v>
      </c>
      <c r="K97" s="282">
        <f>'[3]Medicaid Caseload'!K97</f>
        <v>471116</v>
      </c>
      <c r="L97" s="282">
        <f>'[3]Medicaid Caseload'!L97</f>
        <v>64454</v>
      </c>
      <c r="M97" s="282">
        <f>'[3]Medicaid Caseload'!M97</f>
        <v>20260</v>
      </c>
      <c r="N97" s="282">
        <f>'[3]Medicaid Caseload'!N97</f>
        <v>14168</v>
      </c>
      <c r="O97" s="282">
        <f>'[3]Medicaid Caseload'!O97</f>
        <v>1790</v>
      </c>
      <c r="P97" s="282">
        <f>'[3]Medicaid Caseload'!P97</f>
        <v>2455</v>
      </c>
      <c r="Q97" s="282">
        <f>'[3]Medicaid Caseload'!Q97</f>
        <v>33461</v>
      </c>
      <c r="R97" s="283">
        <f>'[3]Medicaid Caseload'!R97</f>
        <v>1332134</v>
      </c>
    </row>
    <row r="98" spans="2:18" ht="15.75" hidden="1" x14ac:dyDescent="0.2">
      <c r="B98" s="69">
        <v>42675</v>
      </c>
      <c r="C98" s="282">
        <f>'[3]Medicaid Caseload'!C98</f>
        <v>43913</v>
      </c>
      <c r="D98" s="282">
        <f>'[3]Medicaid Caseload'!D98</f>
        <v>11233</v>
      </c>
      <c r="E98" s="282">
        <f>'[3]Medicaid Caseload'!E98</f>
        <v>67914</v>
      </c>
      <c r="F98" s="282">
        <f>'[3]Medicaid Caseload'!F98</f>
        <v>5918</v>
      </c>
      <c r="G98" s="282">
        <f>'[3]Medicaid Caseload'!G98</f>
        <v>155687</v>
      </c>
      <c r="H98" s="282">
        <f>'[3]Medicaid Caseload'!H98</f>
        <v>90158</v>
      </c>
      <c r="I98" s="282">
        <f>'[3]Medicaid Caseload'!I98</f>
        <v>358986</v>
      </c>
      <c r="J98" s="282">
        <f>'[3]Medicaid Caseload'!J98</f>
        <v>306</v>
      </c>
      <c r="K98" s="282">
        <f>'[3]Medicaid Caseload'!K98</f>
        <v>473863</v>
      </c>
      <c r="L98" s="282">
        <f>'[3]Medicaid Caseload'!L98</f>
        <v>61650</v>
      </c>
      <c r="M98" s="282">
        <f>'[3]Medicaid Caseload'!M98</f>
        <v>20306</v>
      </c>
      <c r="N98" s="282">
        <f>'[3]Medicaid Caseload'!N98</f>
        <v>13876</v>
      </c>
      <c r="O98" s="282">
        <f>'[3]Medicaid Caseload'!O98</f>
        <v>1738</v>
      </c>
      <c r="P98" s="282">
        <f>'[3]Medicaid Caseload'!P98</f>
        <v>2434</v>
      </c>
      <c r="Q98" s="282">
        <f>'[3]Medicaid Caseload'!Q98</f>
        <v>33416</v>
      </c>
      <c r="R98" s="283">
        <f>'[3]Medicaid Caseload'!R98</f>
        <v>1341398</v>
      </c>
    </row>
    <row r="99" spans="2:18" ht="15.75" hidden="1" x14ac:dyDescent="0.2">
      <c r="B99" s="69">
        <v>42705</v>
      </c>
      <c r="C99" s="282">
        <f>'[3]Medicaid Caseload'!C99</f>
        <v>43481</v>
      </c>
      <c r="D99" s="282">
        <f>'[3]Medicaid Caseload'!D99</f>
        <v>11181</v>
      </c>
      <c r="E99" s="282">
        <f>'[3]Medicaid Caseload'!E99</f>
        <v>66509</v>
      </c>
      <c r="F99" s="282">
        <f>'[3]Medicaid Caseload'!F99</f>
        <v>6114</v>
      </c>
      <c r="G99" s="282">
        <f>'[3]Medicaid Caseload'!G99</f>
        <v>157155</v>
      </c>
      <c r="H99" s="282">
        <f>'[3]Medicaid Caseload'!H99</f>
        <v>90730</v>
      </c>
      <c r="I99" s="282">
        <f>'[3]Medicaid Caseload'!I99</f>
        <v>362193</v>
      </c>
      <c r="J99" s="282">
        <f>'[3]Medicaid Caseload'!J99</f>
        <v>303</v>
      </c>
      <c r="K99" s="282">
        <f>'[3]Medicaid Caseload'!K99</f>
        <v>472054</v>
      </c>
      <c r="L99" s="282">
        <f>'[3]Medicaid Caseload'!L99</f>
        <v>62524</v>
      </c>
      <c r="M99" s="282">
        <f>'[3]Medicaid Caseload'!M99</f>
        <v>20296</v>
      </c>
      <c r="N99" s="282">
        <f>'[3]Medicaid Caseload'!N99</f>
        <v>13608</v>
      </c>
      <c r="O99" s="282">
        <f>'[3]Medicaid Caseload'!O99</f>
        <v>1736</v>
      </c>
      <c r="P99" s="282">
        <f>'[3]Medicaid Caseload'!P99</f>
        <v>2430</v>
      </c>
      <c r="Q99" s="282">
        <f>'[3]Medicaid Caseload'!Q99</f>
        <v>33390</v>
      </c>
      <c r="R99" s="283">
        <f>'[3]Medicaid Caseload'!R99</f>
        <v>1343704</v>
      </c>
    </row>
    <row r="100" spans="2:18" ht="15.75" hidden="1" x14ac:dyDescent="0.2">
      <c r="B100" s="69">
        <v>42736</v>
      </c>
      <c r="C100" s="282">
        <f>'[3]Medicaid Caseload'!C100</f>
        <v>43888</v>
      </c>
      <c r="D100" s="282">
        <f>'[3]Medicaid Caseload'!D100</f>
        <v>11405</v>
      </c>
      <c r="E100" s="282">
        <f>'[3]Medicaid Caseload'!E100</f>
        <v>68174</v>
      </c>
      <c r="F100" s="282">
        <f>'[3]Medicaid Caseload'!F100</f>
        <v>6267</v>
      </c>
      <c r="G100" s="282">
        <f>'[3]Medicaid Caseload'!G100</f>
        <v>158234</v>
      </c>
      <c r="H100" s="282">
        <f>'[3]Medicaid Caseload'!H100</f>
        <v>87555</v>
      </c>
      <c r="I100" s="282">
        <f>'[3]Medicaid Caseload'!I100</f>
        <v>362098</v>
      </c>
      <c r="J100" s="282">
        <f>'[3]Medicaid Caseload'!J100</f>
        <v>295</v>
      </c>
      <c r="K100" s="282">
        <f>'[3]Medicaid Caseload'!K100</f>
        <v>469992</v>
      </c>
      <c r="L100" s="282">
        <f>'[3]Medicaid Caseload'!L100</f>
        <v>64732</v>
      </c>
      <c r="M100" s="282">
        <f>'[3]Medicaid Caseload'!M100</f>
        <v>20297</v>
      </c>
      <c r="N100" s="282">
        <f>'[3]Medicaid Caseload'!N100</f>
        <v>13527</v>
      </c>
      <c r="O100" s="282">
        <f>'[3]Medicaid Caseload'!O100</f>
        <v>1816</v>
      </c>
      <c r="P100" s="282">
        <f>'[3]Medicaid Caseload'!P100</f>
        <v>2526</v>
      </c>
      <c r="Q100" s="282">
        <f>'[3]Medicaid Caseload'!Q100</f>
        <v>33173</v>
      </c>
      <c r="R100" s="283">
        <f>'[3]Medicaid Caseload'!R100</f>
        <v>1343979</v>
      </c>
    </row>
    <row r="101" spans="2:18" ht="15.75" hidden="1" x14ac:dyDescent="0.2">
      <c r="B101" s="69">
        <v>42767</v>
      </c>
      <c r="C101" s="282">
        <f>'[3]Medicaid Caseload'!C101</f>
        <v>43649</v>
      </c>
      <c r="D101" s="282">
        <f>'[3]Medicaid Caseload'!D101</f>
        <v>11363</v>
      </c>
      <c r="E101" s="282">
        <f>'[3]Medicaid Caseload'!E101</f>
        <v>67879</v>
      </c>
      <c r="F101" s="282">
        <f>'[3]Medicaid Caseload'!F101</f>
        <v>6382</v>
      </c>
      <c r="G101" s="282">
        <f>'[3]Medicaid Caseload'!G101</f>
        <v>158909</v>
      </c>
      <c r="H101" s="282">
        <f>'[3]Medicaid Caseload'!H101</f>
        <v>86966</v>
      </c>
      <c r="I101" s="282">
        <f>'[3]Medicaid Caseload'!I101</f>
        <v>361837</v>
      </c>
      <c r="J101" s="282">
        <f>'[3]Medicaid Caseload'!J101</f>
        <v>285</v>
      </c>
      <c r="K101" s="282">
        <f>'[3]Medicaid Caseload'!K101</f>
        <v>467770</v>
      </c>
      <c r="L101" s="282">
        <f>'[3]Medicaid Caseload'!L101</f>
        <v>64616</v>
      </c>
      <c r="M101" s="282">
        <f>'[3]Medicaid Caseload'!M101</f>
        <v>20235</v>
      </c>
      <c r="N101" s="282">
        <f>'[3]Medicaid Caseload'!N101</f>
        <v>12860</v>
      </c>
      <c r="O101" s="282">
        <f>'[3]Medicaid Caseload'!O101</f>
        <v>1765</v>
      </c>
      <c r="P101" s="282">
        <f>'[3]Medicaid Caseload'!P101</f>
        <v>2406</v>
      </c>
      <c r="Q101" s="282">
        <f>'[3]Medicaid Caseload'!Q101</f>
        <v>33167</v>
      </c>
      <c r="R101" s="283">
        <f>'[3]Medicaid Caseload'!R101</f>
        <v>1340089</v>
      </c>
    </row>
    <row r="102" spans="2:18" ht="15.75" hidden="1" x14ac:dyDescent="0.2">
      <c r="B102" s="69">
        <v>42795</v>
      </c>
      <c r="C102" s="282">
        <f>'[3]Medicaid Caseload'!C102</f>
        <v>44261</v>
      </c>
      <c r="D102" s="282">
        <f>'[3]Medicaid Caseload'!D102</f>
        <v>11397</v>
      </c>
      <c r="E102" s="282">
        <f>'[3]Medicaid Caseload'!E102</f>
        <v>67558</v>
      </c>
      <c r="F102" s="282">
        <f>'[3]Medicaid Caseload'!F102</f>
        <v>6964</v>
      </c>
      <c r="G102" s="282">
        <f>'[3]Medicaid Caseload'!G102</f>
        <v>164569</v>
      </c>
      <c r="H102" s="282">
        <f>'[3]Medicaid Caseload'!H102</f>
        <v>156205</v>
      </c>
      <c r="I102" s="282">
        <f>'[3]Medicaid Caseload'!I102</f>
        <v>296427</v>
      </c>
      <c r="J102" s="282">
        <f>'[3]Medicaid Caseload'!J102</f>
        <v>285</v>
      </c>
      <c r="K102" s="282">
        <f>'[3]Medicaid Caseload'!K102</f>
        <v>465588</v>
      </c>
      <c r="L102" s="282">
        <f>'[3]Medicaid Caseload'!L102</f>
        <v>68165</v>
      </c>
      <c r="M102" s="282">
        <f>'[3]Medicaid Caseload'!M102</f>
        <v>20034</v>
      </c>
      <c r="N102" s="282">
        <f>'[3]Medicaid Caseload'!N102</f>
        <v>12813</v>
      </c>
      <c r="O102" s="282">
        <f>'[3]Medicaid Caseload'!O102</f>
        <v>2392</v>
      </c>
      <c r="P102" s="282">
        <f>'[3]Medicaid Caseload'!P102</f>
        <v>2789</v>
      </c>
      <c r="Q102" s="282">
        <f>'[3]Medicaid Caseload'!Q102</f>
        <v>34322</v>
      </c>
      <c r="R102" s="283">
        <f>'[3]Medicaid Caseload'!R102</f>
        <v>1353769</v>
      </c>
    </row>
    <row r="103" spans="2:18" ht="15.75" hidden="1" x14ac:dyDescent="0.2">
      <c r="B103" s="69">
        <v>42826</v>
      </c>
      <c r="C103" s="282">
        <f>'[3]Medicaid Caseload'!C103</f>
        <v>44637</v>
      </c>
      <c r="D103" s="282">
        <f>'[3]Medicaid Caseload'!D103</f>
        <v>11381</v>
      </c>
      <c r="E103" s="282">
        <f>'[3]Medicaid Caseload'!E103</f>
        <v>67367</v>
      </c>
      <c r="F103" s="282">
        <f>'[3]Medicaid Caseload'!F103</f>
        <v>7018</v>
      </c>
      <c r="G103" s="282">
        <f>'[3]Medicaid Caseload'!G103</f>
        <v>174085</v>
      </c>
      <c r="H103" s="282">
        <f>'[3]Medicaid Caseload'!H103</f>
        <v>141660</v>
      </c>
      <c r="I103" s="282">
        <f>'[3]Medicaid Caseload'!I103</f>
        <v>309197</v>
      </c>
      <c r="J103" s="282">
        <f>'[3]Medicaid Caseload'!J103</f>
        <v>279</v>
      </c>
      <c r="K103" s="282">
        <f>'[3]Medicaid Caseload'!K103</f>
        <v>466511</v>
      </c>
      <c r="L103" s="282">
        <f>'[3]Medicaid Caseload'!L103</f>
        <v>67508</v>
      </c>
      <c r="M103" s="282">
        <f>'[3]Medicaid Caseload'!M103</f>
        <v>20433</v>
      </c>
      <c r="N103" s="282">
        <f>'[3]Medicaid Caseload'!N103</f>
        <v>12786</v>
      </c>
      <c r="O103" s="282">
        <f>'[3]Medicaid Caseload'!O103</f>
        <v>2321</v>
      </c>
      <c r="P103" s="282">
        <f>'[3]Medicaid Caseload'!P103</f>
        <v>2868</v>
      </c>
      <c r="Q103" s="282">
        <f>'[3]Medicaid Caseload'!Q103</f>
        <v>34407</v>
      </c>
      <c r="R103" s="283">
        <f>'[3]Medicaid Caseload'!R103</f>
        <v>1362458</v>
      </c>
    </row>
    <row r="104" spans="2:18" ht="15.75" hidden="1" x14ac:dyDescent="0.2">
      <c r="B104" s="69">
        <v>42856</v>
      </c>
      <c r="C104" s="282">
        <f>'[3]Medicaid Caseload'!C104</f>
        <v>44816</v>
      </c>
      <c r="D104" s="282">
        <f>'[3]Medicaid Caseload'!D104</f>
        <v>11401</v>
      </c>
      <c r="E104" s="282">
        <f>'[3]Medicaid Caseload'!E104</f>
        <v>67183</v>
      </c>
      <c r="F104" s="282">
        <f>'[3]Medicaid Caseload'!F104</f>
        <v>7042</v>
      </c>
      <c r="G104" s="282">
        <f>'[3]Medicaid Caseload'!G104</f>
        <v>179878</v>
      </c>
      <c r="H104" s="282">
        <f>'[3]Medicaid Caseload'!H104</f>
        <v>116609</v>
      </c>
      <c r="I104" s="282">
        <f>'[3]Medicaid Caseload'!I104</f>
        <v>333778</v>
      </c>
      <c r="J104" s="282">
        <f>'[3]Medicaid Caseload'!J104</f>
        <v>274</v>
      </c>
      <c r="K104" s="282">
        <f>'[3]Medicaid Caseload'!K104</f>
        <v>467044</v>
      </c>
      <c r="L104" s="282">
        <f>'[3]Medicaid Caseload'!L104</f>
        <v>67596</v>
      </c>
      <c r="M104" s="282">
        <f>'[3]Medicaid Caseload'!M104</f>
        <v>20681</v>
      </c>
      <c r="N104" s="282">
        <f>'[3]Medicaid Caseload'!N104</f>
        <v>12727</v>
      </c>
      <c r="O104" s="282">
        <f>'[3]Medicaid Caseload'!O104</f>
        <v>2276</v>
      </c>
      <c r="P104" s="282">
        <f>'[3]Medicaid Caseload'!P104</f>
        <v>2992</v>
      </c>
      <c r="Q104" s="282">
        <f>'[3]Medicaid Caseload'!Q104</f>
        <v>34806</v>
      </c>
      <c r="R104" s="283">
        <f>'[3]Medicaid Caseload'!R104</f>
        <v>1369103</v>
      </c>
    </row>
    <row r="105" spans="2:18" ht="15.75" hidden="1" x14ac:dyDescent="0.2">
      <c r="B105" s="69">
        <v>42887</v>
      </c>
      <c r="C105" s="282">
        <f>'[3]Medicaid Caseload'!C105</f>
        <v>44814</v>
      </c>
      <c r="D105" s="282">
        <f>'[3]Medicaid Caseload'!D105</f>
        <v>11420</v>
      </c>
      <c r="E105" s="282">
        <f>'[3]Medicaid Caseload'!E105</f>
        <v>67109</v>
      </c>
      <c r="F105" s="282">
        <f>'[3]Medicaid Caseload'!F105</f>
        <v>7102</v>
      </c>
      <c r="G105" s="282">
        <f>'[3]Medicaid Caseload'!G105</f>
        <v>182132</v>
      </c>
      <c r="H105" s="282">
        <f>'[3]Medicaid Caseload'!H105</f>
        <v>82613</v>
      </c>
      <c r="I105" s="282">
        <f>'[3]Medicaid Caseload'!I105</f>
        <v>368291</v>
      </c>
      <c r="J105" s="282">
        <f>'[3]Medicaid Caseload'!J105</f>
        <v>264</v>
      </c>
      <c r="K105" s="282">
        <f>'[3]Medicaid Caseload'!K105</f>
        <v>462931</v>
      </c>
      <c r="L105" s="282">
        <f>'[3]Medicaid Caseload'!L105</f>
        <v>66503</v>
      </c>
      <c r="M105" s="282">
        <f>'[3]Medicaid Caseload'!M105</f>
        <v>20557</v>
      </c>
      <c r="N105" s="282">
        <f>'[3]Medicaid Caseload'!N105</f>
        <v>12236</v>
      </c>
      <c r="O105" s="282">
        <f>'[3]Medicaid Caseload'!O105</f>
        <v>2229</v>
      </c>
      <c r="P105" s="282">
        <f>'[3]Medicaid Caseload'!P105</f>
        <v>2941</v>
      </c>
      <c r="Q105" s="282">
        <f>'[3]Medicaid Caseload'!Q105</f>
        <v>34798</v>
      </c>
      <c r="R105" s="283">
        <f>'[3]Medicaid Caseload'!R105</f>
        <v>1365940</v>
      </c>
    </row>
    <row r="106" spans="2:18" ht="15.75" hidden="1" x14ac:dyDescent="0.2">
      <c r="B106" s="73" t="s">
        <v>120</v>
      </c>
      <c r="C106" s="284">
        <f>'[3]Medicaid Caseload'!C106</f>
        <v>43941</v>
      </c>
      <c r="D106" s="284">
        <f>'[3]Medicaid Caseload'!D106</f>
        <v>11241</v>
      </c>
      <c r="E106" s="284">
        <f>'[3]Medicaid Caseload'!E106</f>
        <v>67619</v>
      </c>
      <c r="F106" s="284">
        <f>'[3]Medicaid Caseload'!F106</f>
        <v>6251</v>
      </c>
      <c r="G106" s="284">
        <f>'[3]Medicaid Caseload'!G106</f>
        <v>161422</v>
      </c>
      <c r="H106" s="284">
        <f>'[3]Medicaid Caseload'!H106</f>
        <v>101059</v>
      </c>
      <c r="I106" s="284">
        <f>'[3]Medicaid Caseload'!I106</f>
        <v>347848</v>
      </c>
      <c r="J106" s="284">
        <f>'[3]Medicaid Caseload'!J106</f>
        <v>295</v>
      </c>
      <c r="K106" s="284">
        <f>'[3]Medicaid Caseload'!K106</f>
        <v>469297</v>
      </c>
      <c r="L106" s="284">
        <f>'[3]Medicaid Caseload'!L106</f>
        <v>64906</v>
      </c>
      <c r="M106" s="284">
        <f>'[3]Medicaid Caseload'!M106</f>
        <v>20310</v>
      </c>
      <c r="N106" s="284">
        <f>'[3]Medicaid Caseload'!N106</f>
        <v>13567</v>
      </c>
      <c r="O106" s="284">
        <f>'[3]Medicaid Caseload'!O106</f>
        <v>1968</v>
      </c>
      <c r="P106" s="284">
        <f>'[3]Medicaid Caseload'!P106</f>
        <v>2640</v>
      </c>
      <c r="Q106" s="284">
        <f>'[3]Medicaid Caseload'!Q106</f>
        <v>33809</v>
      </c>
      <c r="R106" s="285">
        <f>'[3]Medicaid Caseload'!R106</f>
        <v>1346173</v>
      </c>
    </row>
    <row r="107" spans="2:18" ht="15.75" hidden="1" x14ac:dyDescent="0.2">
      <c r="B107" s="69">
        <v>42917</v>
      </c>
      <c r="C107" s="282">
        <f>'[3]Medicaid Caseload'!C107</f>
        <v>44896</v>
      </c>
      <c r="D107" s="282">
        <f>'[3]Medicaid Caseload'!D107</f>
        <v>11410</v>
      </c>
      <c r="E107" s="282">
        <f>'[3]Medicaid Caseload'!E107</f>
        <v>67009</v>
      </c>
      <c r="F107" s="282">
        <f>'[3]Medicaid Caseload'!F107</f>
        <v>7274</v>
      </c>
      <c r="G107" s="282">
        <f>'[3]Medicaid Caseload'!G107</f>
        <v>181640</v>
      </c>
      <c r="H107" s="282">
        <f>'[3]Medicaid Caseload'!H107</f>
        <v>82329</v>
      </c>
      <c r="I107" s="282">
        <f>'[3]Medicaid Caseload'!I107</f>
        <v>370674</v>
      </c>
      <c r="J107" s="282">
        <f>'[3]Medicaid Caseload'!J107</f>
        <v>150</v>
      </c>
      <c r="K107" s="282">
        <f>'[3]Medicaid Caseload'!K107</f>
        <v>457780</v>
      </c>
      <c r="L107" s="282">
        <f>'[3]Medicaid Caseload'!L107</f>
        <v>65467</v>
      </c>
      <c r="M107" s="282">
        <f>'[3]Medicaid Caseload'!M107</f>
        <v>20651</v>
      </c>
      <c r="N107" s="282">
        <f>'[3]Medicaid Caseload'!N107</f>
        <v>11545</v>
      </c>
      <c r="O107" s="282">
        <f>'[3]Medicaid Caseload'!O107</f>
        <v>2177</v>
      </c>
      <c r="P107" s="282">
        <f>'[3]Medicaid Caseload'!P107</f>
        <v>2925</v>
      </c>
      <c r="Q107" s="282">
        <f>'[3]Medicaid Caseload'!Q107</f>
        <v>34833</v>
      </c>
      <c r="R107" s="283">
        <f>'[3]Medicaid Caseload'!R107</f>
        <v>1360760</v>
      </c>
    </row>
    <row r="108" spans="2:18" ht="15.75" hidden="1" x14ac:dyDescent="0.2">
      <c r="B108" s="69">
        <v>42948</v>
      </c>
      <c r="C108" s="282">
        <f>'[3]Medicaid Caseload'!C108</f>
        <v>45233</v>
      </c>
      <c r="D108" s="282">
        <f>'[3]Medicaid Caseload'!D108</f>
        <v>11486</v>
      </c>
      <c r="E108" s="282">
        <f>'[3]Medicaid Caseload'!E108</f>
        <v>67079</v>
      </c>
      <c r="F108" s="282">
        <f>'[3]Medicaid Caseload'!F108</f>
        <v>7366</v>
      </c>
      <c r="G108" s="282">
        <f>'[3]Medicaid Caseload'!G108</f>
        <v>182123</v>
      </c>
      <c r="H108" s="282">
        <f>'[3]Medicaid Caseload'!H108</f>
        <v>83011</v>
      </c>
      <c r="I108" s="282">
        <f>'[3]Medicaid Caseload'!I108</f>
        <v>374722</v>
      </c>
      <c r="J108" s="282">
        <f>'[3]Medicaid Caseload'!J108</f>
        <v>145</v>
      </c>
      <c r="K108" s="282">
        <f>'[3]Medicaid Caseload'!K108</f>
        <v>457326</v>
      </c>
      <c r="L108" s="282">
        <f>'[3]Medicaid Caseload'!L108</f>
        <v>66362</v>
      </c>
      <c r="M108" s="282">
        <f>'[3]Medicaid Caseload'!M108</f>
        <v>20804</v>
      </c>
      <c r="N108" s="282">
        <f>'[3]Medicaid Caseload'!N108</f>
        <v>11069</v>
      </c>
      <c r="O108" s="282">
        <f>'[3]Medicaid Caseload'!O108</f>
        <v>2119</v>
      </c>
      <c r="P108" s="282">
        <f>'[3]Medicaid Caseload'!P108</f>
        <v>2957</v>
      </c>
      <c r="Q108" s="282">
        <f>'[3]Medicaid Caseload'!Q108</f>
        <v>35078</v>
      </c>
      <c r="R108" s="283">
        <f>'[3]Medicaid Caseload'!R108</f>
        <v>1366880</v>
      </c>
    </row>
    <row r="109" spans="2:18" ht="15.75" hidden="1" x14ac:dyDescent="0.2">
      <c r="B109" s="69">
        <v>42979</v>
      </c>
      <c r="C109" s="282">
        <f>'[3]Medicaid Caseload'!C109</f>
        <v>45431</v>
      </c>
      <c r="D109" s="282">
        <f>'[3]Medicaid Caseload'!D109</f>
        <v>11509</v>
      </c>
      <c r="E109" s="282">
        <f>'[3]Medicaid Caseload'!E109</f>
        <v>66918</v>
      </c>
      <c r="F109" s="282">
        <f>'[3]Medicaid Caseload'!F109</f>
        <v>7462</v>
      </c>
      <c r="G109" s="282">
        <f>'[3]Medicaid Caseload'!G109</f>
        <v>181352</v>
      </c>
      <c r="H109" s="282">
        <f>'[3]Medicaid Caseload'!H109</f>
        <v>82088</v>
      </c>
      <c r="I109" s="282">
        <f>'[3]Medicaid Caseload'!I109</f>
        <v>376011</v>
      </c>
      <c r="J109" s="282">
        <f>'[3]Medicaid Caseload'!J109</f>
        <v>132</v>
      </c>
      <c r="K109" s="282">
        <f>'[3]Medicaid Caseload'!K109</f>
        <v>452116</v>
      </c>
      <c r="L109" s="282">
        <f>'[3]Medicaid Caseload'!L109</f>
        <v>66778</v>
      </c>
      <c r="M109" s="282">
        <f>'[3]Medicaid Caseload'!M109</f>
        <v>20941</v>
      </c>
      <c r="N109" s="282">
        <f>'[3]Medicaid Caseload'!N109</f>
        <v>10343</v>
      </c>
      <c r="O109" s="282">
        <f>'[3]Medicaid Caseload'!O109</f>
        <v>2105</v>
      </c>
      <c r="P109" s="282">
        <f>'[3]Medicaid Caseload'!P109</f>
        <v>2831</v>
      </c>
      <c r="Q109" s="282">
        <f>'[3]Medicaid Caseload'!Q109</f>
        <v>35157</v>
      </c>
      <c r="R109" s="283">
        <f>'[3]Medicaid Caseload'!R109</f>
        <v>1361174</v>
      </c>
    </row>
    <row r="110" spans="2:18" ht="15.75" hidden="1" x14ac:dyDescent="0.2">
      <c r="B110" s="69">
        <v>43009</v>
      </c>
      <c r="C110" s="282">
        <f>'[3]Medicaid Caseload'!C110</f>
        <v>45606</v>
      </c>
      <c r="D110" s="282">
        <f>'[3]Medicaid Caseload'!D110</f>
        <v>11558</v>
      </c>
      <c r="E110" s="282">
        <f>'[3]Medicaid Caseload'!E110</f>
        <v>66985</v>
      </c>
      <c r="F110" s="282">
        <f>'[3]Medicaid Caseload'!F110</f>
        <v>7797</v>
      </c>
      <c r="G110" s="282">
        <f>'[3]Medicaid Caseload'!G110</f>
        <v>179385</v>
      </c>
      <c r="H110" s="282">
        <f>'[3]Medicaid Caseload'!H110</f>
        <v>73998</v>
      </c>
      <c r="I110" s="282">
        <f>'[3]Medicaid Caseload'!I110</f>
        <v>350968</v>
      </c>
      <c r="J110" s="282">
        <f>'[3]Medicaid Caseload'!J110</f>
        <v>139</v>
      </c>
      <c r="K110" s="282">
        <f>'[3]Medicaid Caseload'!K110</f>
        <v>444507</v>
      </c>
      <c r="L110" s="282">
        <f>'[3]Medicaid Caseload'!L110</f>
        <v>67110</v>
      </c>
      <c r="M110" s="282">
        <f>'[3]Medicaid Caseload'!M110</f>
        <v>21093</v>
      </c>
      <c r="N110" s="282">
        <f>'[3]Medicaid Caseload'!N110</f>
        <v>9948</v>
      </c>
      <c r="O110" s="282">
        <f>'[3]Medicaid Caseload'!O110</f>
        <v>2197</v>
      </c>
      <c r="P110" s="282">
        <f>'[3]Medicaid Caseload'!P110</f>
        <v>2842</v>
      </c>
      <c r="Q110" s="282">
        <f>'[3]Medicaid Caseload'!Q110</f>
        <v>34883</v>
      </c>
      <c r="R110" s="283">
        <f>'[3]Medicaid Caseload'!R110</f>
        <v>1319016</v>
      </c>
    </row>
    <row r="111" spans="2:18" ht="15.75" hidden="1" x14ac:dyDescent="0.2">
      <c r="B111" s="69">
        <v>43040</v>
      </c>
      <c r="C111" s="282">
        <f>'[3]Medicaid Caseload'!C111</f>
        <v>45824</v>
      </c>
      <c r="D111" s="282">
        <f>'[3]Medicaid Caseload'!D111</f>
        <v>11643</v>
      </c>
      <c r="E111" s="282">
        <f>'[3]Medicaid Caseload'!E111</f>
        <v>67142</v>
      </c>
      <c r="F111" s="282">
        <f>'[3]Medicaid Caseload'!F111</f>
        <v>7980</v>
      </c>
      <c r="G111" s="282">
        <f>'[3]Medicaid Caseload'!G111</f>
        <v>179750</v>
      </c>
      <c r="H111" s="282">
        <f>'[3]Medicaid Caseload'!H111</f>
        <v>71489</v>
      </c>
      <c r="I111" s="282">
        <f>'[3]Medicaid Caseload'!I111</f>
        <v>350249</v>
      </c>
      <c r="J111" s="282">
        <f>'[3]Medicaid Caseload'!J111</f>
        <v>149</v>
      </c>
      <c r="K111" s="282">
        <f>'[3]Medicaid Caseload'!K111</f>
        <v>441219</v>
      </c>
      <c r="L111" s="282">
        <f>'[3]Medicaid Caseload'!L111</f>
        <v>66946</v>
      </c>
      <c r="M111" s="282">
        <f>'[3]Medicaid Caseload'!M111</f>
        <v>21305</v>
      </c>
      <c r="N111" s="282">
        <f>'[3]Medicaid Caseload'!N111</f>
        <v>9601</v>
      </c>
      <c r="O111" s="282">
        <f>'[3]Medicaid Caseload'!O111</f>
        <v>2222</v>
      </c>
      <c r="P111" s="282">
        <f>'[3]Medicaid Caseload'!P111</f>
        <v>2716</v>
      </c>
      <c r="Q111" s="282">
        <f>'[3]Medicaid Caseload'!Q111</f>
        <v>34999</v>
      </c>
      <c r="R111" s="283">
        <f>'[3]Medicaid Caseload'!R111</f>
        <v>1313234</v>
      </c>
    </row>
    <row r="112" spans="2:18" ht="15.75" hidden="1" x14ac:dyDescent="0.2">
      <c r="B112" s="69">
        <v>43070</v>
      </c>
      <c r="C112" s="282">
        <f>'[3]Medicaid Caseload'!C112</f>
        <v>45985</v>
      </c>
      <c r="D112" s="282">
        <f>'[3]Medicaid Caseload'!D112</f>
        <v>11718</v>
      </c>
      <c r="E112" s="282">
        <f>'[3]Medicaid Caseload'!E112</f>
        <v>67066</v>
      </c>
      <c r="F112" s="282">
        <f>'[3]Medicaid Caseload'!F112</f>
        <v>8204</v>
      </c>
      <c r="G112" s="282">
        <f>'[3]Medicaid Caseload'!G112</f>
        <v>179877</v>
      </c>
      <c r="H112" s="282">
        <f>'[3]Medicaid Caseload'!H112</f>
        <v>72942</v>
      </c>
      <c r="I112" s="282">
        <f>'[3]Medicaid Caseload'!I112</f>
        <v>356175</v>
      </c>
      <c r="J112" s="282">
        <f>'[3]Medicaid Caseload'!J112</f>
        <v>151</v>
      </c>
      <c r="K112" s="282">
        <f>'[3]Medicaid Caseload'!K112</f>
        <v>439244</v>
      </c>
      <c r="L112" s="282">
        <f>'[3]Medicaid Caseload'!L112</f>
        <v>66517</v>
      </c>
      <c r="M112" s="282">
        <f>'[3]Medicaid Caseload'!M112</f>
        <v>21485</v>
      </c>
      <c r="N112" s="282">
        <f>'[3]Medicaid Caseload'!N112</f>
        <v>9138</v>
      </c>
      <c r="O112" s="282">
        <f>'[3]Medicaid Caseload'!O112</f>
        <v>2154</v>
      </c>
      <c r="P112" s="282">
        <f>'[3]Medicaid Caseload'!P112</f>
        <v>2677</v>
      </c>
      <c r="Q112" s="282">
        <f>'[3]Medicaid Caseload'!Q112</f>
        <v>35001</v>
      </c>
      <c r="R112" s="283">
        <f>'[3]Medicaid Caseload'!R112</f>
        <v>1318334</v>
      </c>
    </row>
    <row r="113" spans="2:18" ht="15.75" hidden="1" x14ac:dyDescent="0.2">
      <c r="B113" s="69">
        <v>43101</v>
      </c>
      <c r="C113" s="282">
        <f>'[3]Medicaid Caseload'!C113</f>
        <v>46005</v>
      </c>
      <c r="D113" s="282">
        <f>'[3]Medicaid Caseload'!D113</f>
        <v>11812</v>
      </c>
      <c r="E113" s="282">
        <f>'[3]Medicaid Caseload'!E113</f>
        <v>67365</v>
      </c>
      <c r="F113" s="282">
        <f>'[3]Medicaid Caseload'!F113</f>
        <v>8438</v>
      </c>
      <c r="G113" s="282">
        <f>'[3]Medicaid Caseload'!G113</f>
        <v>180335</v>
      </c>
      <c r="H113" s="282">
        <f>'[3]Medicaid Caseload'!H113</f>
        <v>69709</v>
      </c>
      <c r="I113" s="282">
        <f>'[3]Medicaid Caseload'!I113</f>
        <v>345699</v>
      </c>
      <c r="J113" s="282">
        <f>'[3]Medicaid Caseload'!J113</f>
        <v>157</v>
      </c>
      <c r="K113" s="282">
        <f>'[3]Medicaid Caseload'!K113</f>
        <v>437341</v>
      </c>
      <c r="L113" s="282">
        <f>'[3]Medicaid Caseload'!L113</f>
        <v>66260</v>
      </c>
      <c r="M113" s="282">
        <f>'[3]Medicaid Caseload'!M113</f>
        <v>21576</v>
      </c>
      <c r="N113" s="282">
        <f>'[3]Medicaid Caseload'!N113</f>
        <v>9238</v>
      </c>
      <c r="O113" s="282">
        <f>'[3]Medicaid Caseload'!O113</f>
        <v>2202</v>
      </c>
      <c r="P113" s="282">
        <f>'[3]Medicaid Caseload'!P113</f>
        <v>2704</v>
      </c>
      <c r="Q113" s="282">
        <f>'[3]Medicaid Caseload'!Q113</f>
        <v>34842</v>
      </c>
      <c r="R113" s="283">
        <f>'[3]Medicaid Caseload'!R113</f>
        <v>1303683</v>
      </c>
    </row>
    <row r="114" spans="2:18" ht="15.75" hidden="1" x14ac:dyDescent="0.2">
      <c r="B114" s="69">
        <v>43132</v>
      </c>
      <c r="C114" s="282">
        <f>'[3]Medicaid Caseload'!C114</f>
        <v>46038</v>
      </c>
      <c r="D114" s="282">
        <f>'[3]Medicaid Caseload'!D114</f>
        <v>11860</v>
      </c>
      <c r="E114" s="282">
        <f>'[3]Medicaid Caseload'!E114</f>
        <v>67688</v>
      </c>
      <c r="F114" s="282">
        <f>'[3]Medicaid Caseload'!F114</f>
        <v>8663</v>
      </c>
      <c r="G114" s="282">
        <f>'[3]Medicaid Caseload'!G114</f>
        <v>180744</v>
      </c>
      <c r="H114" s="282">
        <f>'[3]Medicaid Caseload'!H114</f>
        <v>70071</v>
      </c>
      <c r="I114" s="282">
        <f>'[3]Medicaid Caseload'!I114</f>
        <v>345064</v>
      </c>
      <c r="J114" s="282">
        <f>'[3]Medicaid Caseload'!J114</f>
        <v>165</v>
      </c>
      <c r="K114" s="282">
        <f>'[3]Medicaid Caseload'!K114</f>
        <v>433460</v>
      </c>
      <c r="L114" s="282">
        <f>'[3]Medicaid Caseload'!L114</f>
        <v>64494</v>
      </c>
      <c r="M114" s="282">
        <f>'[3]Medicaid Caseload'!M114</f>
        <v>21701</v>
      </c>
      <c r="N114" s="282">
        <f>'[3]Medicaid Caseload'!N114</f>
        <v>9067</v>
      </c>
      <c r="O114" s="282">
        <f>'[3]Medicaid Caseload'!O114</f>
        <v>2219</v>
      </c>
      <c r="P114" s="282">
        <f>'[3]Medicaid Caseload'!P114</f>
        <v>2707</v>
      </c>
      <c r="Q114" s="282">
        <f>'[3]Medicaid Caseload'!Q114</f>
        <v>34868</v>
      </c>
      <c r="R114" s="283">
        <f>'[3]Medicaid Caseload'!R114</f>
        <v>1298809</v>
      </c>
    </row>
    <row r="115" spans="2:18" ht="15.75" hidden="1" x14ac:dyDescent="0.2">
      <c r="B115" s="69">
        <v>43160</v>
      </c>
      <c r="C115" s="282">
        <f>'[3]Medicaid Caseload'!C115</f>
        <v>46038</v>
      </c>
      <c r="D115" s="282">
        <f>'[3]Medicaid Caseload'!D115</f>
        <v>11968</v>
      </c>
      <c r="E115" s="282">
        <f>'[3]Medicaid Caseload'!E115</f>
        <v>67875</v>
      </c>
      <c r="F115" s="282">
        <f>'[3]Medicaid Caseload'!F115</f>
        <v>8689</v>
      </c>
      <c r="G115" s="282">
        <f>'[3]Medicaid Caseload'!G115</f>
        <v>176469</v>
      </c>
      <c r="H115" s="282">
        <f>'[3]Medicaid Caseload'!H115</f>
        <v>74829</v>
      </c>
      <c r="I115" s="282">
        <f>'[3]Medicaid Caseload'!I115</f>
        <v>344991</v>
      </c>
      <c r="J115" s="282">
        <f>'[3]Medicaid Caseload'!J115</f>
        <v>163</v>
      </c>
      <c r="K115" s="282">
        <f>'[3]Medicaid Caseload'!K115</f>
        <v>429162</v>
      </c>
      <c r="L115" s="282">
        <f>'[3]Medicaid Caseload'!L115</f>
        <v>63156</v>
      </c>
      <c r="M115" s="282">
        <f>'[3]Medicaid Caseload'!M115</f>
        <v>21926</v>
      </c>
      <c r="N115" s="282">
        <f>'[3]Medicaid Caseload'!N115</f>
        <v>9198</v>
      </c>
      <c r="O115" s="282">
        <f>'[3]Medicaid Caseload'!O115</f>
        <v>2216</v>
      </c>
      <c r="P115" s="282">
        <f>'[3]Medicaid Caseload'!P115</f>
        <v>2763</v>
      </c>
      <c r="Q115" s="282">
        <f>'[3]Medicaid Caseload'!Q115</f>
        <v>34817</v>
      </c>
      <c r="R115" s="283">
        <f>'[3]Medicaid Caseload'!R115</f>
        <v>1294260</v>
      </c>
    </row>
    <row r="116" spans="2:18" ht="15.75" hidden="1" x14ac:dyDescent="0.2">
      <c r="B116" s="69">
        <v>43191</v>
      </c>
      <c r="C116" s="282">
        <f>'[3]Medicaid Caseload'!C116</f>
        <v>46302</v>
      </c>
      <c r="D116" s="282">
        <f>'[3]Medicaid Caseload'!D116</f>
        <v>12054</v>
      </c>
      <c r="E116" s="282">
        <f>'[3]Medicaid Caseload'!E116</f>
        <v>67963</v>
      </c>
      <c r="F116" s="282">
        <f>'[3]Medicaid Caseload'!F116</f>
        <v>8698</v>
      </c>
      <c r="G116" s="282">
        <f>'[3]Medicaid Caseload'!G116</f>
        <v>177031</v>
      </c>
      <c r="H116" s="282">
        <f>'[3]Medicaid Caseload'!H116</f>
        <v>73217</v>
      </c>
      <c r="I116" s="282">
        <f>'[3]Medicaid Caseload'!I116</f>
        <v>337958</v>
      </c>
      <c r="J116" s="282">
        <f>'[3]Medicaid Caseload'!J116</f>
        <v>169</v>
      </c>
      <c r="K116" s="282">
        <f>'[3]Medicaid Caseload'!K116</f>
        <v>423241</v>
      </c>
      <c r="L116" s="282">
        <f>'[3]Medicaid Caseload'!L116</f>
        <v>59499</v>
      </c>
      <c r="M116" s="282">
        <f>'[3]Medicaid Caseload'!M116</f>
        <v>21947</v>
      </c>
      <c r="N116" s="282">
        <f>'[3]Medicaid Caseload'!N116</f>
        <v>9967</v>
      </c>
      <c r="O116" s="282">
        <f>'[3]Medicaid Caseload'!O116</f>
        <v>2316</v>
      </c>
      <c r="P116" s="282">
        <f>'[3]Medicaid Caseload'!P116</f>
        <v>2823</v>
      </c>
      <c r="Q116" s="282">
        <f>'[3]Medicaid Caseload'!Q116</f>
        <v>34553</v>
      </c>
      <c r="R116" s="283">
        <f>'[3]Medicaid Caseload'!R116</f>
        <v>1277738</v>
      </c>
    </row>
    <row r="117" spans="2:18" ht="15.75" hidden="1" x14ac:dyDescent="0.2">
      <c r="B117" s="69">
        <v>43221</v>
      </c>
      <c r="C117" s="282">
        <f>'[3]Medicaid Caseload'!C117</f>
        <v>46534</v>
      </c>
      <c r="D117" s="282">
        <f>'[3]Medicaid Caseload'!D117</f>
        <v>12138</v>
      </c>
      <c r="E117" s="282">
        <f>'[3]Medicaid Caseload'!E117</f>
        <v>68152</v>
      </c>
      <c r="F117" s="282">
        <f>'[3]Medicaid Caseload'!F117</f>
        <v>8842</v>
      </c>
      <c r="G117" s="282">
        <f>'[3]Medicaid Caseload'!G117</f>
        <v>177139</v>
      </c>
      <c r="H117" s="282">
        <f>'[3]Medicaid Caseload'!H117</f>
        <v>72831</v>
      </c>
      <c r="I117" s="282">
        <f>'[3]Medicaid Caseload'!I117</f>
        <v>338829</v>
      </c>
      <c r="J117" s="282">
        <f>'[3]Medicaid Caseload'!J117</f>
        <v>165</v>
      </c>
      <c r="K117" s="282">
        <f>'[3]Medicaid Caseload'!K117</f>
        <v>421753</v>
      </c>
      <c r="L117" s="282">
        <f>'[3]Medicaid Caseload'!L117</f>
        <v>58572</v>
      </c>
      <c r="M117" s="282">
        <f>'[3]Medicaid Caseload'!M117</f>
        <v>22153</v>
      </c>
      <c r="N117" s="282">
        <f>'[3]Medicaid Caseload'!N117</f>
        <v>10082</v>
      </c>
      <c r="O117" s="282">
        <f>'[3]Medicaid Caseload'!O117</f>
        <v>2363</v>
      </c>
      <c r="P117" s="282">
        <f>'[3]Medicaid Caseload'!P117</f>
        <v>2930</v>
      </c>
      <c r="Q117" s="282">
        <f>'[3]Medicaid Caseload'!Q117</f>
        <v>34463</v>
      </c>
      <c r="R117" s="283">
        <f>'[3]Medicaid Caseload'!R117</f>
        <v>1276946</v>
      </c>
    </row>
    <row r="118" spans="2:18" ht="15.75" hidden="1" x14ac:dyDescent="0.2">
      <c r="B118" s="69">
        <v>43252</v>
      </c>
      <c r="C118" s="282">
        <f>'[3]Medicaid Caseload'!C118</f>
        <v>46991</v>
      </c>
      <c r="D118" s="282">
        <f>'[3]Medicaid Caseload'!D118</f>
        <v>12411</v>
      </c>
      <c r="E118" s="282">
        <f>'[3]Medicaid Caseload'!E118</f>
        <v>69127</v>
      </c>
      <c r="F118" s="282">
        <f>'[3]Medicaid Caseload'!F118</f>
        <v>8690</v>
      </c>
      <c r="G118" s="282">
        <f>'[3]Medicaid Caseload'!G118</f>
        <v>182397</v>
      </c>
      <c r="H118" s="282">
        <f>'[3]Medicaid Caseload'!H118</f>
        <v>68816</v>
      </c>
      <c r="I118" s="282">
        <f>'[3]Medicaid Caseload'!I118</f>
        <v>339937</v>
      </c>
      <c r="J118" s="282">
        <f>'[3]Medicaid Caseload'!J118</f>
        <v>169</v>
      </c>
      <c r="K118" s="282">
        <f>'[3]Medicaid Caseload'!K118</f>
        <v>428112</v>
      </c>
      <c r="L118" s="282">
        <f>'[3]Medicaid Caseload'!L118</f>
        <v>60990</v>
      </c>
      <c r="M118" s="282">
        <f>'[3]Medicaid Caseload'!M118</f>
        <v>22094</v>
      </c>
      <c r="N118" s="282">
        <f>'[3]Medicaid Caseload'!N118</f>
        <v>12298</v>
      </c>
      <c r="O118" s="282">
        <f>'[3]Medicaid Caseload'!O118</f>
        <v>2463</v>
      </c>
      <c r="P118" s="282">
        <f>'[3]Medicaid Caseload'!P118</f>
        <v>2831</v>
      </c>
      <c r="Q118" s="282">
        <f>'[3]Medicaid Caseload'!Q118</f>
        <v>34444</v>
      </c>
      <c r="R118" s="283">
        <f>'[3]Medicaid Caseload'!R118</f>
        <v>1291770</v>
      </c>
    </row>
    <row r="119" spans="2:18" ht="15.75" hidden="1" x14ac:dyDescent="0.2">
      <c r="B119" s="73" t="s">
        <v>121</v>
      </c>
      <c r="C119" s="284">
        <f>'[3]Medicaid Caseload'!C119</f>
        <v>45907</v>
      </c>
      <c r="D119" s="284">
        <f>'[3]Medicaid Caseload'!D119</f>
        <v>11797</v>
      </c>
      <c r="E119" s="284">
        <f>'[3]Medicaid Caseload'!E119</f>
        <v>67531</v>
      </c>
      <c r="F119" s="284">
        <f>'[3]Medicaid Caseload'!F119</f>
        <v>8175</v>
      </c>
      <c r="G119" s="284">
        <f>'[3]Medicaid Caseload'!G119</f>
        <v>179854</v>
      </c>
      <c r="H119" s="284">
        <f>'[3]Medicaid Caseload'!H119</f>
        <v>74611</v>
      </c>
      <c r="I119" s="284">
        <f>'[3]Medicaid Caseload'!I119</f>
        <v>352606</v>
      </c>
      <c r="J119" s="284">
        <f>'[3]Medicaid Caseload'!J119</f>
        <v>155</v>
      </c>
      <c r="K119" s="284">
        <f>'[3]Medicaid Caseload'!K119</f>
        <v>438771</v>
      </c>
      <c r="L119" s="284">
        <f>'[3]Medicaid Caseload'!L119</f>
        <v>64346</v>
      </c>
      <c r="M119" s="284">
        <f>'[3]Medicaid Caseload'!M119</f>
        <v>21473</v>
      </c>
      <c r="N119" s="284">
        <f>'[3]Medicaid Caseload'!N119</f>
        <v>10125</v>
      </c>
      <c r="O119" s="284">
        <f>'[3]Medicaid Caseload'!O119</f>
        <v>2229</v>
      </c>
      <c r="P119" s="284">
        <f>'[3]Medicaid Caseload'!P119</f>
        <v>2809</v>
      </c>
      <c r="Q119" s="284">
        <f>'[3]Medicaid Caseload'!Q119</f>
        <v>34828</v>
      </c>
      <c r="R119" s="285">
        <f>'[3]Medicaid Caseload'!R119</f>
        <v>1315217</v>
      </c>
    </row>
    <row r="120" spans="2:18" ht="15.75" x14ac:dyDescent="0.2">
      <c r="B120" s="69">
        <v>43282</v>
      </c>
      <c r="C120" s="282">
        <f>'[3]Medicaid Caseload'!C120</f>
        <v>47275</v>
      </c>
      <c r="D120" s="282">
        <f>'[3]Medicaid Caseload'!D120</f>
        <v>12499</v>
      </c>
      <c r="E120" s="282">
        <f>'[3]Medicaid Caseload'!E120</f>
        <v>69243</v>
      </c>
      <c r="F120" s="282">
        <f>'[3]Medicaid Caseload'!F120</f>
        <v>8791</v>
      </c>
      <c r="G120" s="282">
        <f>'[3]Medicaid Caseload'!G120</f>
        <v>183930</v>
      </c>
      <c r="H120" s="282">
        <f>'[3]Medicaid Caseload'!H120</f>
        <v>68773</v>
      </c>
      <c r="I120" s="282">
        <f>'[3]Medicaid Caseload'!I120</f>
        <v>336317</v>
      </c>
      <c r="J120" s="282">
        <f>'[3]Medicaid Caseload'!J120</f>
        <v>160</v>
      </c>
      <c r="K120" s="282">
        <f>'[3]Medicaid Caseload'!K120</f>
        <v>429605</v>
      </c>
      <c r="L120" s="282">
        <f>'[3]Medicaid Caseload'!L120</f>
        <v>60022</v>
      </c>
      <c r="M120" s="282">
        <f>'[3]Medicaid Caseload'!M120</f>
        <v>22059</v>
      </c>
      <c r="N120" s="282">
        <f>'[3]Medicaid Caseload'!N120</f>
        <v>12567</v>
      </c>
      <c r="O120" s="282">
        <f>'[3]Medicaid Caseload'!O120</f>
        <v>2395</v>
      </c>
      <c r="P120" s="282">
        <f>'[3]Medicaid Caseload'!P120</f>
        <v>2868</v>
      </c>
      <c r="Q120" s="282">
        <f>'[3]Medicaid Caseload'!Q120</f>
        <v>34656</v>
      </c>
      <c r="R120" s="283">
        <f>'[3]Medicaid Caseload'!R120</f>
        <v>1291160</v>
      </c>
    </row>
    <row r="121" spans="2:18" ht="15.75" x14ac:dyDescent="0.2">
      <c r="B121" s="69">
        <v>43313</v>
      </c>
      <c r="C121" s="282">
        <f>'[3]Medicaid Caseload'!C121</f>
        <v>47463</v>
      </c>
      <c r="D121" s="282">
        <f>'[3]Medicaid Caseload'!D121</f>
        <v>12559</v>
      </c>
      <c r="E121" s="282">
        <f>'[3]Medicaid Caseload'!E121</f>
        <v>69221</v>
      </c>
      <c r="F121" s="282">
        <f>'[3]Medicaid Caseload'!F121</f>
        <v>8734</v>
      </c>
      <c r="G121" s="282">
        <f>'[3]Medicaid Caseload'!G121</f>
        <v>183083</v>
      </c>
      <c r="H121" s="282">
        <f>'[3]Medicaid Caseload'!H121</f>
        <v>69297</v>
      </c>
      <c r="I121" s="282">
        <f>'[3]Medicaid Caseload'!I121</f>
        <v>340105</v>
      </c>
      <c r="J121" s="282">
        <f>'[3]Medicaid Caseload'!J121</f>
        <v>158</v>
      </c>
      <c r="K121" s="282">
        <f>'[3]Medicaid Caseload'!K121</f>
        <v>429302</v>
      </c>
      <c r="L121" s="282">
        <f>'[3]Medicaid Caseload'!L121</f>
        <v>60233</v>
      </c>
      <c r="M121" s="282">
        <f>'[3]Medicaid Caseload'!M121</f>
        <v>21913</v>
      </c>
      <c r="N121" s="282">
        <f>'[3]Medicaid Caseload'!N121</f>
        <v>12450</v>
      </c>
      <c r="O121" s="282">
        <f>'[3]Medicaid Caseload'!O121</f>
        <v>2243</v>
      </c>
      <c r="P121" s="282">
        <f>'[3]Medicaid Caseload'!P121</f>
        <v>2796</v>
      </c>
      <c r="Q121" s="282">
        <f>'[3]Medicaid Caseload'!Q121</f>
        <v>34802</v>
      </c>
      <c r="R121" s="283">
        <f>'[3]Medicaid Caseload'!R121</f>
        <v>1294359</v>
      </c>
    </row>
    <row r="122" spans="2:18" ht="15.75" x14ac:dyDescent="0.2">
      <c r="B122" s="69">
        <v>43344</v>
      </c>
      <c r="C122" s="282">
        <f>'[3]Medicaid Caseload'!C122</f>
        <v>47564</v>
      </c>
      <c r="D122" s="282">
        <f>'[3]Medicaid Caseload'!D122</f>
        <v>12647</v>
      </c>
      <c r="E122" s="282">
        <f>'[3]Medicaid Caseload'!E122</f>
        <v>69235</v>
      </c>
      <c r="F122" s="282">
        <f>'[3]Medicaid Caseload'!F122</f>
        <v>8667</v>
      </c>
      <c r="G122" s="282">
        <f>'[3]Medicaid Caseload'!G122</f>
        <v>182792</v>
      </c>
      <c r="H122" s="282">
        <f>'[3]Medicaid Caseload'!H122</f>
        <v>68226</v>
      </c>
      <c r="I122" s="282">
        <f>'[3]Medicaid Caseload'!I122</f>
        <v>342428</v>
      </c>
      <c r="J122" s="282">
        <f>'[3]Medicaid Caseload'!J122</f>
        <v>154</v>
      </c>
      <c r="K122" s="282">
        <f>'[3]Medicaid Caseload'!K122</f>
        <v>429176</v>
      </c>
      <c r="L122" s="282">
        <f>'[3]Medicaid Caseload'!L122</f>
        <v>60450</v>
      </c>
      <c r="M122" s="282">
        <f>'[3]Medicaid Caseload'!M122</f>
        <v>21826</v>
      </c>
      <c r="N122" s="282">
        <f>'[3]Medicaid Caseload'!N122</f>
        <v>12375</v>
      </c>
      <c r="O122" s="282">
        <f>'[3]Medicaid Caseload'!O122</f>
        <v>2190</v>
      </c>
      <c r="P122" s="282">
        <f>'[3]Medicaid Caseload'!P122</f>
        <v>2654</v>
      </c>
      <c r="Q122" s="282">
        <f>'[3]Medicaid Caseload'!Q122</f>
        <v>35434</v>
      </c>
      <c r="R122" s="283">
        <f>'[3]Medicaid Caseload'!R122</f>
        <v>1295818</v>
      </c>
    </row>
    <row r="123" spans="2:18" ht="15.75" x14ac:dyDescent="0.2">
      <c r="B123" s="69">
        <v>43374</v>
      </c>
      <c r="C123" s="282">
        <f>'[3]Medicaid Caseload'!C123</f>
        <v>47546</v>
      </c>
      <c r="D123" s="282">
        <f>'[3]Medicaid Caseload'!D123</f>
        <v>12681</v>
      </c>
      <c r="E123" s="282">
        <f>'[3]Medicaid Caseload'!E123</f>
        <v>68963</v>
      </c>
      <c r="F123" s="282">
        <f>'[3]Medicaid Caseload'!F123</f>
        <v>8606</v>
      </c>
      <c r="G123" s="282">
        <f>'[3]Medicaid Caseload'!G123</f>
        <v>178102</v>
      </c>
      <c r="H123" s="282">
        <f>'[3]Medicaid Caseload'!H123</f>
        <v>66710</v>
      </c>
      <c r="I123" s="282">
        <f>'[3]Medicaid Caseload'!I123</f>
        <v>341696</v>
      </c>
      <c r="J123" s="282">
        <f>'[3]Medicaid Caseload'!J123</f>
        <v>155</v>
      </c>
      <c r="K123" s="282">
        <f>'[3]Medicaid Caseload'!K123</f>
        <v>423792</v>
      </c>
      <c r="L123" s="282">
        <f>'[3]Medicaid Caseload'!L123</f>
        <v>61197</v>
      </c>
      <c r="M123" s="282">
        <f>'[3]Medicaid Caseload'!M123</f>
        <v>21804</v>
      </c>
      <c r="N123" s="282">
        <f>'[3]Medicaid Caseload'!N123</f>
        <v>12319</v>
      </c>
      <c r="O123" s="282">
        <f>'[3]Medicaid Caseload'!O123</f>
        <v>2412</v>
      </c>
      <c r="P123" s="282">
        <f>'[3]Medicaid Caseload'!P123</f>
        <v>2583</v>
      </c>
      <c r="Q123" s="282">
        <f>'[3]Medicaid Caseload'!Q123</f>
        <v>35294</v>
      </c>
      <c r="R123" s="283">
        <f>'[3]Medicaid Caseload'!R123</f>
        <v>1283860</v>
      </c>
    </row>
    <row r="124" spans="2:18" ht="15.75" x14ac:dyDescent="0.2">
      <c r="B124" s="69">
        <v>43405</v>
      </c>
      <c r="C124" s="282">
        <f>'[3]Medicaid Caseload'!C124</f>
        <v>47544</v>
      </c>
      <c r="D124" s="282">
        <f>'[3]Medicaid Caseload'!D124</f>
        <v>12696</v>
      </c>
      <c r="E124" s="282">
        <f>'[3]Medicaid Caseload'!E124</f>
        <v>68776</v>
      </c>
      <c r="F124" s="282">
        <f>'[3]Medicaid Caseload'!F124</f>
        <v>8641</v>
      </c>
      <c r="G124" s="282">
        <f>'[3]Medicaid Caseload'!G124</f>
        <v>176139</v>
      </c>
      <c r="H124" s="282">
        <f>'[3]Medicaid Caseload'!H124</f>
        <v>64480</v>
      </c>
      <c r="I124" s="282">
        <f>'[3]Medicaid Caseload'!I124</f>
        <v>334945</v>
      </c>
      <c r="J124" s="282">
        <f>'[3]Medicaid Caseload'!J124</f>
        <v>148</v>
      </c>
      <c r="K124" s="282">
        <f>'[3]Medicaid Caseload'!K124</f>
        <v>420435</v>
      </c>
      <c r="L124" s="282">
        <f>'[3]Medicaid Caseload'!L124</f>
        <v>61569</v>
      </c>
      <c r="M124" s="282">
        <f>'[3]Medicaid Caseload'!M124</f>
        <v>21741</v>
      </c>
      <c r="N124" s="282">
        <f>'[3]Medicaid Caseload'!N124</f>
        <v>12138</v>
      </c>
      <c r="O124" s="282">
        <f>'[3]Medicaid Caseload'!O124</f>
        <v>2366</v>
      </c>
      <c r="P124" s="282">
        <f>'[3]Medicaid Caseload'!P124</f>
        <v>2533</v>
      </c>
      <c r="Q124" s="282">
        <f>'[3]Medicaid Caseload'!Q124</f>
        <v>35078</v>
      </c>
      <c r="R124" s="283">
        <f>'[3]Medicaid Caseload'!R124</f>
        <v>1269229</v>
      </c>
    </row>
    <row r="125" spans="2:18" ht="15.75" x14ac:dyDescent="0.2">
      <c r="B125" s="69">
        <v>43435</v>
      </c>
      <c r="C125" s="282">
        <f>'[3]Medicaid Caseload'!C125</f>
        <v>47622</v>
      </c>
      <c r="D125" s="282">
        <f>'[3]Medicaid Caseload'!D125</f>
        <v>12683</v>
      </c>
      <c r="E125" s="282">
        <f>'[3]Medicaid Caseload'!E125</f>
        <v>68468</v>
      </c>
      <c r="F125" s="282">
        <f>'[3]Medicaid Caseload'!F125</f>
        <v>8819</v>
      </c>
      <c r="G125" s="282">
        <f>'[3]Medicaid Caseload'!G125</f>
        <v>175299</v>
      </c>
      <c r="H125" s="282">
        <f>'[3]Medicaid Caseload'!H125</f>
        <v>63665</v>
      </c>
      <c r="I125" s="282">
        <f>'[3]Medicaid Caseload'!I125</f>
        <v>333858</v>
      </c>
      <c r="J125" s="282">
        <f>'[3]Medicaid Caseload'!J125</f>
        <v>138</v>
      </c>
      <c r="K125" s="282">
        <f>'[3]Medicaid Caseload'!K125</f>
        <v>417916</v>
      </c>
      <c r="L125" s="282">
        <f>'[3]Medicaid Caseload'!L125</f>
        <v>60273</v>
      </c>
      <c r="M125" s="282">
        <f>'[3]Medicaid Caseload'!M125</f>
        <v>22127</v>
      </c>
      <c r="N125" s="282">
        <f>'[3]Medicaid Caseload'!N125</f>
        <v>11881</v>
      </c>
      <c r="O125" s="282">
        <f>'[3]Medicaid Caseload'!O125</f>
        <v>2323</v>
      </c>
      <c r="P125" s="282">
        <f>'[3]Medicaid Caseload'!P125</f>
        <v>2495</v>
      </c>
      <c r="Q125" s="282">
        <f>'[3]Medicaid Caseload'!Q125</f>
        <v>34728</v>
      </c>
      <c r="R125" s="283">
        <f>'[3]Medicaid Caseload'!R125</f>
        <v>1262295</v>
      </c>
    </row>
    <row r="126" spans="2:18" ht="15.75" x14ac:dyDescent="0.2">
      <c r="B126" s="69">
        <v>43466</v>
      </c>
      <c r="C126" s="282">
        <f>'[3]Medicaid Caseload'!C126</f>
        <v>48091</v>
      </c>
      <c r="D126" s="282">
        <f>'[3]Medicaid Caseload'!D126</f>
        <v>12746</v>
      </c>
      <c r="E126" s="282">
        <f>'[3]Medicaid Caseload'!E126</f>
        <v>69053</v>
      </c>
      <c r="F126" s="282">
        <f>'[3]Medicaid Caseload'!F126</f>
        <v>9147</v>
      </c>
      <c r="G126" s="282">
        <f>'[3]Medicaid Caseload'!G126</f>
        <v>175180</v>
      </c>
      <c r="H126" s="282">
        <f>'[3]Medicaid Caseload'!H126</f>
        <v>61152</v>
      </c>
      <c r="I126" s="282">
        <f>'[3]Medicaid Caseload'!I126</f>
        <v>327637</v>
      </c>
      <c r="J126" s="282">
        <f>'[3]Medicaid Caseload'!J126</f>
        <v>142</v>
      </c>
      <c r="K126" s="282">
        <f>'[3]Medicaid Caseload'!K126</f>
        <v>416568</v>
      </c>
      <c r="L126" s="282">
        <f>'[3]Medicaid Caseload'!L126</f>
        <v>60891</v>
      </c>
      <c r="M126" s="282">
        <f>'[3]Medicaid Caseload'!M126</f>
        <v>21696</v>
      </c>
      <c r="N126" s="282">
        <f>'[3]Medicaid Caseload'!N126</f>
        <v>12073</v>
      </c>
      <c r="O126" s="282">
        <f>'[3]Medicaid Caseload'!O126</f>
        <v>2347</v>
      </c>
      <c r="P126" s="282">
        <f>'[3]Medicaid Caseload'!P126</f>
        <v>2604</v>
      </c>
      <c r="Q126" s="282">
        <f>'[3]Medicaid Caseload'!Q126</f>
        <v>34657</v>
      </c>
      <c r="R126" s="283">
        <f>'[3]Medicaid Caseload'!R126</f>
        <v>1253984</v>
      </c>
    </row>
    <row r="127" spans="2:18" ht="15.75" x14ac:dyDescent="0.2">
      <c r="B127" s="69">
        <v>43497</v>
      </c>
      <c r="C127" s="282">
        <f>'[3]Medicaid Caseload'!C127</f>
        <v>47571</v>
      </c>
      <c r="D127" s="282">
        <f>'[3]Medicaid Caseload'!D127</f>
        <v>12675</v>
      </c>
      <c r="E127" s="282">
        <f>'[3]Medicaid Caseload'!E127</f>
        <v>68711</v>
      </c>
      <c r="F127" s="282">
        <f>'[3]Medicaid Caseload'!F127</f>
        <v>9249</v>
      </c>
      <c r="G127" s="282">
        <f>'[3]Medicaid Caseload'!G127</f>
        <v>173809</v>
      </c>
      <c r="H127" s="282">
        <f>'[3]Medicaid Caseload'!H127</f>
        <v>61050</v>
      </c>
      <c r="I127" s="282">
        <f>'[3]Medicaid Caseload'!I127</f>
        <v>327212</v>
      </c>
      <c r="J127" s="282">
        <f>'[3]Medicaid Caseload'!J127</f>
        <v>148</v>
      </c>
      <c r="K127" s="282">
        <f>'[3]Medicaid Caseload'!K127</f>
        <v>416362</v>
      </c>
      <c r="L127" s="282">
        <f>'[3]Medicaid Caseload'!L127</f>
        <v>60720</v>
      </c>
      <c r="M127" s="282">
        <f>'[3]Medicaid Caseload'!M127</f>
        <v>21794</v>
      </c>
      <c r="N127" s="282">
        <f>'[3]Medicaid Caseload'!N127</f>
        <v>11977</v>
      </c>
      <c r="O127" s="282">
        <f>'[3]Medicaid Caseload'!O127</f>
        <v>2312</v>
      </c>
      <c r="P127" s="282">
        <f>'[3]Medicaid Caseload'!P127</f>
        <v>2580</v>
      </c>
      <c r="Q127" s="282">
        <f>'[3]Medicaid Caseload'!Q127</f>
        <v>34608</v>
      </c>
      <c r="R127" s="283">
        <f>'[3]Medicaid Caseload'!R127</f>
        <v>1250778</v>
      </c>
    </row>
    <row r="128" spans="2:18" ht="15.75" x14ac:dyDescent="0.2">
      <c r="B128" s="69">
        <v>43525</v>
      </c>
      <c r="C128" s="282">
        <f>'[3]Medicaid Caseload'!C128</f>
        <v>47704</v>
      </c>
      <c r="D128" s="282">
        <f>'[3]Medicaid Caseload'!D128</f>
        <v>12773</v>
      </c>
      <c r="E128" s="282">
        <f>'[3]Medicaid Caseload'!E128</f>
        <v>68259</v>
      </c>
      <c r="F128" s="282">
        <f>'[3]Medicaid Caseload'!F128</f>
        <v>9213</v>
      </c>
      <c r="G128" s="282">
        <f>'[3]Medicaid Caseload'!G128</f>
        <v>171958</v>
      </c>
      <c r="H128" s="282">
        <f>'[3]Medicaid Caseload'!H128</f>
        <v>60326</v>
      </c>
      <c r="I128" s="282">
        <f>'[3]Medicaid Caseload'!I128</f>
        <v>325645</v>
      </c>
      <c r="J128" s="282">
        <f>'[3]Medicaid Caseload'!J128</f>
        <v>140</v>
      </c>
      <c r="K128" s="282">
        <f>'[3]Medicaid Caseload'!K128</f>
        <v>415610</v>
      </c>
      <c r="L128" s="282">
        <f>'[3]Medicaid Caseload'!L128</f>
        <v>59487</v>
      </c>
      <c r="M128" s="282">
        <f>'[3]Medicaid Caseload'!M128</f>
        <v>21720</v>
      </c>
      <c r="N128" s="282">
        <f>'[3]Medicaid Caseload'!N128</f>
        <v>12097</v>
      </c>
      <c r="O128" s="282">
        <f>'[3]Medicaid Caseload'!O128</f>
        <v>2312</v>
      </c>
      <c r="P128" s="282">
        <f>'[3]Medicaid Caseload'!P128</f>
        <v>2650</v>
      </c>
      <c r="Q128" s="282">
        <f>'[3]Medicaid Caseload'!Q128</f>
        <v>34426</v>
      </c>
      <c r="R128" s="283">
        <f>'[3]Medicaid Caseload'!R128</f>
        <v>1244320</v>
      </c>
    </row>
    <row r="129" spans="2:18" ht="15.75" x14ac:dyDescent="0.2">
      <c r="B129" s="69">
        <v>43556</v>
      </c>
      <c r="C129" s="282">
        <f>'[3]Medicaid Caseload'!C129</f>
        <v>47704</v>
      </c>
      <c r="D129" s="282">
        <f>'[3]Medicaid Caseload'!D129</f>
        <v>12818</v>
      </c>
      <c r="E129" s="282">
        <f>'[3]Medicaid Caseload'!E129</f>
        <v>67927</v>
      </c>
      <c r="F129" s="282">
        <f>'[3]Medicaid Caseload'!F129</f>
        <v>9255</v>
      </c>
      <c r="G129" s="282">
        <f>'[3]Medicaid Caseload'!G129</f>
        <v>170750</v>
      </c>
      <c r="H129" s="282">
        <f>'[3]Medicaid Caseload'!H129</f>
        <v>59944</v>
      </c>
      <c r="I129" s="282">
        <f>'[3]Medicaid Caseload'!I129</f>
        <v>317866</v>
      </c>
      <c r="J129" s="282">
        <f>'[3]Medicaid Caseload'!J129</f>
        <v>131</v>
      </c>
      <c r="K129" s="282">
        <f>'[3]Medicaid Caseload'!K129</f>
        <v>414766</v>
      </c>
      <c r="L129" s="282">
        <f>'[3]Medicaid Caseload'!L129</f>
        <v>56610</v>
      </c>
      <c r="M129" s="282">
        <f>'[3]Medicaid Caseload'!M129</f>
        <v>21706</v>
      </c>
      <c r="N129" s="282">
        <f>'[3]Medicaid Caseload'!N129</f>
        <v>12220</v>
      </c>
      <c r="O129" s="282">
        <f>'[3]Medicaid Caseload'!O129</f>
        <v>2184</v>
      </c>
      <c r="P129" s="282">
        <f>'[3]Medicaid Caseload'!P129</f>
        <v>2706</v>
      </c>
      <c r="Q129" s="282">
        <f>'[3]Medicaid Caseload'!Q129</f>
        <v>34273</v>
      </c>
      <c r="R129" s="283">
        <f>'[3]Medicaid Caseload'!R129</f>
        <v>1230860</v>
      </c>
    </row>
    <row r="130" spans="2:18" ht="15.75" x14ac:dyDescent="0.2">
      <c r="B130" s="69">
        <v>43586</v>
      </c>
      <c r="C130" s="282">
        <f>'[3]Medicaid Caseload'!C130</f>
        <v>48018</v>
      </c>
      <c r="D130" s="282">
        <f>'[3]Medicaid Caseload'!D130</f>
        <v>12880</v>
      </c>
      <c r="E130" s="282">
        <f>'[3]Medicaid Caseload'!E130</f>
        <v>67913</v>
      </c>
      <c r="F130" s="282">
        <f>'[3]Medicaid Caseload'!F130</f>
        <v>9305</v>
      </c>
      <c r="G130" s="282">
        <f>'[3]Medicaid Caseload'!G130</f>
        <v>169791</v>
      </c>
      <c r="H130" s="282">
        <f>'[3]Medicaid Caseload'!H130</f>
        <v>59887</v>
      </c>
      <c r="I130" s="282">
        <f>'[3]Medicaid Caseload'!I130</f>
        <v>318368</v>
      </c>
      <c r="J130" s="282">
        <f>'[3]Medicaid Caseload'!J130</f>
        <v>131</v>
      </c>
      <c r="K130" s="282">
        <f>'[3]Medicaid Caseload'!K130</f>
        <v>415174</v>
      </c>
      <c r="L130" s="282">
        <f>'[3]Medicaid Caseload'!L130</f>
        <v>55887</v>
      </c>
      <c r="M130" s="282">
        <f>'[3]Medicaid Caseload'!M130</f>
        <v>21693</v>
      </c>
      <c r="N130" s="282">
        <f>'[3]Medicaid Caseload'!N130</f>
        <v>12140</v>
      </c>
      <c r="O130" s="282">
        <f>'[3]Medicaid Caseload'!O130</f>
        <v>2190</v>
      </c>
      <c r="P130" s="282">
        <f>'[3]Medicaid Caseload'!P130</f>
        <v>2713</v>
      </c>
      <c r="Q130" s="282">
        <f>'[3]Medicaid Caseload'!Q130</f>
        <v>34284</v>
      </c>
      <c r="R130" s="283">
        <f>'[3]Medicaid Caseload'!R130</f>
        <v>1230374</v>
      </c>
    </row>
    <row r="131" spans="2:18" ht="15.75" x14ac:dyDescent="0.2">
      <c r="B131" s="69">
        <v>43617</v>
      </c>
      <c r="C131" s="282">
        <f>'[3]Medicaid Caseload'!C131</f>
        <v>48125</v>
      </c>
      <c r="D131" s="282">
        <f>'[3]Medicaid Caseload'!D131</f>
        <v>12994</v>
      </c>
      <c r="E131" s="282">
        <f>'[3]Medicaid Caseload'!E131</f>
        <v>67901</v>
      </c>
      <c r="F131" s="282">
        <f>'[3]Medicaid Caseload'!F131</f>
        <v>9415</v>
      </c>
      <c r="G131" s="282">
        <f>'[3]Medicaid Caseload'!G131</f>
        <v>169089</v>
      </c>
      <c r="H131" s="282">
        <f>'[3]Medicaid Caseload'!H131</f>
        <v>59246</v>
      </c>
      <c r="I131" s="282">
        <f>'[3]Medicaid Caseload'!I131</f>
        <v>320219</v>
      </c>
      <c r="J131" s="282">
        <f>'[3]Medicaid Caseload'!J131</f>
        <v>131</v>
      </c>
      <c r="K131" s="282">
        <f>'[3]Medicaid Caseload'!K131</f>
        <v>414330</v>
      </c>
      <c r="L131" s="282">
        <f>'[3]Medicaid Caseload'!L131</f>
        <v>55169</v>
      </c>
      <c r="M131" s="282">
        <f>'[3]Medicaid Caseload'!M131</f>
        <v>21705</v>
      </c>
      <c r="N131" s="282">
        <f>'[3]Medicaid Caseload'!N131</f>
        <v>12112</v>
      </c>
      <c r="O131" s="282">
        <f>'[3]Medicaid Caseload'!O131</f>
        <v>2239</v>
      </c>
      <c r="P131" s="282">
        <f>'[3]Medicaid Caseload'!P131</f>
        <v>2665</v>
      </c>
      <c r="Q131" s="282">
        <f>'[3]Medicaid Caseload'!Q131</f>
        <v>33999</v>
      </c>
      <c r="R131" s="283">
        <f>'[3]Medicaid Caseload'!R131</f>
        <v>1229339</v>
      </c>
    </row>
    <row r="132" spans="2:18" ht="15.75" x14ac:dyDescent="0.2">
      <c r="B132" s="73" t="s">
        <v>122</v>
      </c>
      <c r="C132" s="284">
        <f>'[3]Medicaid Caseload'!C132</f>
        <v>47686</v>
      </c>
      <c r="D132" s="284">
        <f>'[3]Medicaid Caseload'!D132</f>
        <v>12721</v>
      </c>
      <c r="E132" s="284">
        <f>'[3]Medicaid Caseload'!E132</f>
        <v>68639</v>
      </c>
      <c r="F132" s="284">
        <f>'[3]Medicaid Caseload'!F132</f>
        <v>8987</v>
      </c>
      <c r="G132" s="284">
        <f>'[3]Medicaid Caseload'!G132</f>
        <v>175827</v>
      </c>
      <c r="H132" s="284">
        <f>'[3]Medicaid Caseload'!H132</f>
        <v>63563</v>
      </c>
      <c r="I132" s="284">
        <f>'[3]Medicaid Caseload'!I132</f>
        <v>330525</v>
      </c>
      <c r="J132" s="284">
        <f>'[3]Medicaid Caseload'!J132</f>
        <v>145</v>
      </c>
      <c r="K132" s="284">
        <f>'[3]Medicaid Caseload'!K132</f>
        <v>420253</v>
      </c>
      <c r="L132" s="284">
        <f>'[3]Medicaid Caseload'!L132</f>
        <v>59376</v>
      </c>
      <c r="M132" s="284">
        <f>'[3]Medicaid Caseload'!M132</f>
        <v>21815</v>
      </c>
      <c r="N132" s="284">
        <f>'[3]Medicaid Caseload'!N132</f>
        <v>12196</v>
      </c>
      <c r="O132" s="284">
        <f>'[3]Medicaid Caseload'!O132</f>
        <v>2293</v>
      </c>
      <c r="P132" s="284">
        <f>'[3]Medicaid Caseload'!P132</f>
        <v>2654</v>
      </c>
      <c r="Q132" s="284">
        <f>'[3]Medicaid Caseload'!Q132</f>
        <v>34687</v>
      </c>
      <c r="R132" s="353">
        <f>'[3]Medicaid Caseload'!R132</f>
        <v>1261367</v>
      </c>
    </row>
    <row r="133" spans="2:18" ht="15.75" x14ac:dyDescent="0.2">
      <c r="B133" s="69">
        <f>'[3]Medicaid Caseload'!B133</f>
        <v>43647</v>
      </c>
      <c r="C133" s="282">
        <f>'[3]Medicaid Caseload'!C133</f>
        <v>48316</v>
      </c>
      <c r="D133" s="282">
        <f>'[3]Medicaid Caseload'!D133</f>
        <v>13013</v>
      </c>
      <c r="E133" s="282">
        <f>'[3]Medicaid Caseload'!E133</f>
        <v>67860</v>
      </c>
      <c r="F133" s="282">
        <f>'[3]Medicaid Caseload'!F133</f>
        <v>9613</v>
      </c>
      <c r="G133" s="282">
        <f>'[3]Medicaid Caseload'!G133</f>
        <v>168544</v>
      </c>
      <c r="H133" s="282">
        <f>'[3]Medicaid Caseload'!H133</f>
        <v>58061</v>
      </c>
      <c r="I133" s="282">
        <f>'[3]Medicaid Caseload'!I133</f>
        <v>316042</v>
      </c>
      <c r="J133" s="282">
        <f>'[3]Medicaid Caseload'!J133</f>
        <v>127</v>
      </c>
      <c r="K133" s="282">
        <f>'[3]Medicaid Caseload'!K133</f>
        <v>412451</v>
      </c>
      <c r="L133" s="282">
        <f>'[3]Medicaid Caseload'!L133</f>
        <v>54796</v>
      </c>
      <c r="M133" s="282">
        <f>'[3]Medicaid Caseload'!M133</f>
        <v>21628</v>
      </c>
      <c r="N133" s="282">
        <f>'[3]Medicaid Caseload'!N133</f>
        <v>12333</v>
      </c>
      <c r="O133" s="282">
        <f>'[3]Medicaid Caseload'!O133</f>
        <v>2201</v>
      </c>
      <c r="P133" s="282">
        <f>'[3]Medicaid Caseload'!P133</f>
        <v>2720</v>
      </c>
      <c r="Q133" s="282">
        <f>'[3]Medicaid Caseload'!Q133</f>
        <v>33847</v>
      </c>
      <c r="R133" s="283">
        <f>'[3]Medicaid Caseload'!R133</f>
        <v>1221552</v>
      </c>
    </row>
    <row r="134" spans="2:18" ht="15.75" x14ac:dyDescent="0.2">
      <c r="B134" s="69">
        <f>'[3]Medicaid Caseload'!B134</f>
        <v>43678</v>
      </c>
      <c r="C134" s="282">
        <f>'[3]Medicaid Caseload'!C134</f>
        <v>48446</v>
      </c>
      <c r="D134" s="282">
        <f>'[3]Medicaid Caseload'!D134</f>
        <v>12992</v>
      </c>
      <c r="E134" s="282">
        <f>'[3]Medicaid Caseload'!E134</f>
        <v>67557</v>
      </c>
      <c r="F134" s="282">
        <f>'[3]Medicaid Caseload'!F134</f>
        <v>9583</v>
      </c>
      <c r="G134" s="282">
        <f>'[3]Medicaid Caseload'!G134</f>
        <v>167960</v>
      </c>
      <c r="H134" s="282">
        <f>'[3]Medicaid Caseload'!H134</f>
        <v>57931</v>
      </c>
      <c r="I134" s="282">
        <f>'[3]Medicaid Caseload'!I134</f>
        <v>318314</v>
      </c>
      <c r="J134" s="282">
        <f>'[3]Medicaid Caseload'!J134</f>
        <v>131</v>
      </c>
      <c r="K134" s="282">
        <f>'[3]Medicaid Caseload'!K134</f>
        <v>410883</v>
      </c>
      <c r="L134" s="282">
        <f>'[3]Medicaid Caseload'!L134</f>
        <v>54394</v>
      </c>
      <c r="M134" s="282">
        <f>'[3]Medicaid Caseload'!M134</f>
        <v>21674</v>
      </c>
      <c r="N134" s="282">
        <f>'[3]Medicaid Caseload'!N134</f>
        <v>11967</v>
      </c>
      <c r="O134" s="282">
        <f>'[3]Medicaid Caseload'!O134</f>
        <v>2127</v>
      </c>
      <c r="P134" s="282">
        <f>'[3]Medicaid Caseload'!P134</f>
        <v>2531</v>
      </c>
      <c r="Q134" s="282">
        <f>'[3]Medicaid Caseload'!Q134</f>
        <v>34059</v>
      </c>
      <c r="R134" s="283">
        <f>'[3]Medicaid Caseload'!R134</f>
        <v>1220549</v>
      </c>
    </row>
    <row r="135" spans="2:18" ht="15.75" x14ac:dyDescent="0.2">
      <c r="B135" s="69">
        <f>'[3]Medicaid Caseload'!B135</f>
        <v>43709</v>
      </c>
      <c r="C135" s="282">
        <f>'[3]Medicaid Caseload'!C135</f>
        <v>48386</v>
      </c>
      <c r="D135" s="282">
        <f>'[3]Medicaid Caseload'!D135</f>
        <v>13012</v>
      </c>
      <c r="E135" s="282">
        <f>'[3]Medicaid Caseload'!E135</f>
        <v>67382</v>
      </c>
      <c r="F135" s="282">
        <f>'[3]Medicaid Caseload'!F135</f>
        <v>9644</v>
      </c>
      <c r="G135" s="282">
        <f>'[3]Medicaid Caseload'!G135</f>
        <v>167359</v>
      </c>
      <c r="H135" s="282">
        <f>'[3]Medicaid Caseload'!H135</f>
        <v>57640</v>
      </c>
      <c r="I135" s="282">
        <f>'[3]Medicaid Caseload'!I135</f>
        <v>320213</v>
      </c>
      <c r="J135" s="282">
        <f>'[3]Medicaid Caseload'!J135</f>
        <v>136</v>
      </c>
      <c r="K135" s="282">
        <f>'[3]Medicaid Caseload'!K135</f>
        <v>409522</v>
      </c>
      <c r="L135" s="282">
        <f>'[3]Medicaid Caseload'!L135</f>
        <v>54464</v>
      </c>
      <c r="M135" s="282">
        <f>'[3]Medicaid Caseload'!M135</f>
        <v>21595</v>
      </c>
      <c r="N135" s="282">
        <f>'[3]Medicaid Caseload'!N135</f>
        <v>11716</v>
      </c>
      <c r="O135" s="282">
        <f>'[3]Medicaid Caseload'!O135</f>
        <v>2094</v>
      </c>
      <c r="P135" s="282">
        <f>'[3]Medicaid Caseload'!P135</f>
        <v>2376</v>
      </c>
      <c r="Q135" s="282">
        <f>'[3]Medicaid Caseload'!Q135</f>
        <v>33890</v>
      </c>
      <c r="R135" s="283">
        <f>'[3]Medicaid Caseload'!R135</f>
        <v>1219429</v>
      </c>
    </row>
    <row r="136" spans="2:18" ht="15.75" x14ac:dyDescent="0.2">
      <c r="B136" s="69">
        <f>'[3]Medicaid Caseload'!B136</f>
        <v>43739</v>
      </c>
      <c r="C136" s="282">
        <f>'[3]Medicaid Caseload'!C136</f>
        <v>48434</v>
      </c>
      <c r="D136" s="282">
        <f>'[3]Medicaid Caseload'!D136</f>
        <v>12986</v>
      </c>
      <c r="E136" s="282">
        <f>'[3]Medicaid Caseload'!E136</f>
        <v>67105</v>
      </c>
      <c r="F136" s="282">
        <f>'[3]Medicaid Caseload'!F136</f>
        <v>9740</v>
      </c>
      <c r="G136" s="282">
        <f>'[3]Medicaid Caseload'!G136</f>
        <v>165851</v>
      </c>
      <c r="H136" s="282">
        <f>'[3]Medicaid Caseload'!H136</f>
        <v>58277</v>
      </c>
      <c r="I136" s="282">
        <f>'[3]Medicaid Caseload'!I136</f>
        <v>319577</v>
      </c>
      <c r="J136" s="282">
        <f>'[3]Medicaid Caseload'!J136</f>
        <v>146</v>
      </c>
      <c r="K136" s="282">
        <f>'[3]Medicaid Caseload'!K136</f>
        <v>407413</v>
      </c>
      <c r="L136" s="282">
        <f>'[3]Medicaid Caseload'!L136</f>
        <v>55221</v>
      </c>
      <c r="M136" s="282">
        <f>'[3]Medicaid Caseload'!M136</f>
        <v>21599</v>
      </c>
      <c r="N136" s="282">
        <f>'[3]Medicaid Caseload'!N136</f>
        <v>11490</v>
      </c>
      <c r="O136" s="282">
        <f>'[3]Medicaid Caseload'!O136</f>
        <v>2075</v>
      </c>
      <c r="P136" s="282">
        <f>'[3]Medicaid Caseload'!P136</f>
        <v>2386</v>
      </c>
      <c r="Q136" s="282">
        <f>'[3]Medicaid Caseload'!Q136</f>
        <v>33914</v>
      </c>
      <c r="R136" s="283">
        <f>'[3]Medicaid Caseload'!R136</f>
        <v>1216214</v>
      </c>
    </row>
    <row r="137" spans="2:18" ht="15.75" x14ac:dyDescent="0.2">
      <c r="B137" s="69">
        <f>'[3]Medicaid Caseload'!B137</f>
        <v>43770</v>
      </c>
      <c r="C137" s="282">
        <f>'[3]Medicaid Caseload'!C137</f>
        <v>47574</v>
      </c>
      <c r="D137" s="282">
        <f>'[3]Medicaid Caseload'!D137</f>
        <v>12898</v>
      </c>
      <c r="E137" s="282">
        <f>'[3]Medicaid Caseload'!E137</f>
        <v>66382</v>
      </c>
      <c r="F137" s="282">
        <f>'[3]Medicaid Caseload'!F137</f>
        <v>9841</v>
      </c>
      <c r="G137" s="282">
        <f>'[3]Medicaid Caseload'!G137</f>
        <v>164578</v>
      </c>
      <c r="H137" s="282">
        <f>'[3]Medicaid Caseload'!H137</f>
        <v>58658</v>
      </c>
      <c r="I137" s="282">
        <f>'[3]Medicaid Caseload'!I137</f>
        <v>320755</v>
      </c>
      <c r="J137" s="282">
        <f>'[3]Medicaid Caseload'!J137</f>
        <v>144</v>
      </c>
      <c r="K137" s="282">
        <f>'[3]Medicaid Caseload'!K137</f>
        <v>405220</v>
      </c>
      <c r="L137" s="282">
        <f>'[3]Medicaid Caseload'!L137</f>
        <v>56378</v>
      </c>
      <c r="M137" s="282">
        <f>'[3]Medicaid Caseload'!M137</f>
        <v>21579</v>
      </c>
      <c r="N137" s="282">
        <f>'[3]Medicaid Caseload'!N137</f>
        <v>11081</v>
      </c>
      <c r="O137" s="282">
        <f>'[3]Medicaid Caseload'!O137</f>
        <v>2146</v>
      </c>
      <c r="P137" s="282">
        <f>'[3]Medicaid Caseload'!P137</f>
        <v>2274</v>
      </c>
      <c r="Q137" s="282">
        <f>'[3]Medicaid Caseload'!Q137</f>
        <v>33566</v>
      </c>
      <c r="R137" s="283">
        <f>'[3]Medicaid Caseload'!R137</f>
        <v>1213074</v>
      </c>
    </row>
    <row r="138" spans="2:18" ht="15.75" x14ac:dyDescent="0.2">
      <c r="B138" s="69">
        <f>'[3]Medicaid Caseload'!B138</f>
        <v>43800</v>
      </c>
      <c r="C138" s="282">
        <f>'[3]Medicaid Caseload'!C138</f>
        <v>47575</v>
      </c>
      <c r="D138" s="282">
        <f>'[3]Medicaid Caseload'!D138</f>
        <v>12914</v>
      </c>
      <c r="E138" s="282">
        <f>'[3]Medicaid Caseload'!E138</f>
        <v>66059</v>
      </c>
      <c r="F138" s="282">
        <f>'[3]Medicaid Caseload'!F138</f>
        <v>10140</v>
      </c>
      <c r="G138" s="282">
        <f>'[3]Medicaid Caseload'!G138</f>
        <v>161286</v>
      </c>
      <c r="H138" s="282">
        <f>'[3]Medicaid Caseload'!H138</f>
        <v>59126</v>
      </c>
      <c r="I138" s="282">
        <f>'[3]Medicaid Caseload'!I138</f>
        <v>319312</v>
      </c>
      <c r="J138" s="282">
        <f>'[3]Medicaid Caseload'!J138</f>
        <v>136</v>
      </c>
      <c r="K138" s="282">
        <f>'[3]Medicaid Caseload'!K138</f>
        <v>404097</v>
      </c>
      <c r="L138" s="282">
        <f>'[3]Medicaid Caseload'!L138</f>
        <v>56938</v>
      </c>
      <c r="M138" s="282">
        <f>'[3]Medicaid Caseload'!M138</f>
        <v>21585</v>
      </c>
      <c r="N138" s="282">
        <f>'[3]Medicaid Caseload'!N138</f>
        <v>10832</v>
      </c>
      <c r="O138" s="282">
        <f>'[3]Medicaid Caseload'!O138</f>
        <v>2129</v>
      </c>
      <c r="P138" s="282">
        <f>'[3]Medicaid Caseload'!P138</f>
        <v>2219</v>
      </c>
      <c r="Q138" s="282">
        <f>'[3]Medicaid Caseload'!Q138</f>
        <v>33218</v>
      </c>
      <c r="R138" s="283">
        <f>'[3]Medicaid Caseload'!R138</f>
        <v>1207566</v>
      </c>
    </row>
    <row r="139" spans="2:18" ht="15.75" x14ac:dyDescent="0.2">
      <c r="B139" s="69">
        <f>'[3]Medicaid Caseload'!B139</f>
        <v>43831</v>
      </c>
      <c r="C139" s="282">
        <f>'[3]Medicaid Caseload'!C139</f>
        <v>47095</v>
      </c>
      <c r="D139" s="282">
        <f>'[3]Medicaid Caseload'!D139</f>
        <v>12981</v>
      </c>
      <c r="E139" s="282">
        <f>'[3]Medicaid Caseload'!E139</f>
        <v>66551</v>
      </c>
      <c r="F139" s="282">
        <f>'[3]Medicaid Caseload'!F139</f>
        <v>10244</v>
      </c>
      <c r="G139" s="282">
        <f>'[3]Medicaid Caseload'!G139</f>
        <v>160061</v>
      </c>
      <c r="H139" s="282">
        <f>'[3]Medicaid Caseload'!H139</f>
        <v>58152</v>
      </c>
      <c r="I139" s="282">
        <f>'[3]Medicaid Caseload'!I139</f>
        <v>315372</v>
      </c>
      <c r="J139" s="282">
        <f>'[3]Medicaid Caseload'!J139</f>
        <v>136</v>
      </c>
      <c r="K139" s="282">
        <f>'[3]Medicaid Caseload'!K139</f>
        <v>400649</v>
      </c>
      <c r="L139" s="282">
        <f>'[3]Medicaid Caseload'!L139</f>
        <v>57319</v>
      </c>
      <c r="M139" s="282">
        <f>'[3]Medicaid Caseload'!M139</f>
        <v>21458</v>
      </c>
      <c r="N139" s="282">
        <f>'[3]Medicaid Caseload'!N139</f>
        <v>10842</v>
      </c>
      <c r="O139" s="282">
        <f>'[3]Medicaid Caseload'!O139</f>
        <v>2191</v>
      </c>
      <c r="P139" s="282">
        <f>'[3]Medicaid Caseload'!P139</f>
        <v>2270</v>
      </c>
      <c r="Q139" s="282">
        <f>'[3]Medicaid Caseload'!Q139</f>
        <v>33011</v>
      </c>
      <c r="R139" s="283">
        <f>'[3]Medicaid Caseload'!R139</f>
        <v>1198332</v>
      </c>
    </row>
    <row r="140" spans="2:18" ht="15.75" x14ac:dyDescent="0.2">
      <c r="B140" s="69">
        <f>'[3]Medicaid Caseload'!B140</f>
        <v>43862</v>
      </c>
      <c r="C140" s="282">
        <f>'[3]Medicaid Caseload'!C140</f>
        <v>46391</v>
      </c>
      <c r="D140" s="282">
        <f>'[3]Medicaid Caseload'!D140</f>
        <v>13005</v>
      </c>
      <c r="E140" s="282">
        <f>'[3]Medicaid Caseload'!E140</f>
        <v>66189</v>
      </c>
      <c r="F140" s="282">
        <f>'[3]Medicaid Caseload'!F140</f>
        <v>10277</v>
      </c>
      <c r="G140" s="282">
        <f>'[3]Medicaid Caseload'!G140</f>
        <v>159654</v>
      </c>
      <c r="H140" s="282">
        <f>'[3]Medicaid Caseload'!H140</f>
        <v>57851</v>
      </c>
      <c r="I140" s="282">
        <f>'[3]Medicaid Caseload'!I140</f>
        <v>315302</v>
      </c>
      <c r="J140" s="282">
        <f>'[3]Medicaid Caseload'!J140</f>
        <v>131</v>
      </c>
      <c r="K140" s="282">
        <f>'[3]Medicaid Caseload'!K140</f>
        <v>398833</v>
      </c>
      <c r="L140" s="282">
        <f>'[3]Medicaid Caseload'!L140</f>
        <v>56886</v>
      </c>
      <c r="M140" s="282">
        <f>'[3]Medicaid Caseload'!M140</f>
        <v>20978</v>
      </c>
      <c r="N140" s="282">
        <f>'[3]Medicaid Caseload'!N140</f>
        <v>10763</v>
      </c>
      <c r="O140" s="282">
        <f>'[3]Medicaid Caseload'!O140</f>
        <v>2187</v>
      </c>
      <c r="P140" s="282">
        <f>'[3]Medicaid Caseload'!P140</f>
        <v>2249</v>
      </c>
      <c r="Q140" s="282">
        <f>'[3]Medicaid Caseload'!Q140</f>
        <v>32739</v>
      </c>
      <c r="R140" s="283">
        <f>'[3]Medicaid Caseload'!R140</f>
        <v>1193435</v>
      </c>
    </row>
    <row r="141" spans="2:18" ht="15.75" x14ac:dyDescent="0.2">
      <c r="B141" s="69">
        <f>'[3]Medicaid Caseload'!B141</f>
        <v>43891</v>
      </c>
      <c r="C141" s="282">
        <f>'[3]Medicaid Caseload'!C141</f>
        <v>46567</v>
      </c>
      <c r="D141" s="282">
        <f>'[3]Medicaid Caseload'!D141</f>
        <v>12976</v>
      </c>
      <c r="E141" s="282">
        <f>'[3]Medicaid Caseload'!E141</f>
        <v>65220</v>
      </c>
      <c r="F141" s="282">
        <f>'[3]Medicaid Caseload'!F141</f>
        <v>11546</v>
      </c>
      <c r="G141" s="282">
        <f>'[3]Medicaid Caseload'!G141</f>
        <v>159152</v>
      </c>
      <c r="H141" s="282">
        <f>'[3]Medicaid Caseload'!H141</f>
        <v>56350</v>
      </c>
      <c r="I141" s="282">
        <f>'[3]Medicaid Caseload'!I141</f>
        <v>313931</v>
      </c>
      <c r="J141" s="282">
        <f>'[3]Medicaid Caseload'!J141</f>
        <v>139</v>
      </c>
      <c r="K141" s="282">
        <f>'[3]Medicaid Caseload'!K141</f>
        <v>398268</v>
      </c>
      <c r="L141" s="282">
        <f>'[3]Medicaid Caseload'!L141</f>
        <v>56165</v>
      </c>
      <c r="M141" s="282">
        <f>'[3]Medicaid Caseload'!M141</f>
        <v>20896</v>
      </c>
      <c r="N141" s="282">
        <f>'[3]Medicaid Caseload'!N141</f>
        <v>11088</v>
      </c>
      <c r="O141" s="282">
        <f>'[3]Medicaid Caseload'!O141</f>
        <v>2190</v>
      </c>
      <c r="P141" s="282">
        <f>'[3]Medicaid Caseload'!P141</f>
        <v>2376</v>
      </c>
      <c r="Q141" s="282">
        <f>'[3]Medicaid Caseload'!Q141</f>
        <v>32749</v>
      </c>
      <c r="R141" s="283">
        <f>'[3]Medicaid Caseload'!R141</f>
        <v>1189613</v>
      </c>
    </row>
    <row r="142" spans="2:18" ht="15.75" x14ac:dyDescent="0.2">
      <c r="B142" s="69">
        <f>'[3]Medicaid Caseload'!B142</f>
        <v>43922</v>
      </c>
      <c r="C142" s="282">
        <f>'[3]Medicaid Caseload'!C142</f>
        <v>46928</v>
      </c>
      <c r="D142" s="282">
        <f>'[3]Medicaid Caseload'!D142</f>
        <v>13042</v>
      </c>
      <c r="E142" s="282">
        <f>'[3]Medicaid Caseload'!E142</f>
        <v>65016</v>
      </c>
      <c r="F142" s="282">
        <f>'[3]Medicaid Caseload'!F142</f>
        <v>13004</v>
      </c>
      <c r="G142" s="282">
        <f>'[3]Medicaid Caseload'!G142</f>
        <v>164601</v>
      </c>
      <c r="H142" s="282">
        <f>'[3]Medicaid Caseload'!H142</f>
        <v>58902</v>
      </c>
      <c r="I142" s="282">
        <f>'[3]Medicaid Caseload'!I142</f>
        <v>327329</v>
      </c>
      <c r="J142" s="282">
        <f>'[3]Medicaid Caseload'!J142</f>
        <v>136</v>
      </c>
      <c r="K142" s="282">
        <f>'[3]Medicaid Caseload'!K142</f>
        <v>406330</v>
      </c>
      <c r="L142" s="282">
        <f>'[3]Medicaid Caseload'!L142</f>
        <v>53847</v>
      </c>
      <c r="M142" s="282">
        <f>'[3]Medicaid Caseload'!M142</f>
        <v>20928</v>
      </c>
      <c r="N142" s="282">
        <f>'[3]Medicaid Caseload'!N142</f>
        <v>11807</v>
      </c>
      <c r="O142" s="282">
        <f>'[3]Medicaid Caseload'!O142</f>
        <v>2112</v>
      </c>
      <c r="P142" s="282">
        <f>'[3]Medicaid Caseload'!P142</f>
        <v>2374</v>
      </c>
      <c r="Q142" s="282">
        <f>'[3]Medicaid Caseload'!Q142</f>
        <v>33080</v>
      </c>
      <c r="R142" s="283">
        <f>'[3]Medicaid Caseload'!R142</f>
        <v>1219436</v>
      </c>
    </row>
    <row r="143" spans="2:18" ht="15.75" x14ac:dyDescent="0.2">
      <c r="B143" s="69">
        <f>'[3]Medicaid Caseload'!B143</f>
        <v>43952</v>
      </c>
      <c r="C143" s="282">
        <f>'[3]Medicaid Caseload'!C143</f>
        <v>47372</v>
      </c>
      <c r="D143" s="282">
        <f>'[3]Medicaid Caseload'!D143</f>
        <v>13205</v>
      </c>
      <c r="E143" s="282">
        <f>'[3]Medicaid Caseload'!E143</f>
        <v>66253</v>
      </c>
      <c r="F143" s="282">
        <f>'[3]Medicaid Caseload'!F143</f>
        <v>12220</v>
      </c>
      <c r="G143" s="282">
        <f>'[3]Medicaid Caseload'!G143</f>
        <v>167303</v>
      </c>
      <c r="H143" s="282">
        <f>'[3]Medicaid Caseload'!H143</f>
        <v>63964</v>
      </c>
      <c r="I143" s="282">
        <f>'[3]Medicaid Caseload'!I143</f>
        <v>340281</v>
      </c>
      <c r="J143" s="282">
        <f>'[3]Medicaid Caseload'!J143</f>
        <v>141</v>
      </c>
      <c r="K143" s="282">
        <f>'[3]Medicaid Caseload'!K143</f>
        <v>415595</v>
      </c>
      <c r="L143" s="282">
        <f>'[3]Medicaid Caseload'!L143</f>
        <v>56473</v>
      </c>
      <c r="M143" s="282">
        <f>'[3]Medicaid Caseload'!M143</f>
        <v>20955</v>
      </c>
      <c r="N143" s="282">
        <f>'[3]Medicaid Caseload'!N143</f>
        <v>12221</v>
      </c>
      <c r="O143" s="282">
        <f>'[3]Medicaid Caseload'!O143</f>
        <v>2417</v>
      </c>
      <c r="P143" s="282">
        <f>'[3]Medicaid Caseload'!P143</f>
        <v>2495</v>
      </c>
      <c r="Q143" s="282">
        <f>'[3]Medicaid Caseload'!Q143</f>
        <v>33409</v>
      </c>
      <c r="R143" s="283">
        <f>'[3]Medicaid Caseload'!R143</f>
        <v>1254304</v>
      </c>
    </row>
    <row r="144" spans="2:18" ht="15.75" x14ac:dyDescent="0.2">
      <c r="B144" s="69">
        <f>'[3]Medicaid Caseload'!B144</f>
        <v>43983</v>
      </c>
      <c r="C144" s="282">
        <f>'[3]Medicaid Caseload'!C144</f>
        <v>47528</v>
      </c>
      <c r="D144" s="282">
        <f>'[3]Medicaid Caseload'!D144</f>
        <v>13325</v>
      </c>
      <c r="E144" s="282">
        <f>'[3]Medicaid Caseload'!E144</f>
        <v>66783</v>
      </c>
      <c r="F144" s="282">
        <f>'[3]Medicaid Caseload'!F144</f>
        <v>12252</v>
      </c>
      <c r="G144" s="282">
        <f>'[3]Medicaid Caseload'!G144</f>
        <v>167257</v>
      </c>
      <c r="H144" s="282">
        <f>'[3]Medicaid Caseload'!H144</f>
        <v>69076</v>
      </c>
      <c r="I144" s="282">
        <f>'[3]Medicaid Caseload'!I144</f>
        <v>348982</v>
      </c>
      <c r="J144" s="282">
        <f>'[3]Medicaid Caseload'!J144</f>
        <v>144</v>
      </c>
      <c r="K144" s="282">
        <f>'[3]Medicaid Caseload'!K144</f>
        <v>421306</v>
      </c>
      <c r="L144" s="282">
        <f>'[3]Medicaid Caseload'!L144</f>
        <v>58208</v>
      </c>
      <c r="M144" s="282">
        <f>'[3]Medicaid Caseload'!M144</f>
        <v>20960</v>
      </c>
      <c r="N144" s="282">
        <f>'[3]Medicaid Caseload'!N144</f>
        <v>12424</v>
      </c>
      <c r="O144" s="282">
        <f>'[3]Medicaid Caseload'!O144</f>
        <v>2639</v>
      </c>
      <c r="P144" s="282">
        <f>'[3]Medicaid Caseload'!P144</f>
        <v>2732</v>
      </c>
      <c r="Q144" s="282">
        <f>'[3]Medicaid Caseload'!Q144</f>
        <v>33815</v>
      </c>
      <c r="R144" s="283">
        <f>'[3]Medicaid Caseload'!R144</f>
        <v>1277431</v>
      </c>
    </row>
    <row r="145" spans="2:18" ht="15.75" x14ac:dyDescent="0.2">
      <c r="B145" s="73" t="str">
        <f>'[3]Medicaid Caseload'!$B$145</f>
        <v>FY 2019-20 Actuals</v>
      </c>
      <c r="C145" s="284">
        <f>'[3]Medicaid Caseload'!C158</f>
        <v>48248</v>
      </c>
      <c r="D145" s="284">
        <f>'[3]Medicaid Caseload'!D158</f>
        <v>13541</v>
      </c>
      <c r="E145" s="284">
        <f>'[3]Medicaid Caseload'!E158</f>
        <v>66112</v>
      </c>
      <c r="F145" s="284">
        <f>'[3]Medicaid Caseload'!F158</f>
        <v>14347</v>
      </c>
      <c r="G145" s="284">
        <f>'[3]Medicaid Caseload'!G158</f>
        <v>173150</v>
      </c>
      <c r="H145" s="284">
        <f>'[3]Medicaid Caseload'!H158</f>
        <v>88429</v>
      </c>
      <c r="I145" s="284">
        <f>'[3]Medicaid Caseload'!I158</f>
        <v>402847</v>
      </c>
      <c r="J145" s="284">
        <f>'[3]Medicaid Caseload'!J158</f>
        <v>139</v>
      </c>
      <c r="K145" s="284">
        <f>'[3]Medicaid Caseload'!K158</f>
        <v>450956</v>
      </c>
      <c r="L145" s="284">
        <f>'[3]Medicaid Caseload'!L158</f>
        <v>66833</v>
      </c>
      <c r="M145" s="284">
        <f>'[3]Medicaid Caseload'!M158</f>
        <v>20818</v>
      </c>
      <c r="N145" s="284">
        <f>'[3]Medicaid Caseload'!N158</f>
        <v>13609</v>
      </c>
      <c r="O145" s="284">
        <f>'[3]Medicaid Caseload'!O158</f>
        <v>3609</v>
      </c>
      <c r="P145" s="284">
        <f>'[3]Medicaid Caseload'!P158</f>
        <v>7016</v>
      </c>
      <c r="Q145" s="284">
        <f>'[3]Medicaid Caseload'!Q158</f>
        <v>35302</v>
      </c>
      <c r="R145" s="353">
        <f>'[3]Medicaid Caseload'!R158</f>
        <v>1404956</v>
      </c>
    </row>
    <row r="146" spans="2:18" ht="15.75" x14ac:dyDescent="0.2">
      <c r="B146" s="69">
        <f>'[3]Medicaid Caseload'!B146</f>
        <v>44013</v>
      </c>
      <c r="C146" s="282">
        <f>'[3]Medicaid Caseload'!C146</f>
        <v>47686</v>
      </c>
      <c r="D146" s="282">
        <f>'[3]Medicaid Caseload'!D146</f>
        <v>13413</v>
      </c>
      <c r="E146" s="282">
        <f>'[3]Medicaid Caseload'!E146</f>
        <v>66981</v>
      </c>
      <c r="F146" s="282">
        <f>'[3]Medicaid Caseload'!F146</f>
        <v>12259</v>
      </c>
      <c r="G146" s="282">
        <f>'[3]Medicaid Caseload'!G146</f>
        <v>166034</v>
      </c>
      <c r="H146" s="282">
        <f>'[3]Medicaid Caseload'!H146</f>
        <v>74285</v>
      </c>
      <c r="I146" s="282">
        <f>'[3]Medicaid Caseload'!I146</f>
        <v>357091</v>
      </c>
      <c r="J146" s="282">
        <f>'[3]Medicaid Caseload'!J146</f>
        <v>141</v>
      </c>
      <c r="K146" s="282">
        <f>'[3]Medicaid Caseload'!K146</f>
        <v>424878</v>
      </c>
      <c r="L146" s="282">
        <f>'[3]Medicaid Caseload'!L146</f>
        <v>60922</v>
      </c>
      <c r="M146" s="282">
        <f>'[3]Medicaid Caseload'!M146</f>
        <v>20897</v>
      </c>
      <c r="N146" s="282">
        <f>'[3]Medicaid Caseload'!N146</f>
        <v>12667</v>
      </c>
      <c r="O146" s="282">
        <f>'[3]Medicaid Caseload'!O146</f>
        <v>2908</v>
      </c>
      <c r="P146" s="282">
        <f>'[3]Medicaid Caseload'!P146</f>
        <v>2949</v>
      </c>
      <c r="Q146" s="282">
        <f>'[3]Medicaid Caseload'!Q146</f>
        <v>34313</v>
      </c>
      <c r="R146" s="283">
        <f>'[3]Medicaid Caseload'!R146</f>
        <v>1297424</v>
      </c>
    </row>
    <row r="147" spans="2:18" ht="15.75" x14ac:dyDescent="0.2">
      <c r="B147" s="69">
        <f>'[3]Medicaid Caseload'!B147</f>
        <v>44044</v>
      </c>
      <c r="C147" s="282">
        <f>'[3]Medicaid Caseload'!C147</f>
        <v>47952</v>
      </c>
      <c r="D147" s="282">
        <f>'[3]Medicaid Caseload'!D147</f>
        <v>13310</v>
      </c>
      <c r="E147" s="282">
        <f>'[3]Medicaid Caseload'!E147</f>
        <v>65586</v>
      </c>
      <c r="F147" s="282">
        <f>'[3]Medicaid Caseload'!F147</f>
        <v>14063</v>
      </c>
      <c r="G147" s="282">
        <f>'[3]Medicaid Caseload'!G147</f>
        <v>167283</v>
      </c>
      <c r="H147" s="282">
        <f>'[3]Medicaid Caseload'!H147</f>
        <v>77629</v>
      </c>
      <c r="I147" s="282">
        <f>'[3]Medicaid Caseload'!I147</f>
        <v>366450</v>
      </c>
      <c r="J147" s="282">
        <f>'[3]Medicaid Caseload'!J147</f>
        <v>144</v>
      </c>
      <c r="K147" s="282">
        <f>'[3]Medicaid Caseload'!K147</f>
        <v>430134</v>
      </c>
      <c r="L147" s="282">
        <f>'[3]Medicaid Caseload'!L147</f>
        <v>63267</v>
      </c>
      <c r="M147" s="282">
        <f>'[3]Medicaid Caseload'!M147</f>
        <v>20900</v>
      </c>
      <c r="N147" s="282">
        <f>'[3]Medicaid Caseload'!N147</f>
        <v>12830</v>
      </c>
      <c r="O147" s="282">
        <f>'[3]Medicaid Caseload'!O147</f>
        <v>3139</v>
      </c>
      <c r="P147" s="282">
        <f>'[3]Medicaid Caseload'!P147</f>
        <v>3203</v>
      </c>
      <c r="Q147" s="282">
        <f>'[3]Medicaid Caseload'!Q147</f>
        <v>34486</v>
      </c>
      <c r="R147" s="283">
        <f>'[3]Medicaid Caseload'!R147</f>
        <v>1320376</v>
      </c>
    </row>
    <row r="148" spans="2:18" ht="15.75" x14ac:dyDescent="0.2">
      <c r="B148" s="69">
        <f>'[3]Medicaid Caseload'!B148</f>
        <v>44075</v>
      </c>
      <c r="C148" s="282">
        <f>'[3]Medicaid Caseload'!C148</f>
        <v>48151</v>
      </c>
      <c r="D148" s="282">
        <f>'[3]Medicaid Caseload'!D148</f>
        <v>13376</v>
      </c>
      <c r="E148" s="282">
        <f>'[3]Medicaid Caseload'!E148</f>
        <v>65621</v>
      </c>
      <c r="F148" s="282">
        <f>'[3]Medicaid Caseload'!F148</f>
        <v>14398</v>
      </c>
      <c r="G148" s="282">
        <f>'[3]Medicaid Caseload'!G148</f>
        <v>169873</v>
      </c>
      <c r="H148" s="282">
        <f>'[3]Medicaid Caseload'!H148</f>
        <v>79159</v>
      </c>
      <c r="I148" s="282">
        <f>'[3]Medicaid Caseload'!I148</f>
        <v>373840</v>
      </c>
      <c r="J148" s="282">
        <f>'[3]Medicaid Caseload'!J148</f>
        <v>141</v>
      </c>
      <c r="K148" s="282">
        <f>'[3]Medicaid Caseload'!K148</f>
        <v>435629</v>
      </c>
      <c r="L148" s="282">
        <f>'[3]Medicaid Caseload'!L148</f>
        <v>64954</v>
      </c>
      <c r="M148" s="282">
        <f>'[3]Medicaid Caseload'!M148</f>
        <v>20887</v>
      </c>
      <c r="N148" s="282">
        <f>'[3]Medicaid Caseload'!N148</f>
        <v>12852</v>
      </c>
      <c r="O148" s="282">
        <f>'[3]Medicaid Caseload'!O148</f>
        <v>3302</v>
      </c>
      <c r="P148" s="282">
        <f>'[3]Medicaid Caseload'!P148</f>
        <v>3861</v>
      </c>
      <c r="Q148" s="282">
        <f>'[3]Medicaid Caseload'!Q148</f>
        <v>34759</v>
      </c>
      <c r="R148" s="283">
        <f>'[3]Medicaid Caseload'!R148</f>
        <v>1340803</v>
      </c>
    </row>
    <row r="149" spans="2:18" ht="15.75" x14ac:dyDescent="0.2">
      <c r="B149" s="69">
        <f>'[3]Medicaid Caseload'!B149</f>
        <v>44105</v>
      </c>
      <c r="C149" s="282">
        <f>'[3]Medicaid Caseload'!C149</f>
        <v>48496</v>
      </c>
      <c r="D149" s="282">
        <f>'[3]Medicaid Caseload'!D149</f>
        <v>13433</v>
      </c>
      <c r="E149" s="282">
        <f>'[3]Medicaid Caseload'!E149</f>
        <v>65730</v>
      </c>
      <c r="F149" s="282">
        <f>'[3]Medicaid Caseload'!F149</f>
        <v>14484</v>
      </c>
      <c r="G149" s="282">
        <f>'[3]Medicaid Caseload'!G149</f>
        <v>170593</v>
      </c>
      <c r="H149" s="282">
        <f>'[3]Medicaid Caseload'!H149</f>
        <v>83760</v>
      </c>
      <c r="I149" s="282">
        <f>'[3]Medicaid Caseload'!I149</f>
        <v>382671</v>
      </c>
      <c r="J149" s="282">
        <f>'[3]Medicaid Caseload'!J149</f>
        <v>141</v>
      </c>
      <c r="K149" s="282">
        <f>'[3]Medicaid Caseload'!K149</f>
        <v>440714</v>
      </c>
      <c r="L149" s="282">
        <f>'[3]Medicaid Caseload'!L149</f>
        <v>67223</v>
      </c>
      <c r="M149" s="282">
        <f>'[3]Medicaid Caseload'!M149</f>
        <v>20947</v>
      </c>
      <c r="N149" s="282">
        <f>'[3]Medicaid Caseload'!N149</f>
        <v>13123</v>
      </c>
      <c r="O149" s="282">
        <f>'[3]Medicaid Caseload'!O149</f>
        <v>3546</v>
      </c>
      <c r="P149" s="282">
        <f>'[3]Medicaid Caseload'!P149</f>
        <v>5442</v>
      </c>
      <c r="Q149" s="282">
        <f>'[3]Medicaid Caseload'!Q149</f>
        <v>34951</v>
      </c>
      <c r="R149" s="283">
        <f>'[3]Medicaid Caseload'!R149</f>
        <v>1365254</v>
      </c>
    </row>
    <row r="150" spans="2:18" ht="15.75" x14ac:dyDescent="0.2">
      <c r="B150" s="69">
        <f>'[3]Medicaid Caseload'!B150</f>
        <v>44136</v>
      </c>
      <c r="C150" s="282">
        <f>'[3]Medicaid Caseload'!C150</f>
        <v>48621</v>
      </c>
      <c r="D150" s="282">
        <f>'[3]Medicaid Caseload'!D150</f>
        <v>13481</v>
      </c>
      <c r="E150" s="282">
        <f>'[3]Medicaid Caseload'!E150</f>
        <v>65897</v>
      </c>
      <c r="F150" s="282">
        <f>'[3]Medicaid Caseload'!F150</f>
        <v>14355</v>
      </c>
      <c r="G150" s="282">
        <f>'[3]Medicaid Caseload'!G150</f>
        <v>171651</v>
      </c>
      <c r="H150" s="282">
        <f>'[3]Medicaid Caseload'!H150</f>
        <v>86094</v>
      </c>
      <c r="I150" s="282">
        <f>'[3]Medicaid Caseload'!I150</f>
        <v>391656</v>
      </c>
      <c r="J150" s="282">
        <f>'[3]Medicaid Caseload'!J150</f>
        <v>140</v>
      </c>
      <c r="K150" s="282">
        <f>'[3]Medicaid Caseload'!K150</f>
        <v>445544</v>
      </c>
      <c r="L150" s="282">
        <f>'[3]Medicaid Caseload'!L150</f>
        <v>67632</v>
      </c>
      <c r="M150" s="282">
        <f>'[3]Medicaid Caseload'!M150</f>
        <v>20960</v>
      </c>
      <c r="N150" s="282">
        <f>'[3]Medicaid Caseload'!N150</f>
        <v>13290</v>
      </c>
      <c r="O150" s="282">
        <f>'[3]Medicaid Caseload'!O150</f>
        <v>3679</v>
      </c>
      <c r="P150" s="282">
        <f>'[3]Medicaid Caseload'!P150</f>
        <v>6029</v>
      </c>
      <c r="Q150" s="282">
        <f>'[3]Medicaid Caseload'!Q150</f>
        <v>35190</v>
      </c>
      <c r="R150" s="283">
        <f>'[3]Medicaid Caseload'!R150</f>
        <v>1384219</v>
      </c>
    </row>
    <row r="151" spans="2:18" ht="15.75" x14ac:dyDescent="0.2">
      <c r="B151" s="69">
        <f>'[3]Medicaid Caseload'!B151</f>
        <v>44166</v>
      </c>
      <c r="C151" s="282">
        <f>'[3]Medicaid Caseload'!C151</f>
        <v>48614</v>
      </c>
      <c r="D151" s="282">
        <f>'[3]Medicaid Caseload'!D151</f>
        <v>13584</v>
      </c>
      <c r="E151" s="282">
        <f>'[3]Medicaid Caseload'!E151</f>
        <v>66012</v>
      </c>
      <c r="F151" s="282">
        <f>'[3]Medicaid Caseload'!F151</f>
        <v>14535</v>
      </c>
      <c r="G151" s="282">
        <f>'[3]Medicaid Caseload'!G151</f>
        <v>172340</v>
      </c>
      <c r="H151" s="282">
        <f>'[3]Medicaid Caseload'!H151</f>
        <v>89059</v>
      </c>
      <c r="I151" s="282">
        <f>'[3]Medicaid Caseload'!I151</f>
        <v>401547</v>
      </c>
      <c r="J151" s="282">
        <f>'[3]Medicaid Caseload'!J151</f>
        <v>143</v>
      </c>
      <c r="K151" s="282">
        <f>'[3]Medicaid Caseload'!K151</f>
        <v>450341</v>
      </c>
      <c r="L151" s="282">
        <f>'[3]Medicaid Caseload'!L151</f>
        <v>67793</v>
      </c>
      <c r="M151" s="282">
        <f>'[3]Medicaid Caseload'!M151</f>
        <v>20930</v>
      </c>
      <c r="N151" s="282">
        <f>'[3]Medicaid Caseload'!N151</f>
        <v>13445</v>
      </c>
      <c r="O151" s="282">
        <f>'[3]Medicaid Caseload'!O151</f>
        <v>3749</v>
      </c>
      <c r="P151" s="282">
        <f>'[3]Medicaid Caseload'!P151</f>
        <v>6610</v>
      </c>
      <c r="Q151" s="282">
        <f>'[3]Medicaid Caseload'!Q151</f>
        <v>35518</v>
      </c>
      <c r="R151" s="283">
        <f>'[3]Medicaid Caseload'!R151</f>
        <v>1404220</v>
      </c>
    </row>
    <row r="152" spans="2:18" ht="15.75" x14ac:dyDescent="0.2">
      <c r="B152" s="69">
        <f>'[3]Medicaid Caseload'!B152</f>
        <v>44197</v>
      </c>
      <c r="C152" s="282">
        <f>'[3]Medicaid Caseload'!C152</f>
        <v>48277</v>
      </c>
      <c r="D152" s="282">
        <f>'[3]Medicaid Caseload'!D152</f>
        <v>13587</v>
      </c>
      <c r="E152" s="282">
        <f>'[3]Medicaid Caseload'!E152</f>
        <v>66323</v>
      </c>
      <c r="F152" s="282">
        <f>'[3]Medicaid Caseload'!F152</f>
        <v>14508</v>
      </c>
      <c r="G152" s="282">
        <f>'[3]Medicaid Caseload'!G152</f>
        <v>174619</v>
      </c>
      <c r="H152" s="282">
        <f>'[3]Medicaid Caseload'!H152</f>
        <v>90560</v>
      </c>
      <c r="I152" s="282">
        <f>'[3]Medicaid Caseload'!I152</f>
        <v>411226</v>
      </c>
      <c r="J152" s="282">
        <f>'[3]Medicaid Caseload'!J152</f>
        <v>140</v>
      </c>
      <c r="K152" s="282">
        <f>'[3]Medicaid Caseload'!K152</f>
        <v>454650</v>
      </c>
      <c r="L152" s="282">
        <f>'[3]Medicaid Caseload'!L152</f>
        <v>68914</v>
      </c>
      <c r="M152" s="282">
        <f>'[3]Medicaid Caseload'!M152</f>
        <v>20876</v>
      </c>
      <c r="N152" s="282">
        <f>'[3]Medicaid Caseload'!N152</f>
        <v>13740</v>
      </c>
      <c r="O152" s="282">
        <f>'[3]Medicaid Caseload'!O152</f>
        <v>3912</v>
      </c>
      <c r="P152" s="282">
        <f>'[3]Medicaid Caseload'!P152</f>
        <v>7272</v>
      </c>
      <c r="Q152" s="282">
        <f>'[3]Medicaid Caseload'!Q152</f>
        <v>35647</v>
      </c>
      <c r="R152" s="283">
        <f>'[3]Medicaid Caseload'!R152</f>
        <v>1424251</v>
      </c>
    </row>
    <row r="153" spans="2:18" ht="15.75" x14ac:dyDescent="0.2">
      <c r="B153" s="69">
        <f>'[3]Medicaid Caseload'!B153</f>
        <v>44228</v>
      </c>
      <c r="C153" s="282">
        <f>'[3]Medicaid Caseload'!C153</f>
        <v>48044</v>
      </c>
      <c r="D153" s="282">
        <f>'[3]Medicaid Caseload'!D153</f>
        <v>13619</v>
      </c>
      <c r="E153" s="282">
        <f>'[3]Medicaid Caseload'!E153</f>
        <v>66306</v>
      </c>
      <c r="F153" s="282">
        <f>'[3]Medicaid Caseload'!F153</f>
        <v>14489</v>
      </c>
      <c r="G153" s="282">
        <f>'[3]Medicaid Caseload'!G153</f>
        <v>177036</v>
      </c>
      <c r="H153" s="282">
        <f>'[3]Medicaid Caseload'!H153</f>
        <v>91158</v>
      </c>
      <c r="I153" s="282">
        <f>'[3]Medicaid Caseload'!I153</f>
        <v>418052</v>
      </c>
      <c r="J153" s="282">
        <f>'[3]Medicaid Caseload'!J153</f>
        <v>138</v>
      </c>
      <c r="K153" s="282">
        <f>'[3]Medicaid Caseload'!K153</f>
        <v>460428</v>
      </c>
      <c r="L153" s="282">
        <f>'[3]Medicaid Caseload'!L153</f>
        <v>66987</v>
      </c>
      <c r="M153" s="282">
        <f>'[3]Medicaid Caseload'!M153</f>
        <v>20907</v>
      </c>
      <c r="N153" s="282">
        <f>'[3]Medicaid Caseload'!N153</f>
        <v>13950</v>
      </c>
      <c r="O153" s="282">
        <f>'[3]Medicaid Caseload'!O153</f>
        <v>3713</v>
      </c>
      <c r="P153" s="282">
        <f>'[3]Medicaid Caseload'!P153</f>
        <v>8559</v>
      </c>
      <c r="Q153" s="282">
        <f>'[3]Medicaid Caseload'!Q153</f>
        <v>35620</v>
      </c>
      <c r="R153" s="283">
        <f>'[3]Medicaid Caseload'!R153</f>
        <v>1439006</v>
      </c>
    </row>
    <row r="154" spans="2:18" ht="15.75" x14ac:dyDescent="0.2">
      <c r="B154" s="69">
        <f>'[3]Medicaid Caseload'!B154</f>
        <v>44256</v>
      </c>
      <c r="C154" s="282">
        <f>'[3]Medicaid Caseload'!C154</f>
        <v>48051</v>
      </c>
      <c r="D154" s="282">
        <f>'[3]Medicaid Caseload'!D154</f>
        <v>13632</v>
      </c>
      <c r="E154" s="282">
        <f>'[3]Medicaid Caseload'!E154</f>
        <v>66310</v>
      </c>
      <c r="F154" s="282">
        <f>'[3]Medicaid Caseload'!F154</f>
        <v>14608</v>
      </c>
      <c r="G154" s="282">
        <f>'[3]Medicaid Caseload'!G154</f>
        <v>177776</v>
      </c>
      <c r="H154" s="282">
        <f>'[3]Medicaid Caseload'!H154</f>
        <v>92781</v>
      </c>
      <c r="I154" s="282">
        <f>'[3]Medicaid Caseload'!I154</f>
        <v>424627</v>
      </c>
      <c r="J154" s="282">
        <f>'[3]Medicaid Caseload'!J154</f>
        <v>137</v>
      </c>
      <c r="K154" s="282">
        <f>'[3]Medicaid Caseload'!K154</f>
        <v>464277</v>
      </c>
      <c r="L154" s="282">
        <f>'[3]Medicaid Caseload'!L154</f>
        <v>66932</v>
      </c>
      <c r="M154" s="282">
        <f>'[3]Medicaid Caseload'!M154</f>
        <v>20881</v>
      </c>
      <c r="N154" s="282">
        <f>'[3]Medicaid Caseload'!N154</f>
        <v>14463</v>
      </c>
      <c r="O154" s="282">
        <f>'[3]Medicaid Caseload'!O154</f>
        <v>3675</v>
      </c>
      <c r="P154" s="282">
        <f>'[3]Medicaid Caseload'!P154</f>
        <v>9169</v>
      </c>
      <c r="Q154" s="282">
        <f>'[3]Medicaid Caseload'!Q154</f>
        <v>35716</v>
      </c>
      <c r="R154" s="283">
        <f>'[3]Medicaid Caseload'!R154</f>
        <v>1453035</v>
      </c>
    </row>
    <row r="155" spans="2:18" ht="15.75" x14ac:dyDescent="0.2">
      <c r="B155" s="69">
        <f>'[3]Medicaid Caseload'!B155</f>
        <v>44287</v>
      </c>
      <c r="C155" s="282">
        <f>'[3]Medicaid Caseload'!C155</f>
        <v>48192</v>
      </c>
      <c r="D155" s="282">
        <f>'[3]Medicaid Caseload'!D155</f>
        <v>13653</v>
      </c>
      <c r="E155" s="282">
        <f>'[3]Medicaid Caseload'!E155</f>
        <v>66355</v>
      </c>
      <c r="F155" s="282">
        <f>'[3]Medicaid Caseload'!F155</f>
        <v>14695</v>
      </c>
      <c r="G155" s="282">
        <f>'[3]Medicaid Caseload'!G155</f>
        <v>177431</v>
      </c>
      <c r="H155" s="282">
        <f>'[3]Medicaid Caseload'!H155</f>
        <v>95604</v>
      </c>
      <c r="I155" s="282">
        <f>'[3]Medicaid Caseload'!I155</f>
        <v>430160</v>
      </c>
      <c r="J155" s="282">
        <f>'[3]Medicaid Caseload'!J155</f>
        <v>132</v>
      </c>
      <c r="K155" s="282">
        <f>'[3]Medicaid Caseload'!K155</f>
        <v>466374</v>
      </c>
      <c r="L155" s="282">
        <f>'[3]Medicaid Caseload'!L155</f>
        <v>68197</v>
      </c>
      <c r="M155" s="282">
        <f>'[3]Medicaid Caseload'!M155</f>
        <v>20539</v>
      </c>
      <c r="N155" s="282">
        <f>'[3]Medicaid Caseload'!N155</f>
        <v>14510</v>
      </c>
      <c r="O155" s="282">
        <f>'[3]Medicaid Caseload'!O155</f>
        <v>3849</v>
      </c>
      <c r="P155" s="282">
        <f>'[3]Medicaid Caseload'!P155</f>
        <v>9808</v>
      </c>
      <c r="Q155" s="282">
        <f>'[3]Medicaid Caseload'!Q155</f>
        <v>35764</v>
      </c>
      <c r="R155" s="283">
        <f>'[3]Medicaid Caseload'!R155</f>
        <v>1465263</v>
      </c>
    </row>
    <row r="156" spans="2:18" ht="15.75" x14ac:dyDescent="0.2">
      <c r="B156" s="69">
        <f>'[3]Medicaid Caseload'!B156</f>
        <v>44317</v>
      </c>
      <c r="C156" s="282">
        <f>'[3]Medicaid Caseload'!C156</f>
        <v>48348</v>
      </c>
      <c r="D156" s="282">
        <f>'[3]Medicaid Caseload'!D156</f>
        <v>13723</v>
      </c>
      <c r="E156" s="282">
        <f>'[3]Medicaid Caseload'!E156</f>
        <v>66356</v>
      </c>
      <c r="F156" s="282">
        <f>'[3]Medicaid Caseload'!F156</f>
        <v>14767</v>
      </c>
      <c r="G156" s="282">
        <f>'[3]Medicaid Caseload'!G156</f>
        <v>177618</v>
      </c>
      <c r="H156" s="282">
        <f>'[3]Medicaid Caseload'!H156</f>
        <v>97968</v>
      </c>
      <c r="I156" s="282">
        <f>'[3]Medicaid Caseload'!I156</f>
        <v>435288</v>
      </c>
      <c r="J156" s="282">
        <f>'[3]Medicaid Caseload'!J156</f>
        <v>135</v>
      </c>
      <c r="K156" s="282">
        <f>'[3]Medicaid Caseload'!K156</f>
        <v>468211</v>
      </c>
      <c r="L156" s="282">
        <f>'[3]Medicaid Caseload'!L156</f>
        <v>69448</v>
      </c>
      <c r="M156" s="282">
        <f>'[3]Medicaid Caseload'!M156</f>
        <v>20571</v>
      </c>
      <c r="N156" s="282">
        <f>'[3]Medicaid Caseload'!N156</f>
        <v>14597</v>
      </c>
      <c r="O156" s="282">
        <f>'[3]Medicaid Caseload'!O156</f>
        <v>3960</v>
      </c>
      <c r="P156" s="282">
        <f>'[3]Medicaid Caseload'!P156</f>
        <v>10396</v>
      </c>
      <c r="Q156" s="282">
        <f>'[3]Medicaid Caseload'!Q156</f>
        <v>35833</v>
      </c>
      <c r="R156" s="283">
        <f>'[3]Medicaid Caseload'!R156</f>
        <v>1477219</v>
      </c>
    </row>
    <row r="157" spans="2:18" ht="15.75" x14ac:dyDescent="0.2">
      <c r="B157" s="69">
        <f>'[3]Medicaid Caseload'!B157</f>
        <v>44348</v>
      </c>
      <c r="C157" s="282">
        <f>'[3]Medicaid Caseload'!C157</f>
        <v>48544</v>
      </c>
      <c r="D157" s="282">
        <f>'[3]Medicaid Caseload'!D157</f>
        <v>13678</v>
      </c>
      <c r="E157" s="282">
        <f>'[3]Medicaid Caseload'!E157</f>
        <v>65863</v>
      </c>
      <c r="F157" s="282">
        <f>'[3]Medicaid Caseload'!F157</f>
        <v>15005</v>
      </c>
      <c r="G157" s="282">
        <f>'[3]Medicaid Caseload'!G157</f>
        <v>175547</v>
      </c>
      <c r="H157" s="282">
        <f>'[3]Medicaid Caseload'!H157</f>
        <v>103093</v>
      </c>
      <c r="I157" s="282">
        <f>'[3]Medicaid Caseload'!I157</f>
        <v>441550</v>
      </c>
      <c r="J157" s="282">
        <f>'[3]Medicaid Caseload'!J157</f>
        <v>134</v>
      </c>
      <c r="K157" s="282">
        <f>'[3]Medicaid Caseload'!K157</f>
        <v>470288</v>
      </c>
      <c r="L157" s="282">
        <f>'[3]Medicaid Caseload'!L157</f>
        <v>69730</v>
      </c>
      <c r="M157" s="282">
        <f>'[3]Medicaid Caseload'!M157</f>
        <v>20521</v>
      </c>
      <c r="N157" s="282">
        <f>'[3]Medicaid Caseload'!N157</f>
        <v>13837</v>
      </c>
      <c r="O157" s="282">
        <f>'[3]Medicaid Caseload'!O157</f>
        <v>3872</v>
      </c>
      <c r="P157" s="282">
        <f>'[3]Medicaid Caseload'!P157</f>
        <v>10898</v>
      </c>
      <c r="Q157" s="282">
        <f>'[3]Medicaid Caseload'!Q157</f>
        <v>35828</v>
      </c>
      <c r="R157" s="283">
        <f>'[3]Medicaid Caseload'!R157</f>
        <v>1488388</v>
      </c>
    </row>
    <row r="158" spans="2:18" ht="15.75" x14ac:dyDescent="0.2">
      <c r="B158" s="73" t="str">
        <f>'[3]Medicaid Caseload'!$B$158</f>
        <v>FY 2020-21 Actuals</v>
      </c>
      <c r="C158" s="284">
        <f>'[3]Medicaid Caseload'!C158</f>
        <v>48248</v>
      </c>
      <c r="D158" s="284">
        <f>'[3]Medicaid Caseload'!D158</f>
        <v>13541</v>
      </c>
      <c r="E158" s="284">
        <f>'[3]Medicaid Caseload'!E158</f>
        <v>66112</v>
      </c>
      <c r="F158" s="284">
        <f>'[3]Medicaid Caseload'!F158</f>
        <v>14347</v>
      </c>
      <c r="G158" s="284">
        <f>'[3]Medicaid Caseload'!G158</f>
        <v>173150</v>
      </c>
      <c r="H158" s="284">
        <f>'[3]Medicaid Caseload'!H158</f>
        <v>88429</v>
      </c>
      <c r="I158" s="284">
        <f>'[3]Medicaid Caseload'!I158</f>
        <v>402847</v>
      </c>
      <c r="J158" s="284">
        <f>'[3]Medicaid Caseload'!J158</f>
        <v>139</v>
      </c>
      <c r="K158" s="284">
        <f>'[3]Medicaid Caseload'!K158</f>
        <v>450956</v>
      </c>
      <c r="L158" s="284">
        <f>'[3]Medicaid Caseload'!L158</f>
        <v>66833</v>
      </c>
      <c r="M158" s="284">
        <f>'[3]Medicaid Caseload'!M158</f>
        <v>20818</v>
      </c>
      <c r="N158" s="284">
        <f>'[3]Medicaid Caseload'!N158</f>
        <v>13609</v>
      </c>
      <c r="O158" s="284">
        <f>'[3]Medicaid Caseload'!O158</f>
        <v>3609</v>
      </c>
      <c r="P158" s="284">
        <f>'[3]Medicaid Caseload'!P158</f>
        <v>7016</v>
      </c>
      <c r="Q158" s="284">
        <f>'[3]Medicaid Caseload'!Q158</f>
        <v>35302</v>
      </c>
      <c r="R158" s="353">
        <f>'[3]Medicaid Caseload'!R158</f>
        <v>1404956</v>
      </c>
    </row>
    <row r="159" spans="2:18" ht="15.75" x14ac:dyDescent="0.2">
      <c r="B159" s="69">
        <f>'[3]Medicaid Caseload'!B159</f>
        <v>44378</v>
      </c>
      <c r="C159" s="282">
        <f>'[3]Medicaid Caseload'!C159</f>
        <v>48766</v>
      </c>
      <c r="D159" s="282">
        <f>'[3]Medicaid Caseload'!D159</f>
        <v>13644</v>
      </c>
      <c r="E159" s="282">
        <f>'[3]Medicaid Caseload'!E159</f>
        <v>65628</v>
      </c>
      <c r="F159" s="282">
        <f>'[3]Medicaid Caseload'!F159</f>
        <v>15118</v>
      </c>
      <c r="G159" s="282">
        <f>'[3]Medicaid Caseload'!G159</f>
        <v>174196</v>
      </c>
      <c r="H159" s="282">
        <f>'[3]Medicaid Caseload'!H159</f>
        <v>106316</v>
      </c>
      <c r="I159" s="282">
        <f>'[3]Medicaid Caseload'!I159</f>
        <v>447229</v>
      </c>
      <c r="J159" s="282">
        <f>'[3]Medicaid Caseload'!J159</f>
        <v>137</v>
      </c>
      <c r="K159" s="282">
        <f>'[3]Medicaid Caseload'!K159</f>
        <v>472462</v>
      </c>
      <c r="L159" s="282">
        <f>'[3]Medicaid Caseload'!L159</f>
        <v>70350</v>
      </c>
      <c r="M159" s="282">
        <f>'[3]Medicaid Caseload'!M159</f>
        <v>20454</v>
      </c>
      <c r="N159" s="282">
        <f>'[3]Medicaid Caseload'!N159</f>
        <v>13796</v>
      </c>
      <c r="O159" s="282">
        <f>'[3]Medicaid Caseload'!O159</f>
        <v>3892</v>
      </c>
      <c r="P159" s="282">
        <f>'[3]Medicaid Caseload'!P159</f>
        <v>11408</v>
      </c>
      <c r="Q159" s="282">
        <f>'[3]Medicaid Caseload'!Q159</f>
        <v>35907</v>
      </c>
      <c r="R159" s="283">
        <f>ROUND('[3]Medicaid Caseload'!R159,0)</f>
        <v>1499303</v>
      </c>
    </row>
    <row r="160" spans="2:18" ht="15.75" x14ac:dyDescent="0.2">
      <c r="B160" s="69">
        <f>'[3]Medicaid Caseload'!B160</f>
        <v>44409</v>
      </c>
      <c r="C160" s="282">
        <f>'[3]Medicaid Caseload'!C160</f>
        <v>49042</v>
      </c>
      <c r="D160" s="282">
        <f>'[3]Medicaid Caseload'!D160</f>
        <v>13751</v>
      </c>
      <c r="E160" s="282">
        <f>'[3]Medicaid Caseload'!E160</f>
        <v>66130</v>
      </c>
      <c r="F160" s="282">
        <f>'[3]Medicaid Caseload'!F160</f>
        <v>15130</v>
      </c>
      <c r="G160" s="282">
        <f>'[3]Medicaid Caseload'!G160</f>
        <v>178824</v>
      </c>
      <c r="H160" s="282">
        <f>'[3]Medicaid Caseload'!H160</f>
        <v>103699</v>
      </c>
      <c r="I160" s="282">
        <f>'[3]Medicaid Caseload'!I160</f>
        <v>452598</v>
      </c>
      <c r="J160" s="282">
        <f>'[3]Medicaid Caseload'!J160</f>
        <v>129</v>
      </c>
      <c r="K160" s="282">
        <f>'[3]Medicaid Caseload'!K160</f>
        <v>474867</v>
      </c>
      <c r="L160" s="282">
        <f>'[3]Medicaid Caseload'!L160</f>
        <v>71253</v>
      </c>
      <c r="M160" s="282">
        <f>'[3]Medicaid Caseload'!M160</f>
        <v>20454</v>
      </c>
      <c r="N160" s="282">
        <f>'[3]Medicaid Caseload'!N160</f>
        <v>14359</v>
      </c>
      <c r="O160" s="282">
        <f>'[3]Medicaid Caseload'!O160</f>
        <v>4034</v>
      </c>
      <c r="P160" s="282">
        <f>'[3]Medicaid Caseload'!P160</f>
        <v>12066</v>
      </c>
      <c r="Q160" s="282">
        <f>'[3]Medicaid Caseload'!Q160</f>
        <v>35923</v>
      </c>
      <c r="R160" s="283">
        <f>ROUND('[3]Medicaid Caseload'!R160,0)</f>
        <v>1512259</v>
      </c>
    </row>
    <row r="161" spans="2:18" ht="15.75" x14ac:dyDescent="0.2">
      <c r="B161" s="69">
        <f>'[3]Medicaid Caseload'!B161</f>
        <v>44440</v>
      </c>
      <c r="C161" s="282">
        <f>'[3]Medicaid Caseload'!C161</f>
        <v>49147</v>
      </c>
      <c r="D161" s="282">
        <f>'[3]Medicaid Caseload'!D161</f>
        <v>13789</v>
      </c>
      <c r="E161" s="282">
        <f>'[3]Medicaid Caseload'!E161</f>
        <v>66089</v>
      </c>
      <c r="F161" s="282">
        <f>'[3]Medicaid Caseload'!F161</f>
        <v>15287</v>
      </c>
      <c r="G161" s="282">
        <f>'[3]Medicaid Caseload'!G161</f>
        <v>182180</v>
      </c>
      <c r="H161" s="282">
        <f>'[3]Medicaid Caseload'!H161</f>
        <v>102328</v>
      </c>
      <c r="I161" s="282">
        <f>'[3]Medicaid Caseload'!I161</f>
        <v>458331</v>
      </c>
      <c r="J161" s="282">
        <f>'[3]Medicaid Caseload'!J161</f>
        <v>130</v>
      </c>
      <c r="K161" s="282">
        <f>'[3]Medicaid Caseload'!K161</f>
        <v>477255</v>
      </c>
      <c r="L161" s="282">
        <f>'[3]Medicaid Caseload'!L161</f>
        <v>71308</v>
      </c>
      <c r="M161" s="282">
        <f>'[3]Medicaid Caseload'!M161</f>
        <v>20410</v>
      </c>
      <c r="N161" s="282">
        <f>'[3]Medicaid Caseload'!N161</f>
        <v>14162</v>
      </c>
      <c r="O161" s="282">
        <f>'[3]Medicaid Caseload'!O161</f>
        <v>4116</v>
      </c>
      <c r="P161" s="282">
        <f>'[3]Medicaid Caseload'!P161</f>
        <v>12684</v>
      </c>
      <c r="Q161" s="282">
        <f>'[3]Medicaid Caseload'!Q161</f>
        <v>35977</v>
      </c>
      <c r="R161" s="283">
        <f>ROUND('[3]Medicaid Caseload'!R161,0)</f>
        <v>1523193</v>
      </c>
    </row>
    <row r="162" spans="2:18" ht="15.75" x14ac:dyDescent="0.2">
      <c r="B162" s="69">
        <f>'[3]Medicaid Caseload'!B162</f>
        <v>44470</v>
      </c>
      <c r="C162" s="282">
        <f>'[3]Medicaid Caseload'!C162</f>
        <v>49289</v>
      </c>
      <c r="D162" s="282">
        <f>'[3]Medicaid Caseload'!D162</f>
        <v>13815</v>
      </c>
      <c r="E162" s="282">
        <f>'[3]Medicaid Caseload'!E162</f>
        <v>66149</v>
      </c>
      <c r="F162" s="282">
        <f>'[3]Medicaid Caseload'!F162</f>
        <v>15246</v>
      </c>
      <c r="G162" s="282">
        <f>'[3]Medicaid Caseload'!G162</f>
        <v>185923</v>
      </c>
      <c r="H162" s="282">
        <f>'[3]Medicaid Caseload'!H162</f>
        <v>100444</v>
      </c>
      <c r="I162" s="282">
        <f>'[3]Medicaid Caseload'!I162</f>
        <v>464026</v>
      </c>
      <c r="J162" s="282">
        <f>'[3]Medicaid Caseload'!J162</f>
        <v>131</v>
      </c>
      <c r="K162" s="282">
        <f>'[3]Medicaid Caseload'!K162</f>
        <v>479742</v>
      </c>
      <c r="L162" s="282">
        <f>'[3]Medicaid Caseload'!L162</f>
        <v>71297</v>
      </c>
      <c r="M162" s="282">
        <f>'[3]Medicaid Caseload'!M162</f>
        <v>20334</v>
      </c>
      <c r="N162" s="282">
        <f>'[3]Medicaid Caseload'!N162</f>
        <v>14198</v>
      </c>
      <c r="O162" s="282">
        <f>'[3]Medicaid Caseload'!O162</f>
        <v>4132</v>
      </c>
      <c r="P162" s="282">
        <f>'[3]Medicaid Caseload'!P162</f>
        <v>13275</v>
      </c>
      <c r="Q162" s="282">
        <f>'[3]Medicaid Caseload'!Q162</f>
        <v>36040</v>
      </c>
      <c r="R162" s="283">
        <f>ROUND('[3]Medicaid Caseload'!R162,0)</f>
        <v>1534041</v>
      </c>
    </row>
    <row r="163" spans="2:18" ht="15.75" x14ac:dyDescent="0.2">
      <c r="B163" s="69">
        <f>'[3]Medicaid Caseload'!B163</f>
        <v>44501</v>
      </c>
      <c r="C163" s="282">
        <f>'[3]Medicaid Caseload'!C163</f>
        <v>49294</v>
      </c>
      <c r="D163" s="282">
        <f>'[3]Medicaid Caseload'!D163</f>
        <v>13764</v>
      </c>
      <c r="E163" s="282">
        <f>'[3]Medicaid Caseload'!E163</f>
        <v>66073</v>
      </c>
      <c r="F163" s="282">
        <f>'[3]Medicaid Caseload'!F163</f>
        <v>15251</v>
      </c>
      <c r="G163" s="282">
        <f>'[3]Medicaid Caseload'!G163</f>
        <v>187956</v>
      </c>
      <c r="H163" s="282">
        <f>'[3]Medicaid Caseload'!H163</f>
        <v>100424</v>
      </c>
      <c r="I163" s="282">
        <f>'[3]Medicaid Caseload'!I163</f>
        <v>470063</v>
      </c>
      <c r="J163" s="282">
        <f>'[3]Medicaid Caseload'!J163</f>
        <v>130</v>
      </c>
      <c r="K163" s="282">
        <f>'[3]Medicaid Caseload'!K163</f>
        <v>481260</v>
      </c>
      <c r="L163" s="282">
        <f>'[3]Medicaid Caseload'!L163</f>
        <v>72080</v>
      </c>
      <c r="M163" s="282">
        <f>'[3]Medicaid Caseload'!M163</f>
        <v>20482</v>
      </c>
      <c r="N163" s="282">
        <f>'[3]Medicaid Caseload'!N163</f>
        <v>14000</v>
      </c>
      <c r="O163" s="282">
        <f>'[3]Medicaid Caseload'!O163</f>
        <v>4196</v>
      </c>
      <c r="P163" s="282">
        <f>'[3]Medicaid Caseload'!P163</f>
        <v>13857</v>
      </c>
      <c r="Q163" s="282">
        <f>'[3]Medicaid Caseload'!Q163</f>
        <v>36091</v>
      </c>
      <c r="R163" s="283">
        <f>ROUND('[3]Medicaid Caseload'!R163,0)</f>
        <v>1544921</v>
      </c>
    </row>
    <row r="164" spans="2:18" ht="15.75" x14ac:dyDescent="0.2">
      <c r="B164" s="69">
        <f>'[3]Medicaid Caseload'!B164</f>
        <v>44531</v>
      </c>
      <c r="C164" s="282">
        <f>'[3]Medicaid Caseload'!C164</f>
        <v>49216</v>
      </c>
      <c r="D164" s="282">
        <f>'[3]Medicaid Caseload'!D164</f>
        <v>13781</v>
      </c>
      <c r="E164" s="282">
        <f>'[3]Medicaid Caseload'!E164</f>
        <v>66020</v>
      </c>
      <c r="F164" s="282">
        <f>'[3]Medicaid Caseload'!F164</f>
        <v>15438</v>
      </c>
      <c r="G164" s="282">
        <f>'[3]Medicaid Caseload'!G164</f>
        <v>189731</v>
      </c>
      <c r="H164" s="282">
        <f>'[3]Medicaid Caseload'!H164</f>
        <v>100481</v>
      </c>
      <c r="I164" s="282">
        <f>'[3]Medicaid Caseload'!I164</f>
        <v>476168</v>
      </c>
      <c r="J164" s="282">
        <f>'[3]Medicaid Caseload'!J164</f>
        <v>131</v>
      </c>
      <c r="K164" s="282">
        <f>'[3]Medicaid Caseload'!K164</f>
        <v>482833</v>
      </c>
      <c r="L164" s="282">
        <f>'[3]Medicaid Caseload'!L164</f>
        <v>72737</v>
      </c>
      <c r="M164" s="282">
        <f>'[3]Medicaid Caseload'!M164</f>
        <v>20426</v>
      </c>
      <c r="N164" s="282">
        <f>'[3]Medicaid Caseload'!N164</f>
        <v>13837</v>
      </c>
      <c r="O164" s="282">
        <f>'[3]Medicaid Caseload'!O164</f>
        <v>4338</v>
      </c>
      <c r="P164" s="282">
        <f>'[3]Medicaid Caseload'!P164</f>
        <v>14389</v>
      </c>
      <c r="Q164" s="282">
        <f>'[3]Medicaid Caseload'!Q164</f>
        <v>36026</v>
      </c>
      <c r="R164" s="283">
        <f>ROUND('[3]Medicaid Caseload'!R164,0)</f>
        <v>1555552</v>
      </c>
    </row>
    <row r="165" spans="2:18" ht="15.75" x14ac:dyDescent="0.2">
      <c r="B165" s="69">
        <f>'[3]Medicaid Caseload'!B165</f>
        <v>44562</v>
      </c>
      <c r="C165" s="282"/>
      <c r="D165" s="282"/>
      <c r="E165" s="282"/>
      <c r="F165" s="282"/>
      <c r="G165" s="282"/>
      <c r="H165" s="282"/>
      <c r="I165" s="282"/>
      <c r="J165" s="282"/>
      <c r="K165" s="282"/>
      <c r="L165" s="282"/>
      <c r="M165" s="282"/>
      <c r="N165" s="282"/>
      <c r="O165" s="282"/>
      <c r="P165" s="282"/>
      <c r="Q165" s="282"/>
      <c r="R165" s="283"/>
    </row>
    <row r="166" spans="2:18" ht="15.75" x14ac:dyDescent="0.2">
      <c r="B166" s="69">
        <f>'[3]Medicaid Caseload'!B166</f>
        <v>44593</v>
      </c>
      <c r="C166" s="282"/>
      <c r="D166" s="282"/>
      <c r="E166" s="282"/>
      <c r="F166" s="282"/>
      <c r="G166" s="282"/>
      <c r="H166" s="282"/>
      <c r="I166" s="282"/>
      <c r="J166" s="282"/>
      <c r="K166" s="282"/>
      <c r="L166" s="282"/>
      <c r="M166" s="282"/>
      <c r="N166" s="282"/>
      <c r="O166" s="282"/>
      <c r="P166" s="282"/>
      <c r="Q166" s="282"/>
      <c r="R166" s="283"/>
    </row>
    <row r="167" spans="2:18" ht="15.75" x14ac:dyDescent="0.2">
      <c r="B167" s="69">
        <f>'[3]Medicaid Caseload'!B167</f>
        <v>44621</v>
      </c>
      <c r="C167" s="282"/>
      <c r="D167" s="282"/>
      <c r="E167" s="282"/>
      <c r="F167" s="282"/>
      <c r="G167" s="282"/>
      <c r="H167" s="282"/>
      <c r="I167" s="282"/>
      <c r="J167" s="282"/>
      <c r="K167" s="282"/>
      <c r="L167" s="282"/>
      <c r="M167" s="282"/>
      <c r="N167" s="282"/>
      <c r="O167" s="282"/>
      <c r="P167" s="282"/>
      <c r="Q167" s="282"/>
      <c r="R167" s="283"/>
    </row>
    <row r="168" spans="2:18" ht="15.75" x14ac:dyDescent="0.2">
      <c r="B168" s="69">
        <f>'[3]Medicaid Caseload'!B168</f>
        <v>44652</v>
      </c>
      <c r="C168" s="282"/>
      <c r="D168" s="282"/>
      <c r="E168" s="282"/>
      <c r="F168" s="282"/>
      <c r="G168" s="282"/>
      <c r="H168" s="282"/>
      <c r="I168" s="282"/>
      <c r="J168" s="282"/>
      <c r="K168" s="282"/>
      <c r="L168" s="282"/>
      <c r="M168" s="282"/>
      <c r="N168" s="282"/>
      <c r="O168" s="282"/>
      <c r="P168" s="282"/>
      <c r="Q168" s="282"/>
      <c r="R168" s="283"/>
    </row>
    <row r="169" spans="2:18" ht="15.75" x14ac:dyDescent="0.2">
      <c r="B169" s="69">
        <f>'[3]Medicaid Caseload'!B169</f>
        <v>44682</v>
      </c>
      <c r="C169" s="282"/>
      <c r="D169" s="282"/>
      <c r="E169" s="282"/>
      <c r="F169" s="282"/>
      <c r="G169" s="282"/>
      <c r="H169" s="282"/>
      <c r="I169" s="282"/>
      <c r="J169" s="282"/>
      <c r="K169" s="282"/>
      <c r="L169" s="282"/>
      <c r="M169" s="282"/>
      <c r="N169" s="282"/>
      <c r="O169" s="282"/>
      <c r="P169" s="282"/>
      <c r="Q169" s="282"/>
      <c r="R169" s="283"/>
    </row>
    <row r="170" spans="2:18" ht="15.75" x14ac:dyDescent="0.2">
      <c r="B170" s="69">
        <f>'[3]Medicaid Caseload'!B170</f>
        <v>44713</v>
      </c>
      <c r="C170" s="282"/>
      <c r="D170" s="282"/>
      <c r="E170" s="282"/>
      <c r="F170" s="282"/>
      <c r="G170" s="282"/>
      <c r="H170" s="282"/>
      <c r="I170" s="282"/>
      <c r="J170" s="282"/>
      <c r="K170" s="282"/>
      <c r="L170" s="282"/>
      <c r="M170" s="282"/>
      <c r="N170" s="282"/>
      <c r="O170" s="282"/>
      <c r="P170" s="282"/>
      <c r="Q170" s="282"/>
      <c r="R170" s="283"/>
    </row>
    <row r="171" spans="2:18" ht="15.75" customHeight="1" x14ac:dyDescent="0.25">
      <c r="B171" s="77" t="str">
        <f>'[3]Medicaid Caseload'!B172</f>
        <v>FY 2021-22 Year-to-Date Average</v>
      </c>
      <c r="C171" s="286">
        <f>'[3]Medicaid Caseload'!C172</f>
        <v>49126</v>
      </c>
      <c r="D171" s="286">
        <f>'[3]Medicaid Caseload'!D172</f>
        <v>13757</v>
      </c>
      <c r="E171" s="286">
        <f>'[3]Medicaid Caseload'!E172</f>
        <v>66015</v>
      </c>
      <c r="F171" s="286">
        <f>'[3]Medicaid Caseload'!F172</f>
        <v>15245</v>
      </c>
      <c r="G171" s="286">
        <f>'[3]Medicaid Caseload'!G172</f>
        <v>183135</v>
      </c>
      <c r="H171" s="286">
        <f>'[3]Medicaid Caseload'!H172</f>
        <v>102282</v>
      </c>
      <c r="I171" s="286">
        <f>'[3]Medicaid Caseload'!I172</f>
        <v>461403</v>
      </c>
      <c r="J171" s="286">
        <f>'[3]Medicaid Caseload'!J172</f>
        <v>131</v>
      </c>
      <c r="K171" s="286">
        <f>'[3]Medicaid Caseload'!K172</f>
        <v>478070</v>
      </c>
      <c r="L171" s="286">
        <f>'[3]Medicaid Caseload'!L172</f>
        <v>71504</v>
      </c>
      <c r="M171" s="286">
        <f>'[3]Medicaid Caseload'!M172</f>
        <v>20427</v>
      </c>
      <c r="N171" s="286">
        <f>'[3]Medicaid Caseload'!N172</f>
        <v>14059</v>
      </c>
      <c r="O171" s="286">
        <f>'[3]Medicaid Caseload'!O172</f>
        <v>4118</v>
      </c>
      <c r="P171" s="286">
        <f>'[3]Medicaid Caseload'!P172</f>
        <v>12947</v>
      </c>
      <c r="Q171" s="286">
        <f>'[3]Medicaid Caseload'!Q172</f>
        <v>35994</v>
      </c>
      <c r="R171" s="287">
        <f>'[3]Medicaid Caseload'!R172</f>
        <v>1528213</v>
      </c>
    </row>
    <row r="172" spans="2:18" ht="15.75" customHeight="1" x14ac:dyDescent="0.25">
      <c r="B172" s="77" t="str">
        <f>'[3]Medicaid Caseload'!B173</f>
        <v>FY 2021-22 Year-to-Date Appropriation</v>
      </c>
      <c r="C172" s="286">
        <f>'[3]Medicaid Caseload'!C173</f>
        <v>49719</v>
      </c>
      <c r="D172" s="286">
        <f>'[3]Medicaid Caseload'!D173</f>
        <v>14038</v>
      </c>
      <c r="E172" s="286">
        <f>'[3]Medicaid Caseload'!E173</f>
        <v>68233</v>
      </c>
      <c r="F172" s="286">
        <f>'[3]Medicaid Caseload'!F173</f>
        <v>14896</v>
      </c>
      <c r="G172" s="286">
        <f>'[3]Medicaid Caseload'!G173</f>
        <v>182422</v>
      </c>
      <c r="H172" s="286">
        <f>'[3]Medicaid Caseload'!H173</f>
        <v>104356</v>
      </c>
      <c r="I172" s="286">
        <f>'[3]Medicaid Caseload'!I173</f>
        <v>446242</v>
      </c>
      <c r="J172" s="286">
        <f>'[3]Medicaid Caseload'!J173</f>
        <v>145</v>
      </c>
      <c r="K172" s="286">
        <f>'[3]Medicaid Caseload'!K173</f>
        <v>468576</v>
      </c>
      <c r="L172" s="286">
        <f>'[3]Medicaid Caseload'!L173</f>
        <v>73436</v>
      </c>
      <c r="M172" s="286">
        <f>'[3]Medicaid Caseload'!M173</f>
        <v>21013</v>
      </c>
      <c r="N172" s="286">
        <f>'[3]Medicaid Caseload'!N173</f>
        <v>14360</v>
      </c>
      <c r="O172" s="286">
        <f>'[3]Medicaid Caseload'!O173</f>
        <v>4497</v>
      </c>
      <c r="P172" s="286">
        <f>'[3]Medicaid Caseload'!P173</f>
        <v>8895</v>
      </c>
      <c r="Q172" s="286">
        <f>'[3]Medicaid Caseload'!Q173</f>
        <v>36583</v>
      </c>
      <c r="R172" s="287">
        <f>'[3]Medicaid Caseload'!R173</f>
        <v>1507411</v>
      </c>
    </row>
    <row r="173" spans="2:18" ht="15.75" x14ac:dyDescent="0.2">
      <c r="B173" s="79" t="str">
        <f>'[3]Medicaid Caseload'!B174</f>
        <v>Monthly Growth</v>
      </c>
      <c r="C173" s="282">
        <f>'[3]Medicaid Caseload'!C174</f>
        <v>-78</v>
      </c>
      <c r="D173" s="282">
        <f>'[3]Medicaid Caseload'!D174</f>
        <v>17</v>
      </c>
      <c r="E173" s="282">
        <f>'[3]Medicaid Caseload'!E174</f>
        <v>-53</v>
      </c>
      <c r="F173" s="282">
        <f>'[3]Medicaid Caseload'!F174</f>
        <v>187</v>
      </c>
      <c r="G173" s="282">
        <f>'[3]Medicaid Caseload'!G174</f>
        <v>1775</v>
      </c>
      <c r="H173" s="282">
        <f>'[3]Medicaid Caseload'!H174</f>
        <v>57</v>
      </c>
      <c r="I173" s="282">
        <f>'[3]Medicaid Caseload'!I174</f>
        <v>6105</v>
      </c>
      <c r="J173" s="282">
        <f>'[3]Medicaid Caseload'!J174</f>
        <v>1</v>
      </c>
      <c r="K173" s="282">
        <f>'[3]Medicaid Caseload'!K174</f>
        <v>1573</v>
      </c>
      <c r="L173" s="282">
        <f>'[3]Medicaid Caseload'!L174</f>
        <v>657</v>
      </c>
      <c r="M173" s="282">
        <f>'[3]Medicaid Caseload'!M174</f>
        <v>-56</v>
      </c>
      <c r="N173" s="282">
        <f>'[3]Medicaid Caseload'!N174</f>
        <v>-163</v>
      </c>
      <c r="O173" s="282">
        <f>'[3]Medicaid Caseload'!O174</f>
        <v>142</v>
      </c>
      <c r="P173" s="282">
        <f>'[3]Medicaid Caseload'!P174</f>
        <v>532</v>
      </c>
      <c r="Q173" s="282">
        <f>'[3]Medicaid Caseload'!Q174</f>
        <v>-65</v>
      </c>
      <c r="R173" s="288">
        <f>'[3]Medicaid Caseload'!R174</f>
        <v>10631</v>
      </c>
    </row>
    <row r="174" spans="2:18" ht="15.75" x14ac:dyDescent="0.2">
      <c r="B174" s="79" t="str">
        <f>'[3]Medicaid Caseload'!B175</f>
        <v>Monthly Growth Rate</v>
      </c>
      <c r="C174" s="5">
        <f>'[3]Medicaid Caseload'!C175</f>
        <v>-1.5823426786221446E-3</v>
      </c>
      <c r="D174" s="5">
        <f>'[3]Medicaid Caseload'!D175</f>
        <v>1.2351060738157512E-3</v>
      </c>
      <c r="E174" s="5">
        <f>'[3]Medicaid Caseload'!E175</f>
        <v>-8.0214308416448469E-4</v>
      </c>
      <c r="F174" s="5">
        <f>'[3]Medicaid Caseload'!F175</f>
        <v>1.2261491049767228E-2</v>
      </c>
      <c r="G174" s="5">
        <f>'[3]Medicaid Caseload'!G175</f>
        <v>9.4436995892655719E-3</v>
      </c>
      <c r="H174" s="5">
        <f>'[3]Medicaid Caseload'!H175</f>
        <v>5.6759340396717918E-4</v>
      </c>
      <c r="I174" s="5">
        <f>'[3]Medicaid Caseload'!I175</f>
        <v>1.2987620808274635E-2</v>
      </c>
      <c r="J174" s="5">
        <f>'[3]Medicaid Caseload'!J175</f>
        <v>7.6923076923076927E-3</v>
      </c>
      <c r="K174" s="5">
        <f>'[3]Medicaid Caseload'!K175</f>
        <v>3.2685035116153433E-3</v>
      </c>
      <c r="L174" s="5">
        <f>'[3]Medicaid Caseload'!L175</f>
        <v>9.1148723640399557E-3</v>
      </c>
      <c r="M174" s="5">
        <f>'[3]Medicaid Caseload'!M175</f>
        <v>-2.7341079972658922E-3</v>
      </c>
      <c r="N174" s="5">
        <f>'[3]Medicaid Caseload'!N175</f>
        <v>-1.1642857142857142E-2</v>
      </c>
      <c r="O174" s="5">
        <f>'[3]Medicaid Caseload'!O175</f>
        <v>3.3841754051477595E-2</v>
      </c>
      <c r="P174" s="5">
        <f>'[3]Medicaid Caseload'!P175</f>
        <v>3.8392148372663637E-2</v>
      </c>
      <c r="Q174" s="5">
        <f>'[3]Medicaid Caseload'!Q175</f>
        <v>-1.8010030201435262E-3</v>
      </c>
      <c r="R174" s="190">
        <f>'[3]Medicaid Caseload'!R175</f>
        <v>6.8812580060728023E-3</v>
      </c>
    </row>
    <row r="175" spans="2:18" ht="15.75" x14ac:dyDescent="0.2">
      <c r="B175" s="79" t="str">
        <f>'[3]Medicaid Caseload'!B176</f>
        <v>Over-the-year Growth</v>
      </c>
      <c r="C175" s="282">
        <f>'[3]Medicaid Caseload'!C176</f>
        <v>602</v>
      </c>
      <c r="D175" s="282">
        <f>'[3]Medicaid Caseload'!D176</f>
        <v>197</v>
      </c>
      <c r="E175" s="282">
        <f>'[3]Medicaid Caseload'!E176</f>
        <v>8</v>
      </c>
      <c r="F175" s="282">
        <f>'[3]Medicaid Caseload'!F176</f>
        <v>903</v>
      </c>
      <c r="G175" s="282">
        <f>'[3]Medicaid Caseload'!G176</f>
        <v>17391</v>
      </c>
      <c r="H175" s="282">
        <f>'[3]Medicaid Caseload'!H176</f>
        <v>11422</v>
      </c>
      <c r="I175" s="282">
        <f>'[3]Medicaid Caseload'!I176</f>
        <v>74621</v>
      </c>
      <c r="J175" s="282">
        <f>'[3]Medicaid Caseload'!J176</f>
        <v>-12</v>
      </c>
      <c r="K175" s="282">
        <f>'[3]Medicaid Caseload'!K176</f>
        <v>32492</v>
      </c>
      <c r="L175" s="282">
        <f>'[3]Medicaid Caseload'!L176</f>
        <v>4944</v>
      </c>
      <c r="M175" s="282">
        <f>'[3]Medicaid Caseload'!M176</f>
        <v>-504</v>
      </c>
      <c r="N175" s="282">
        <f>'[3]Medicaid Caseload'!N176</f>
        <v>392</v>
      </c>
      <c r="O175" s="282">
        <f>'[3]Medicaid Caseload'!O176</f>
        <v>589</v>
      </c>
      <c r="P175" s="282">
        <f>'[3]Medicaid Caseload'!P176</f>
        <v>7779</v>
      </c>
      <c r="Q175" s="282">
        <f>'[3]Medicaid Caseload'!Q176</f>
        <v>508</v>
      </c>
      <c r="R175" s="288">
        <f>'[3]Medicaid Caseload'!R176</f>
        <v>151332</v>
      </c>
    </row>
    <row r="176" spans="2:18" ht="16.5" thickBot="1" x14ac:dyDescent="0.25">
      <c r="B176" s="79" t="str">
        <f>'[3]Medicaid Caseload'!B177</f>
        <v>Over-the-year Growth Rate</v>
      </c>
      <c r="C176" s="5">
        <f>'[3]Medicaid Caseload'!C177</f>
        <v>1.2810963801579025E-2</v>
      </c>
      <c r="D176" s="5">
        <f>'[3]Medicaid Caseload'!D177</f>
        <v>1.5873015873015872E-2</v>
      </c>
      <c r="E176" s="5">
        <f>'[3]Medicaid Caseload'!E177</f>
        <v>1.1572902049850276E-4</v>
      </c>
      <c r="F176" s="5">
        <f>'[3]Medicaid Caseload'!F177</f>
        <v>0.10391254315304949</v>
      </c>
      <c r="G176" s="5">
        <f>'[3]Medicaid Caseload'!G177</f>
        <v>9.5346962943469463E-2</v>
      </c>
      <c r="H176" s="5">
        <f>'[3]Medicaid Caseload'!H177</f>
        <v>0.16597884212973726</v>
      </c>
      <c r="I176" s="5">
        <f>'[3]Medicaid Caseload'!I177</f>
        <v>0.21951420410252487</v>
      </c>
      <c r="J176" s="5">
        <f>'[3]Medicaid Caseload'!J177</f>
        <v>-7.1005917159763315E-2</v>
      </c>
      <c r="K176" s="5">
        <f>'[3]Medicaid Caseload'!K177</f>
        <v>7.5896027207833464E-2</v>
      </c>
      <c r="L176" s="5">
        <f>'[3]Medicaid Caseload'!L177</f>
        <v>8.1062469257255285E-2</v>
      </c>
      <c r="M176" s="5">
        <f>'[3]Medicaid Caseload'!M177</f>
        <v>-2.2811623065085544E-2</v>
      </c>
      <c r="N176" s="5">
        <f>'[3]Medicaid Caseload'!N177</f>
        <v>3.18751016425435E-2</v>
      </c>
      <c r="O176" s="5">
        <f>'[3]Medicaid Caseload'!O177</f>
        <v>0.23913926106374339</v>
      </c>
      <c r="P176" s="5">
        <f>'[3]Medicaid Caseload'!P177</f>
        <v>2.7477922995407984</v>
      </c>
      <c r="Q176" s="5">
        <f>'[3]Medicaid Caseload'!Q177</f>
        <v>1.4748577400998723E-2</v>
      </c>
      <c r="R176" s="190">
        <f>'[3]Medicaid Caseload'!R177</f>
        <v>0.11715088599363664</v>
      </c>
    </row>
    <row r="177" spans="2:19" ht="18.75" hidden="1" x14ac:dyDescent="0.2">
      <c r="B177" s="102" t="s">
        <v>62</v>
      </c>
      <c r="C177" s="4"/>
      <c r="D177" s="4"/>
      <c r="E177" s="4"/>
      <c r="F177" s="4"/>
      <c r="G177" s="103"/>
      <c r="H177" s="103"/>
      <c r="I177" s="4"/>
      <c r="J177" s="4"/>
      <c r="K177" s="4"/>
      <c r="L177" s="4"/>
      <c r="M177" s="4"/>
      <c r="N177" s="4"/>
      <c r="O177" s="4"/>
      <c r="P177" s="4"/>
      <c r="Q177" s="4"/>
      <c r="R177" s="78"/>
    </row>
    <row r="178" spans="2:19" ht="15.75" hidden="1" x14ac:dyDescent="0.2">
      <c r="B178" s="102" t="s">
        <v>5</v>
      </c>
      <c r="C178" s="4"/>
      <c r="D178" s="4"/>
      <c r="E178" s="4"/>
      <c r="F178" s="4"/>
      <c r="G178" s="4"/>
      <c r="H178" s="4"/>
      <c r="I178" s="4"/>
      <c r="J178" s="4"/>
      <c r="K178" s="4"/>
      <c r="L178" s="4"/>
      <c r="M178" s="4"/>
      <c r="N178" s="4"/>
      <c r="O178" s="4"/>
      <c r="P178" s="4"/>
      <c r="Q178" s="4"/>
      <c r="R178" s="78"/>
    </row>
    <row r="179" spans="2:19" ht="15.75" hidden="1" x14ac:dyDescent="0.2">
      <c r="B179" s="124" t="s">
        <v>22</v>
      </c>
      <c r="C179" s="4"/>
      <c r="D179" s="4"/>
      <c r="E179" s="4"/>
      <c r="F179" s="4"/>
      <c r="G179" s="103"/>
      <c r="H179" s="103"/>
      <c r="I179" s="4"/>
      <c r="J179" s="4"/>
      <c r="K179" s="4"/>
      <c r="L179" s="4"/>
      <c r="M179" s="4"/>
      <c r="N179" s="4"/>
      <c r="O179" s="4"/>
      <c r="P179" s="4"/>
      <c r="Q179" s="4"/>
      <c r="R179" s="78"/>
    </row>
    <row r="180" spans="2:19" ht="16.5" hidden="1" thickBot="1" x14ac:dyDescent="0.25">
      <c r="B180" s="125" t="s">
        <v>6</v>
      </c>
      <c r="C180" s="104"/>
      <c r="D180" s="104"/>
      <c r="E180" s="104"/>
      <c r="F180" s="104"/>
      <c r="G180" s="105"/>
      <c r="H180" s="105"/>
      <c r="I180" s="104"/>
      <c r="J180" s="104"/>
      <c r="K180" s="104"/>
      <c r="L180" s="104"/>
      <c r="M180" s="104"/>
      <c r="N180" s="104"/>
      <c r="O180" s="104"/>
      <c r="P180" s="104"/>
      <c r="Q180" s="104"/>
      <c r="R180" s="191"/>
    </row>
    <row r="181" spans="2:19" ht="16.5" hidden="1" thickBot="1" x14ac:dyDescent="0.25">
      <c r="B181" s="102"/>
      <c r="C181" s="4"/>
      <c r="D181" s="4"/>
      <c r="E181" s="4"/>
      <c r="F181" s="4"/>
      <c r="G181" s="4"/>
      <c r="H181" s="4"/>
      <c r="I181" s="4"/>
      <c r="J181" s="4"/>
      <c r="K181" s="4"/>
      <c r="L181" s="4"/>
      <c r="M181" s="4"/>
      <c r="N181" s="4"/>
      <c r="O181" s="4"/>
      <c r="P181" s="4"/>
      <c r="Q181" s="4"/>
      <c r="R181" s="78"/>
    </row>
    <row r="182" spans="2:19" x14ac:dyDescent="0.2">
      <c r="B182" s="573" t="s">
        <v>4</v>
      </c>
      <c r="C182" s="574"/>
      <c r="D182" s="574"/>
      <c r="E182" s="574"/>
      <c r="F182" s="574"/>
      <c r="G182" s="574"/>
      <c r="H182" s="574"/>
      <c r="I182" s="574"/>
      <c r="J182" s="574"/>
      <c r="K182" s="574"/>
      <c r="L182" s="574"/>
      <c r="M182" s="574"/>
      <c r="N182" s="574"/>
      <c r="O182" s="574"/>
      <c r="P182" s="574"/>
      <c r="Q182" s="574"/>
      <c r="R182" s="575"/>
    </row>
    <row r="183" spans="2:19" x14ac:dyDescent="0.2">
      <c r="B183" s="576" t="s">
        <v>123</v>
      </c>
      <c r="C183" s="577"/>
      <c r="D183" s="577"/>
      <c r="E183" s="577"/>
      <c r="F183" s="577"/>
      <c r="G183" s="577"/>
      <c r="H183" s="577"/>
      <c r="I183" s="577"/>
      <c r="J183" s="577"/>
      <c r="K183" s="577"/>
      <c r="L183" s="577"/>
      <c r="M183" s="577"/>
      <c r="N183" s="577"/>
      <c r="O183" s="577"/>
      <c r="P183" s="577"/>
      <c r="Q183" s="577"/>
      <c r="R183" s="578"/>
    </row>
    <row r="184" spans="2:19" x14ac:dyDescent="0.2">
      <c r="B184" s="579" t="s">
        <v>182</v>
      </c>
      <c r="C184" s="580"/>
      <c r="D184" s="580"/>
      <c r="E184" s="580"/>
      <c r="F184" s="580"/>
      <c r="G184" s="580"/>
      <c r="H184" s="580"/>
      <c r="I184" s="580"/>
      <c r="J184" s="580"/>
      <c r="K184" s="580"/>
      <c r="L184" s="580"/>
      <c r="M184" s="580"/>
      <c r="N184" s="580"/>
      <c r="O184" s="580"/>
      <c r="P184" s="580"/>
      <c r="Q184" s="580"/>
      <c r="R184" s="581"/>
    </row>
    <row r="185" spans="2:19" ht="13.5" thickBot="1" x14ac:dyDescent="0.25">
      <c r="B185" s="582" t="s">
        <v>159</v>
      </c>
      <c r="C185" s="583"/>
      <c r="D185" s="583"/>
      <c r="E185" s="583"/>
      <c r="F185" s="583"/>
      <c r="G185" s="583"/>
      <c r="H185" s="583"/>
      <c r="I185" s="583"/>
      <c r="J185" s="583"/>
      <c r="K185" s="583"/>
      <c r="L185" s="583"/>
      <c r="M185" s="583"/>
      <c r="N185" s="583"/>
      <c r="O185" s="583"/>
      <c r="P185" s="583"/>
      <c r="Q185" s="583"/>
      <c r="R185" s="584"/>
    </row>
    <row r="186" spans="2:19" ht="31.5" x14ac:dyDescent="0.2">
      <c r="S186" s="244" t="s">
        <v>91</v>
      </c>
    </row>
    <row r="187" spans="2:19" ht="15.75" customHeight="1" x14ac:dyDescent="0.2"/>
    <row r="188" spans="2:19" ht="16.5" customHeight="1" x14ac:dyDescent="0.2"/>
    <row r="189" spans="2:19" ht="15.75" customHeight="1" x14ac:dyDescent="0.2"/>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tabSelected="1" view="pageBreakPreview" zoomScale="70" zoomScaleNormal="100" zoomScaleSheetLayoutView="70" workbookViewId="0">
      <selection activeCell="O62" sqref="O6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6.42578125" customWidth="1"/>
    <col min="18" max="18" width="12.28515625" customWidth="1"/>
  </cols>
  <sheetData>
    <row r="1" spans="1:17" ht="19.5" thickBot="1" x14ac:dyDescent="0.25">
      <c r="A1" s="591" t="s">
        <v>67</v>
      </c>
      <c r="B1" s="592"/>
      <c r="C1" s="592"/>
      <c r="D1" s="592"/>
      <c r="E1" s="592"/>
      <c r="F1" s="592"/>
      <c r="G1" s="592"/>
      <c r="H1" s="592"/>
      <c r="I1" s="592"/>
      <c r="J1" s="592"/>
      <c r="K1" s="592"/>
      <c r="L1" s="592"/>
      <c r="M1" s="592"/>
      <c r="N1" s="592"/>
      <c r="O1" s="592"/>
      <c r="P1" s="592"/>
      <c r="Q1" s="593"/>
    </row>
    <row r="2" spans="1:17" ht="79.5" thickBot="1" x14ac:dyDescent="0.25">
      <c r="A2" s="97"/>
      <c r="B2" s="98" t="s">
        <v>37</v>
      </c>
      <c r="C2" s="98" t="s">
        <v>38</v>
      </c>
      <c r="D2" s="98" t="s">
        <v>39</v>
      </c>
      <c r="E2" s="98" t="s">
        <v>26</v>
      </c>
      <c r="F2" s="98" t="s">
        <v>40</v>
      </c>
      <c r="G2" s="98" t="s">
        <v>41</v>
      </c>
      <c r="H2" s="98" t="s">
        <v>42</v>
      </c>
      <c r="I2" s="98" t="s">
        <v>1</v>
      </c>
      <c r="J2" s="98" t="s">
        <v>47</v>
      </c>
      <c r="K2" s="98" t="s">
        <v>43</v>
      </c>
      <c r="L2" s="98" t="s">
        <v>2</v>
      </c>
      <c r="M2" s="98" t="s">
        <v>44</v>
      </c>
      <c r="N2" s="98" t="s">
        <v>45</v>
      </c>
      <c r="O2" s="98" t="s">
        <v>46</v>
      </c>
      <c r="P2" s="98" t="s">
        <v>9</v>
      </c>
      <c r="Q2" s="99" t="s">
        <v>0</v>
      </c>
    </row>
    <row r="3" spans="1:17" ht="19.5" thickBot="1" x14ac:dyDescent="0.25">
      <c r="A3" s="126" t="s">
        <v>68</v>
      </c>
      <c r="B3" s="127"/>
      <c r="C3" s="127"/>
      <c r="D3" s="127"/>
      <c r="E3" s="127"/>
      <c r="F3" s="127"/>
      <c r="G3" s="127"/>
      <c r="H3" s="127"/>
      <c r="I3" s="127"/>
      <c r="J3" s="127"/>
      <c r="K3" s="127"/>
      <c r="L3" s="127"/>
      <c r="M3" s="127"/>
      <c r="N3" s="127"/>
      <c r="O3" s="127"/>
      <c r="P3" s="127"/>
      <c r="Q3" s="128"/>
    </row>
    <row r="4" spans="1:17" ht="15.75" x14ac:dyDescent="0.2">
      <c r="A4" s="75">
        <f>'[3]Caseload by Program'!A4</f>
        <v>44378</v>
      </c>
      <c r="B4" s="289">
        <f>'[3]Caseload by Program'!B4</f>
        <v>38306</v>
      </c>
      <c r="C4" s="289">
        <f>'[3]Caseload by Program'!C4</f>
        <v>11198</v>
      </c>
      <c r="D4" s="289">
        <f>'[3]Caseload by Program'!D4</f>
        <v>58588</v>
      </c>
      <c r="E4" s="289">
        <f>'[3]Caseload by Program'!E4</f>
        <v>13628</v>
      </c>
      <c r="F4" s="289">
        <f>'[3]Caseload by Program'!F4</f>
        <v>153882</v>
      </c>
      <c r="G4" s="289">
        <f>'[3]Caseload by Program'!G4</f>
        <v>92642</v>
      </c>
      <c r="H4" s="289">
        <f>'[3]Caseload by Program'!H4</f>
        <v>381440</v>
      </c>
      <c r="I4" s="289">
        <f>'[3]Caseload by Program'!I4</f>
        <v>137</v>
      </c>
      <c r="J4" s="289">
        <f>'[3]Caseload by Program'!J4</f>
        <v>440663</v>
      </c>
      <c r="K4" s="289">
        <f>'[3]Caseload by Program'!K4</f>
        <v>65136</v>
      </c>
      <c r="L4" s="289">
        <f>'[3]Caseload by Program'!L4</f>
        <v>19947</v>
      </c>
      <c r="M4" s="289">
        <f>'[3]Caseload by Program'!M4</f>
        <v>12143</v>
      </c>
      <c r="N4" s="289">
        <f>'[3]Caseload by Program'!N4</f>
        <v>3418</v>
      </c>
      <c r="O4" s="289">
        <f>'[3]Caseload by Program'!O4</f>
        <v>11406</v>
      </c>
      <c r="P4" s="289">
        <f>'[3]Caseload by Program'!P4</f>
        <v>35907</v>
      </c>
      <c r="Q4" s="290">
        <f>'[3]Caseload by Program'!Q4</f>
        <v>1338441</v>
      </c>
    </row>
    <row r="5" spans="1:17" ht="15.75" x14ac:dyDescent="0.2">
      <c r="A5" s="69">
        <f>'[3]Caseload by Program'!A5</f>
        <v>44409</v>
      </c>
      <c r="B5" s="282">
        <f>'[3]Caseload by Program'!B5</f>
        <v>38545</v>
      </c>
      <c r="C5" s="282">
        <f>'[3]Caseload by Program'!C5</f>
        <v>11304</v>
      </c>
      <c r="D5" s="282">
        <f>'[3]Caseload by Program'!D5</f>
        <v>59068</v>
      </c>
      <c r="E5" s="282">
        <f>'[3]Caseload by Program'!E5</f>
        <v>13641</v>
      </c>
      <c r="F5" s="282">
        <f>'[3]Caseload by Program'!F5</f>
        <v>158050</v>
      </c>
      <c r="G5" s="282">
        <f>'[3]Caseload by Program'!G5</f>
        <v>90303</v>
      </c>
      <c r="H5" s="282">
        <f>'[3]Caseload by Program'!H5</f>
        <v>386224</v>
      </c>
      <c r="I5" s="282">
        <f>'[3]Caseload by Program'!I5</f>
        <v>129</v>
      </c>
      <c r="J5" s="282">
        <f>'[3]Caseload by Program'!J5</f>
        <v>443055</v>
      </c>
      <c r="K5" s="282">
        <f>'[3]Caseload by Program'!K5</f>
        <v>65982</v>
      </c>
      <c r="L5" s="282">
        <f>'[3]Caseload by Program'!L5</f>
        <v>19966</v>
      </c>
      <c r="M5" s="282">
        <f>'[3]Caseload by Program'!M5</f>
        <v>12652</v>
      </c>
      <c r="N5" s="282">
        <f>'[3]Caseload by Program'!N5</f>
        <v>3558</v>
      </c>
      <c r="O5" s="282">
        <f>'[3]Caseload by Program'!O5</f>
        <v>12065</v>
      </c>
      <c r="P5" s="282">
        <f>'[3]Caseload by Program'!P5</f>
        <v>35923</v>
      </c>
      <c r="Q5" s="283">
        <f>'[3]Caseload by Program'!Q5</f>
        <v>1350465</v>
      </c>
    </row>
    <row r="6" spans="1:17" ht="15.75" x14ac:dyDescent="0.2">
      <c r="A6" s="69">
        <f>'[3]Caseload by Program'!A6</f>
        <v>44440</v>
      </c>
      <c r="B6" s="282">
        <f>'[3]Caseload by Program'!B6</f>
        <v>38622</v>
      </c>
      <c r="C6" s="282">
        <f>'[3]Caseload by Program'!C6</f>
        <v>11342</v>
      </c>
      <c r="D6" s="282">
        <f>'[3]Caseload by Program'!D6</f>
        <v>59056</v>
      </c>
      <c r="E6" s="282">
        <f>'[3]Caseload by Program'!E6</f>
        <v>13794</v>
      </c>
      <c r="F6" s="282">
        <f>'[3]Caseload by Program'!F6</f>
        <v>161052</v>
      </c>
      <c r="G6" s="282">
        <f>'[3]Caseload by Program'!G6</f>
        <v>89168</v>
      </c>
      <c r="H6" s="282">
        <f>'[3]Caseload by Program'!H6</f>
        <v>391575</v>
      </c>
      <c r="I6" s="282">
        <f>'[3]Caseload by Program'!I6</f>
        <v>130</v>
      </c>
      <c r="J6" s="282">
        <f>'[3]Caseload by Program'!J6</f>
        <v>445293</v>
      </c>
      <c r="K6" s="282">
        <f>'[3]Caseload by Program'!K6</f>
        <v>66084</v>
      </c>
      <c r="L6" s="282">
        <f>'[3]Caseload by Program'!L6</f>
        <v>19924</v>
      </c>
      <c r="M6" s="282">
        <f>'[3]Caseload by Program'!M6</f>
        <v>12517</v>
      </c>
      <c r="N6" s="282">
        <f>'[3]Caseload by Program'!N6</f>
        <v>3613</v>
      </c>
      <c r="O6" s="282">
        <f>'[3]Caseload by Program'!O6</f>
        <v>12683</v>
      </c>
      <c r="P6" s="282">
        <f>'[3]Caseload by Program'!P6</f>
        <v>35977</v>
      </c>
      <c r="Q6" s="283">
        <f>'[3]Caseload by Program'!Q6</f>
        <v>1360830</v>
      </c>
    </row>
    <row r="7" spans="1:17" ht="15.75" x14ac:dyDescent="0.2">
      <c r="A7" s="69">
        <f>'[3]Caseload by Program'!A7</f>
        <v>44470</v>
      </c>
      <c r="B7" s="282">
        <f>'[3]Caseload by Program'!B7</f>
        <v>38775</v>
      </c>
      <c r="C7" s="282">
        <f>'[3]Caseload by Program'!C7</f>
        <v>11367</v>
      </c>
      <c r="D7" s="282">
        <f>'[3]Caseload by Program'!D7</f>
        <v>59159</v>
      </c>
      <c r="E7" s="282">
        <f>'[3]Caseload by Program'!E7</f>
        <v>13766</v>
      </c>
      <c r="F7" s="282">
        <f>'[3]Caseload by Program'!F7</f>
        <v>164619</v>
      </c>
      <c r="G7" s="282">
        <f>'[3]Caseload by Program'!G7</f>
        <v>87449</v>
      </c>
      <c r="H7" s="282">
        <f>'[3]Caseload by Program'!H7</f>
        <v>397290</v>
      </c>
      <c r="I7" s="282">
        <f>'[3]Caseload by Program'!I7</f>
        <v>131</v>
      </c>
      <c r="J7" s="282">
        <f>'[3]Caseload by Program'!J7</f>
        <v>447889</v>
      </c>
      <c r="K7" s="282">
        <f>'[3]Caseload by Program'!K7</f>
        <v>66096</v>
      </c>
      <c r="L7" s="282">
        <f>'[3]Caseload by Program'!L7</f>
        <v>19864</v>
      </c>
      <c r="M7" s="282">
        <f>'[3]Caseload by Program'!M7</f>
        <v>12570</v>
      </c>
      <c r="N7" s="282">
        <f>'[3]Caseload by Program'!N7</f>
        <v>3648</v>
      </c>
      <c r="O7" s="282">
        <f>'[3]Caseload by Program'!O7</f>
        <v>13275</v>
      </c>
      <c r="P7" s="282">
        <f>'[3]Caseload by Program'!P7</f>
        <v>36040</v>
      </c>
      <c r="Q7" s="283">
        <f>'[3]Caseload by Program'!Q7</f>
        <v>1371938</v>
      </c>
    </row>
    <row r="8" spans="1:17" ht="15.75" x14ac:dyDescent="0.2">
      <c r="A8" s="69">
        <f>'[3]Caseload by Program'!A8</f>
        <v>44501</v>
      </c>
      <c r="B8" s="282">
        <f>'[3]Caseload by Program'!B8</f>
        <v>38810</v>
      </c>
      <c r="C8" s="282">
        <f>'[3]Caseload by Program'!C8</f>
        <v>11320</v>
      </c>
      <c r="D8" s="282">
        <f>'[3]Caseload by Program'!D8</f>
        <v>59134</v>
      </c>
      <c r="E8" s="282">
        <f>'[3]Caseload by Program'!E8</f>
        <v>13780</v>
      </c>
      <c r="F8" s="282">
        <f>'[3]Caseload by Program'!F8</f>
        <v>166491</v>
      </c>
      <c r="G8" s="282">
        <f>'[3]Caseload by Program'!G8</f>
        <v>87431</v>
      </c>
      <c r="H8" s="282">
        <f>'[3]Caseload by Program'!H8</f>
        <v>403139</v>
      </c>
      <c r="I8" s="282">
        <f>'[3]Caseload by Program'!I8</f>
        <v>130</v>
      </c>
      <c r="J8" s="282">
        <f>'[3]Caseload by Program'!J8</f>
        <v>449553</v>
      </c>
      <c r="K8" s="282">
        <f>'[3]Caseload by Program'!K8</f>
        <v>66774</v>
      </c>
      <c r="L8" s="282">
        <f>'[3]Caseload by Program'!L8</f>
        <v>20026</v>
      </c>
      <c r="M8" s="282">
        <f>'[3]Caseload by Program'!M8</f>
        <v>12442</v>
      </c>
      <c r="N8" s="282">
        <f>'[3]Caseload by Program'!N8</f>
        <v>3711</v>
      </c>
      <c r="O8" s="282">
        <f>'[3]Caseload by Program'!O8</f>
        <v>13856</v>
      </c>
      <c r="P8" s="282">
        <f>'[3]Caseload by Program'!P8</f>
        <v>36091</v>
      </c>
      <c r="Q8" s="283">
        <f>'[3]Caseload by Program'!Q8</f>
        <v>1382688</v>
      </c>
    </row>
    <row r="9" spans="1:17" ht="15.75" x14ac:dyDescent="0.2">
      <c r="A9" s="69">
        <f>'[3]Caseload by Program'!A9</f>
        <v>44531</v>
      </c>
      <c r="B9" s="282">
        <f>'[3]Caseload by Program'!B9</f>
        <v>38783</v>
      </c>
      <c r="C9" s="282">
        <f>'[3]Caseload by Program'!C9</f>
        <v>11306</v>
      </c>
      <c r="D9" s="282">
        <f>'[3]Caseload by Program'!D9</f>
        <v>59152</v>
      </c>
      <c r="E9" s="282">
        <f>'[3]Caseload by Program'!E9</f>
        <v>13948</v>
      </c>
      <c r="F9" s="282">
        <f>'[3]Caseload by Program'!F9</f>
        <v>168217</v>
      </c>
      <c r="G9" s="282">
        <f>'[3]Caseload by Program'!G9</f>
        <v>87538</v>
      </c>
      <c r="H9" s="282">
        <f>'[3]Caseload by Program'!H9</f>
        <v>409157</v>
      </c>
      <c r="I9" s="282">
        <f>'[3]Caseload by Program'!I9</f>
        <v>131</v>
      </c>
      <c r="J9" s="282">
        <f>'[3]Caseload by Program'!J9</f>
        <v>451335</v>
      </c>
      <c r="K9" s="282">
        <f>'[3]Caseload by Program'!K9</f>
        <v>67392</v>
      </c>
      <c r="L9" s="282">
        <f>'[3]Caseload by Program'!L9</f>
        <v>19983</v>
      </c>
      <c r="M9" s="282">
        <f>'[3]Caseload by Program'!M9</f>
        <v>12313</v>
      </c>
      <c r="N9" s="282">
        <f>'[3]Caseload by Program'!N9</f>
        <v>3837</v>
      </c>
      <c r="O9" s="282">
        <f>'[3]Caseload by Program'!O9</f>
        <v>14383</v>
      </c>
      <c r="P9" s="282">
        <f>'[3]Caseload by Program'!P9</f>
        <v>36026</v>
      </c>
      <c r="Q9" s="283">
        <f>'[3]Caseload by Program'!Q9</f>
        <v>1393501</v>
      </c>
    </row>
    <row r="10" spans="1:17" ht="15.75" x14ac:dyDescent="0.2">
      <c r="A10" s="69">
        <f>'[3]Caseload by Program'!A10</f>
        <v>44562</v>
      </c>
      <c r="B10" s="282"/>
      <c r="C10" s="282"/>
      <c r="D10" s="282"/>
      <c r="E10" s="282"/>
      <c r="F10" s="282"/>
      <c r="G10" s="282"/>
      <c r="H10" s="282"/>
      <c r="I10" s="282"/>
      <c r="J10" s="282"/>
      <c r="K10" s="282"/>
      <c r="L10" s="282"/>
      <c r="M10" s="282"/>
      <c r="N10" s="282"/>
      <c r="O10" s="282"/>
      <c r="P10" s="282"/>
      <c r="Q10" s="283"/>
    </row>
    <row r="11" spans="1:17" ht="15.75" x14ac:dyDescent="0.2">
      <c r="A11" s="69">
        <f>'[3]Caseload by Program'!A11</f>
        <v>44593</v>
      </c>
      <c r="B11" s="282"/>
      <c r="C11" s="282"/>
      <c r="D11" s="282"/>
      <c r="E11" s="282"/>
      <c r="F11" s="282"/>
      <c r="G11" s="282"/>
      <c r="H11" s="282"/>
      <c r="I11" s="282"/>
      <c r="J11" s="282"/>
      <c r="K11" s="282"/>
      <c r="L11" s="282"/>
      <c r="M11" s="282"/>
      <c r="N11" s="282"/>
      <c r="O11" s="282"/>
      <c r="P11" s="282"/>
      <c r="Q11" s="283"/>
    </row>
    <row r="12" spans="1:17" ht="15.75" x14ac:dyDescent="0.2">
      <c r="A12" s="69">
        <f>'[3]Caseload by Program'!A12</f>
        <v>44621</v>
      </c>
      <c r="B12" s="282"/>
      <c r="C12" s="282"/>
      <c r="D12" s="282"/>
      <c r="E12" s="282"/>
      <c r="F12" s="282"/>
      <c r="G12" s="282"/>
      <c r="H12" s="282"/>
      <c r="I12" s="282"/>
      <c r="J12" s="282"/>
      <c r="K12" s="282"/>
      <c r="L12" s="282"/>
      <c r="M12" s="282"/>
      <c r="N12" s="282"/>
      <c r="O12" s="282"/>
      <c r="P12" s="282"/>
      <c r="Q12" s="283"/>
    </row>
    <row r="13" spans="1:17" ht="15.75" x14ac:dyDescent="0.2">
      <c r="A13" s="69">
        <f>'[3]Caseload by Program'!A13</f>
        <v>44652</v>
      </c>
      <c r="B13" s="282"/>
      <c r="C13" s="282"/>
      <c r="D13" s="282"/>
      <c r="E13" s="282"/>
      <c r="F13" s="282"/>
      <c r="G13" s="282"/>
      <c r="H13" s="282"/>
      <c r="I13" s="282"/>
      <c r="J13" s="282"/>
      <c r="K13" s="282"/>
      <c r="L13" s="282"/>
      <c r="M13" s="282"/>
      <c r="N13" s="282"/>
      <c r="O13" s="282"/>
      <c r="P13" s="282"/>
      <c r="Q13" s="283"/>
    </row>
    <row r="14" spans="1:17" ht="15.75" x14ac:dyDescent="0.2">
      <c r="A14" s="69">
        <f>'[3]Caseload by Program'!A14</f>
        <v>44682</v>
      </c>
      <c r="B14" s="282"/>
      <c r="C14" s="282"/>
      <c r="D14" s="282"/>
      <c r="E14" s="282"/>
      <c r="F14" s="282"/>
      <c r="G14" s="282"/>
      <c r="H14" s="282"/>
      <c r="I14" s="282"/>
      <c r="J14" s="282"/>
      <c r="K14" s="282"/>
      <c r="L14" s="282"/>
      <c r="M14" s="282"/>
      <c r="N14" s="282"/>
      <c r="O14" s="282"/>
      <c r="P14" s="282"/>
      <c r="Q14" s="283"/>
    </row>
    <row r="15" spans="1:17" ht="16.5" thickBot="1" x14ac:dyDescent="0.25">
      <c r="A15" s="100">
        <f>'[3]Caseload by Program'!A15</f>
        <v>44713</v>
      </c>
      <c r="B15" s="291"/>
      <c r="C15" s="291"/>
      <c r="D15" s="291"/>
      <c r="E15" s="291"/>
      <c r="F15" s="291"/>
      <c r="G15" s="291"/>
      <c r="H15" s="291"/>
      <c r="I15" s="291"/>
      <c r="J15" s="291"/>
      <c r="K15" s="291"/>
      <c r="L15" s="291"/>
      <c r="M15" s="291"/>
      <c r="N15" s="291"/>
      <c r="O15" s="291"/>
      <c r="P15" s="291"/>
      <c r="Q15" s="292"/>
    </row>
    <row r="16" spans="1:17" ht="17.25" thickTop="1" thickBot="1" x14ac:dyDescent="0.3">
      <c r="A16" s="77" t="str">
        <f>'[3]Caseload by Program'!A16</f>
        <v>FY 2021-22 Year-to-Date AVERAGE</v>
      </c>
      <c r="B16" s="286">
        <f>'[3]Caseload by Program'!B16</f>
        <v>38640</v>
      </c>
      <c r="C16" s="286">
        <f>'[3]Caseload by Program'!C16</f>
        <v>11306</v>
      </c>
      <c r="D16" s="286">
        <f>'[3]Caseload by Program'!D16</f>
        <v>59026</v>
      </c>
      <c r="E16" s="286">
        <f>'[3]Caseload by Program'!E16</f>
        <v>13760</v>
      </c>
      <c r="F16" s="286">
        <f>'[3]Caseload by Program'!F16</f>
        <v>162052</v>
      </c>
      <c r="G16" s="286">
        <f>'[3]Caseload by Program'!G16</f>
        <v>89089</v>
      </c>
      <c r="H16" s="286">
        <f>'[3]Caseload by Program'!H16</f>
        <v>394804</v>
      </c>
      <c r="I16" s="286">
        <f>'[3]Caseload by Program'!I16</f>
        <v>131</v>
      </c>
      <c r="J16" s="286">
        <f>'[3]Caseload by Program'!J16</f>
        <v>446298</v>
      </c>
      <c r="K16" s="286">
        <f>'[3]Caseload by Program'!K16</f>
        <v>66244</v>
      </c>
      <c r="L16" s="286">
        <f>'[3]Caseload by Program'!L16</f>
        <v>19952</v>
      </c>
      <c r="M16" s="286">
        <f>'[3]Caseload by Program'!M16</f>
        <v>12440</v>
      </c>
      <c r="N16" s="286">
        <f>'[3]Caseload by Program'!N16</f>
        <v>3631</v>
      </c>
      <c r="O16" s="286">
        <f>'[3]Caseload by Program'!O16</f>
        <v>12945</v>
      </c>
      <c r="P16" s="286">
        <f>'[3]Caseload by Program'!P16</f>
        <v>35994</v>
      </c>
      <c r="Q16" s="287">
        <f>'[3]Caseload by Program'!Q16</f>
        <v>1366312</v>
      </c>
    </row>
    <row r="17" spans="1:17" ht="19.5" thickBot="1" x14ac:dyDescent="0.25">
      <c r="A17" s="126" t="s">
        <v>69</v>
      </c>
      <c r="B17" s="293"/>
      <c r="C17" s="293"/>
      <c r="D17" s="293"/>
      <c r="E17" s="293"/>
      <c r="F17" s="293"/>
      <c r="G17" s="293"/>
      <c r="H17" s="293"/>
      <c r="I17" s="293"/>
      <c r="J17" s="293"/>
      <c r="K17" s="293"/>
      <c r="L17" s="293"/>
      <c r="M17" s="293"/>
      <c r="N17" s="293"/>
      <c r="O17" s="293"/>
      <c r="P17" s="293"/>
      <c r="Q17" s="294"/>
    </row>
    <row r="18" spans="1:17" ht="15.75" x14ac:dyDescent="0.2">
      <c r="A18" s="75">
        <f>'[3]Caseload by Program'!A18</f>
        <v>44378</v>
      </c>
      <c r="B18" s="289">
        <f>'[3]Caseload by Program'!B18</f>
        <v>10460</v>
      </c>
      <c r="C18" s="289">
        <f>'[3]Caseload by Program'!C18</f>
        <v>2446</v>
      </c>
      <c r="D18" s="289">
        <f>'[3]Caseload by Program'!D18</f>
        <v>7040</v>
      </c>
      <c r="E18" s="289">
        <f>'[3]Caseload by Program'!E18</f>
        <v>1490</v>
      </c>
      <c r="F18" s="289">
        <f>'[3]Caseload by Program'!F18</f>
        <v>20314</v>
      </c>
      <c r="G18" s="289">
        <f>'[3]Caseload by Program'!G18</f>
        <v>13674</v>
      </c>
      <c r="H18" s="289">
        <f>'[3]Caseload by Program'!H18</f>
        <v>65789</v>
      </c>
      <c r="I18" s="289">
        <f>'[3]Caseload by Program'!I18</f>
        <v>0</v>
      </c>
      <c r="J18" s="289">
        <f>'[3]Caseload by Program'!J18</f>
        <v>31799</v>
      </c>
      <c r="K18" s="289">
        <f>'[3]Caseload by Program'!K18</f>
        <v>5214</v>
      </c>
      <c r="L18" s="289">
        <f>'[3]Caseload by Program'!L18</f>
        <v>507</v>
      </c>
      <c r="M18" s="289">
        <f>'[3]Caseload by Program'!M18</f>
        <v>1653</v>
      </c>
      <c r="N18" s="289">
        <f>'[3]Caseload by Program'!N18</f>
        <v>474</v>
      </c>
      <c r="O18" s="289">
        <f>'[3]Caseload by Program'!O18</f>
        <v>2</v>
      </c>
      <c r="P18" s="289">
        <f>'[3]Caseload by Program'!P18</f>
        <v>0</v>
      </c>
      <c r="Q18" s="290">
        <f>'[3]Caseload by Program'!Q18</f>
        <v>160862</v>
      </c>
    </row>
    <row r="19" spans="1:17" ht="15.75" x14ac:dyDescent="0.2">
      <c r="A19" s="69">
        <f>'[3]Caseload by Program'!A19</f>
        <v>44409</v>
      </c>
      <c r="B19" s="282">
        <f>'[3]Caseload by Program'!B19</f>
        <v>10497</v>
      </c>
      <c r="C19" s="282">
        <f>'[3]Caseload by Program'!C19</f>
        <v>2447</v>
      </c>
      <c r="D19" s="282">
        <f>'[3]Caseload by Program'!D19</f>
        <v>7062</v>
      </c>
      <c r="E19" s="282">
        <f>'[3]Caseload by Program'!E19</f>
        <v>1489</v>
      </c>
      <c r="F19" s="282">
        <f>'[3]Caseload by Program'!F19</f>
        <v>20774</v>
      </c>
      <c r="G19" s="282">
        <f>'[3]Caseload by Program'!G19</f>
        <v>13396</v>
      </c>
      <c r="H19" s="282">
        <f>'[3]Caseload by Program'!H19</f>
        <v>66374</v>
      </c>
      <c r="I19" s="282">
        <f>'[3]Caseload by Program'!I19</f>
        <v>0</v>
      </c>
      <c r="J19" s="282">
        <f>'[3]Caseload by Program'!J19</f>
        <v>31812</v>
      </c>
      <c r="K19" s="282">
        <f>'[3]Caseload by Program'!K19</f>
        <v>5271</v>
      </c>
      <c r="L19" s="282">
        <f>'[3]Caseload by Program'!L19</f>
        <v>488</v>
      </c>
      <c r="M19" s="282">
        <f>'[3]Caseload by Program'!M19</f>
        <v>1707</v>
      </c>
      <c r="N19" s="282">
        <f>'[3]Caseload by Program'!N19</f>
        <v>476</v>
      </c>
      <c r="O19" s="282">
        <f>'[3]Caseload by Program'!O19</f>
        <v>1</v>
      </c>
      <c r="P19" s="282">
        <f>'[3]Caseload by Program'!P19</f>
        <v>0</v>
      </c>
      <c r="Q19" s="283">
        <f>'[3]Caseload by Program'!Q19</f>
        <v>161794</v>
      </c>
    </row>
    <row r="20" spans="1:17" ht="15.75" x14ac:dyDescent="0.2">
      <c r="A20" s="69">
        <f>'[3]Caseload by Program'!A20</f>
        <v>44440</v>
      </c>
      <c r="B20" s="282">
        <f>'[3]Caseload by Program'!B20</f>
        <v>10525</v>
      </c>
      <c r="C20" s="282">
        <f>'[3]Caseload by Program'!C20</f>
        <v>2447</v>
      </c>
      <c r="D20" s="282">
        <f>'[3]Caseload by Program'!D20</f>
        <v>7033</v>
      </c>
      <c r="E20" s="282">
        <f>'[3]Caseload by Program'!E20</f>
        <v>1493</v>
      </c>
      <c r="F20" s="282">
        <f>'[3]Caseload by Program'!F20</f>
        <v>21128</v>
      </c>
      <c r="G20" s="282">
        <f>'[3]Caseload by Program'!G20</f>
        <v>13160</v>
      </c>
      <c r="H20" s="282">
        <f>'[3]Caseload by Program'!H20</f>
        <v>66756</v>
      </c>
      <c r="I20" s="282">
        <f>'[3]Caseload by Program'!I20</f>
        <v>0</v>
      </c>
      <c r="J20" s="282">
        <f>'[3]Caseload by Program'!J20</f>
        <v>31962</v>
      </c>
      <c r="K20" s="282">
        <f>'[3]Caseload by Program'!K20</f>
        <v>5224</v>
      </c>
      <c r="L20" s="282">
        <f>'[3]Caseload by Program'!L20</f>
        <v>486</v>
      </c>
      <c r="M20" s="282">
        <f>'[3]Caseload by Program'!M20</f>
        <v>1645</v>
      </c>
      <c r="N20" s="282">
        <f>'[3]Caseload by Program'!N20</f>
        <v>503</v>
      </c>
      <c r="O20" s="282">
        <f>'[3]Caseload by Program'!O20</f>
        <v>1</v>
      </c>
      <c r="P20" s="282">
        <f>'[3]Caseload by Program'!P20</f>
        <v>0</v>
      </c>
      <c r="Q20" s="283">
        <f>'[3]Caseload by Program'!Q20</f>
        <v>162363</v>
      </c>
    </row>
    <row r="21" spans="1:17" ht="15.75" x14ac:dyDescent="0.2">
      <c r="A21" s="69">
        <f>'[3]Caseload by Program'!A21</f>
        <v>44470</v>
      </c>
      <c r="B21" s="282">
        <f>'[3]Caseload by Program'!B21</f>
        <v>10514</v>
      </c>
      <c r="C21" s="282">
        <f>'[3]Caseload by Program'!C21</f>
        <v>2448</v>
      </c>
      <c r="D21" s="282">
        <f>'[3]Caseload by Program'!D21</f>
        <v>6990</v>
      </c>
      <c r="E21" s="282">
        <f>'[3]Caseload by Program'!E21</f>
        <v>1480</v>
      </c>
      <c r="F21" s="282">
        <f>'[3]Caseload by Program'!F21</f>
        <v>21304</v>
      </c>
      <c r="G21" s="282">
        <f>'[3]Caseload by Program'!G21</f>
        <v>12995</v>
      </c>
      <c r="H21" s="282">
        <f>'[3]Caseload by Program'!H21</f>
        <v>66736</v>
      </c>
      <c r="I21" s="282">
        <f>'[3]Caseload by Program'!I21</f>
        <v>0</v>
      </c>
      <c r="J21" s="282">
        <f>'[3]Caseload by Program'!J21</f>
        <v>31853</v>
      </c>
      <c r="K21" s="282">
        <f>'[3]Caseload by Program'!K21</f>
        <v>5201</v>
      </c>
      <c r="L21" s="282">
        <f>'[3]Caseload by Program'!L21</f>
        <v>470</v>
      </c>
      <c r="M21" s="282">
        <f>'[3]Caseload by Program'!M21</f>
        <v>1628</v>
      </c>
      <c r="N21" s="282">
        <f>'[3]Caseload by Program'!N21</f>
        <v>484</v>
      </c>
      <c r="O21" s="282">
        <f>'[3]Caseload by Program'!O21</f>
        <v>0</v>
      </c>
      <c r="P21" s="282">
        <f>'[3]Caseload by Program'!P21</f>
        <v>0</v>
      </c>
      <c r="Q21" s="283">
        <f>'[3]Caseload by Program'!Q21</f>
        <v>162103</v>
      </c>
    </row>
    <row r="22" spans="1:17" ht="15.75" x14ac:dyDescent="0.2">
      <c r="A22" s="69">
        <f>'[3]Caseload by Program'!A22</f>
        <v>44501</v>
      </c>
      <c r="B22" s="282">
        <f>'[3]Caseload by Program'!B22</f>
        <v>10484</v>
      </c>
      <c r="C22" s="282">
        <f>'[3]Caseload by Program'!C22</f>
        <v>2444</v>
      </c>
      <c r="D22" s="282">
        <f>'[3]Caseload by Program'!D22</f>
        <v>6939</v>
      </c>
      <c r="E22" s="282">
        <f>'[3]Caseload by Program'!E22</f>
        <v>1471</v>
      </c>
      <c r="F22" s="282">
        <f>'[3]Caseload by Program'!F22</f>
        <v>21465</v>
      </c>
      <c r="G22" s="282">
        <f>'[3]Caseload by Program'!G22</f>
        <v>12993</v>
      </c>
      <c r="H22" s="282">
        <f>'[3]Caseload by Program'!H22</f>
        <v>66924</v>
      </c>
      <c r="I22" s="282">
        <f>'[3]Caseload by Program'!I22</f>
        <v>0</v>
      </c>
      <c r="J22" s="282">
        <f>'[3]Caseload by Program'!J22</f>
        <v>31707</v>
      </c>
      <c r="K22" s="282">
        <f>'[3]Caseload by Program'!K22</f>
        <v>5306</v>
      </c>
      <c r="L22" s="282">
        <f>'[3]Caseload by Program'!L22</f>
        <v>456</v>
      </c>
      <c r="M22" s="282">
        <f>'[3]Caseload by Program'!M22</f>
        <v>1558</v>
      </c>
      <c r="N22" s="282">
        <f>'[3]Caseload by Program'!N22</f>
        <v>485</v>
      </c>
      <c r="O22" s="282">
        <f>'[3]Caseload by Program'!O22</f>
        <v>1</v>
      </c>
      <c r="P22" s="282">
        <f>'[3]Caseload by Program'!P22</f>
        <v>0</v>
      </c>
      <c r="Q22" s="283">
        <f>'[3]Caseload by Program'!Q22</f>
        <v>162233</v>
      </c>
    </row>
    <row r="23" spans="1:17" ht="15.75" x14ac:dyDescent="0.2">
      <c r="A23" s="69">
        <f>'[3]Caseload by Program'!A23</f>
        <v>44531</v>
      </c>
      <c r="B23" s="282">
        <f>'[3]Caseload by Program'!B23</f>
        <v>10433</v>
      </c>
      <c r="C23" s="282">
        <f>'[3]Caseload by Program'!C23</f>
        <v>2475</v>
      </c>
      <c r="D23" s="282">
        <f>'[3]Caseload by Program'!D23</f>
        <v>6868</v>
      </c>
      <c r="E23" s="282">
        <f>'[3]Caseload by Program'!E23</f>
        <v>1490</v>
      </c>
      <c r="F23" s="282">
        <f>'[3]Caseload by Program'!F23</f>
        <v>21514</v>
      </c>
      <c r="G23" s="282">
        <f>'[3]Caseload by Program'!G23</f>
        <v>12943</v>
      </c>
      <c r="H23" s="282">
        <f>'[3]Caseload by Program'!H23</f>
        <v>67011</v>
      </c>
      <c r="I23" s="282">
        <f>'[3]Caseload by Program'!I23</f>
        <v>0</v>
      </c>
      <c r="J23" s="282">
        <f>'[3]Caseload by Program'!J23</f>
        <v>31498</v>
      </c>
      <c r="K23" s="282">
        <f>'[3]Caseload by Program'!K23</f>
        <v>5345</v>
      </c>
      <c r="L23" s="282">
        <f>'[3]Caseload by Program'!L23</f>
        <v>443</v>
      </c>
      <c r="M23" s="282">
        <f>'[3]Caseload by Program'!M23</f>
        <v>1524</v>
      </c>
      <c r="N23" s="282">
        <f>'[3]Caseload by Program'!N23</f>
        <v>501</v>
      </c>
      <c r="O23" s="282">
        <f>'[3]Caseload by Program'!O23</f>
        <v>6</v>
      </c>
      <c r="P23" s="282">
        <f>'[3]Caseload by Program'!P23</f>
        <v>0</v>
      </c>
      <c r="Q23" s="283">
        <f>'[3]Caseload by Program'!Q23</f>
        <v>162051</v>
      </c>
    </row>
    <row r="24" spans="1:17" ht="15.75" x14ac:dyDescent="0.2">
      <c r="A24" s="69">
        <f>'[3]Caseload by Program'!A24</f>
        <v>44562</v>
      </c>
      <c r="B24" s="282"/>
      <c r="C24" s="282"/>
      <c r="D24" s="282"/>
      <c r="E24" s="282"/>
      <c r="F24" s="282"/>
      <c r="G24" s="282"/>
      <c r="H24" s="282"/>
      <c r="I24" s="282"/>
      <c r="J24" s="282"/>
      <c r="K24" s="282"/>
      <c r="L24" s="282"/>
      <c r="M24" s="282"/>
      <c r="N24" s="282"/>
      <c r="O24" s="282"/>
      <c r="P24" s="282"/>
      <c r="Q24" s="283"/>
    </row>
    <row r="25" spans="1:17" ht="15.75" x14ac:dyDescent="0.2">
      <c r="A25" s="69">
        <f>'[3]Caseload by Program'!A25</f>
        <v>44593</v>
      </c>
      <c r="B25" s="282"/>
      <c r="C25" s="282"/>
      <c r="D25" s="282"/>
      <c r="E25" s="282"/>
      <c r="F25" s="282"/>
      <c r="G25" s="282"/>
      <c r="H25" s="282"/>
      <c r="I25" s="282"/>
      <c r="J25" s="282"/>
      <c r="K25" s="282"/>
      <c r="L25" s="282"/>
      <c r="M25" s="282"/>
      <c r="N25" s="282"/>
      <c r="O25" s="282"/>
      <c r="P25" s="282"/>
      <c r="Q25" s="283"/>
    </row>
    <row r="26" spans="1:17" ht="15.75" x14ac:dyDescent="0.2">
      <c r="A26" s="69">
        <f>'[3]Caseload by Program'!A26</f>
        <v>44621</v>
      </c>
      <c r="B26" s="282"/>
      <c r="C26" s="282"/>
      <c r="D26" s="282"/>
      <c r="E26" s="282"/>
      <c r="F26" s="282"/>
      <c r="G26" s="282"/>
      <c r="H26" s="282"/>
      <c r="I26" s="282"/>
      <c r="J26" s="282"/>
      <c r="K26" s="282"/>
      <c r="L26" s="282"/>
      <c r="M26" s="282"/>
      <c r="N26" s="282"/>
      <c r="O26" s="282"/>
      <c r="P26" s="282"/>
      <c r="Q26" s="283"/>
    </row>
    <row r="27" spans="1:17" ht="15.75" x14ac:dyDescent="0.2">
      <c r="A27" s="69">
        <f>'[3]Caseload by Program'!A27</f>
        <v>44652</v>
      </c>
      <c r="B27" s="282"/>
      <c r="C27" s="282"/>
      <c r="D27" s="282"/>
      <c r="E27" s="282"/>
      <c r="F27" s="282"/>
      <c r="G27" s="282"/>
      <c r="H27" s="282"/>
      <c r="I27" s="282"/>
      <c r="J27" s="282"/>
      <c r="K27" s="282"/>
      <c r="L27" s="282"/>
      <c r="M27" s="282"/>
      <c r="N27" s="282"/>
      <c r="O27" s="282"/>
      <c r="P27" s="282"/>
      <c r="Q27" s="283"/>
    </row>
    <row r="28" spans="1:17" ht="15.75" x14ac:dyDescent="0.2">
      <c r="A28" s="69">
        <f>'[3]Caseload by Program'!A28</f>
        <v>44682</v>
      </c>
      <c r="B28" s="282"/>
      <c r="C28" s="282"/>
      <c r="D28" s="282"/>
      <c r="E28" s="282"/>
      <c r="F28" s="282"/>
      <c r="G28" s="282"/>
      <c r="H28" s="282"/>
      <c r="I28" s="282"/>
      <c r="J28" s="282"/>
      <c r="K28" s="282"/>
      <c r="L28" s="282"/>
      <c r="M28" s="282"/>
      <c r="N28" s="282"/>
      <c r="O28" s="282"/>
      <c r="P28" s="282"/>
      <c r="Q28" s="283"/>
    </row>
    <row r="29" spans="1:17" ht="16.5" thickBot="1" x14ac:dyDescent="0.25">
      <c r="A29" s="100">
        <f>'[3]Caseload by Program'!A29</f>
        <v>44713</v>
      </c>
      <c r="B29" s="291"/>
      <c r="C29" s="291"/>
      <c r="D29" s="291"/>
      <c r="E29" s="291"/>
      <c r="F29" s="291"/>
      <c r="G29" s="291"/>
      <c r="H29" s="291"/>
      <c r="I29" s="291"/>
      <c r="J29" s="291"/>
      <c r="K29" s="291"/>
      <c r="L29" s="291"/>
      <c r="M29" s="291"/>
      <c r="N29" s="291"/>
      <c r="O29" s="291"/>
      <c r="P29" s="291"/>
      <c r="Q29" s="292"/>
    </row>
    <row r="30" spans="1:17" ht="17.25" thickTop="1" thickBot="1" x14ac:dyDescent="0.3">
      <c r="A30" s="77" t="str">
        <f>'[3]Caseload by Program'!A30</f>
        <v>FY 2021-22 Year-to-Date AVERAGE</v>
      </c>
      <c r="B30" s="286">
        <f>'[3]Caseload by Program'!B30</f>
        <v>10486</v>
      </c>
      <c r="C30" s="286">
        <f>'[3]Caseload by Program'!C30</f>
        <v>2451</v>
      </c>
      <c r="D30" s="286">
        <f>'[3]Caseload by Program'!D30</f>
        <v>6989</v>
      </c>
      <c r="E30" s="286">
        <f>'[3]Caseload by Program'!E30</f>
        <v>1486</v>
      </c>
      <c r="F30" s="286">
        <f>'[3]Caseload by Program'!F30</f>
        <v>21083</v>
      </c>
      <c r="G30" s="286">
        <f>'[3]Caseload by Program'!G30</f>
        <v>13194</v>
      </c>
      <c r="H30" s="286">
        <f>'[3]Caseload by Program'!H30</f>
        <v>66598</v>
      </c>
      <c r="I30" s="286">
        <f>'[3]Caseload by Program'!I30</f>
        <v>0</v>
      </c>
      <c r="J30" s="286">
        <f>'[3]Caseload by Program'!J30</f>
        <v>31771</v>
      </c>
      <c r="K30" s="286">
        <f>'[3]Caseload by Program'!K30</f>
        <v>5260</v>
      </c>
      <c r="L30" s="286">
        <f>'[3]Caseload by Program'!L30</f>
        <v>475</v>
      </c>
      <c r="M30" s="286">
        <f>'[3]Caseload by Program'!M30</f>
        <v>1619</v>
      </c>
      <c r="N30" s="286">
        <f>'[3]Caseload by Program'!N30</f>
        <v>487</v>
      </c>
      <c r="O30" s="286">
        <f>'[3]Caseload by Program'!O30</f>
        <v>2</v>
      </c>
      <c r="P30" s="286">
        <f>'[3]Caseload by Program'!P30</f>
        <v>0</v>
      </c>
      <c r="Q30" s="287">
        <f>'[3]Caseload by Program'!Q30</f>
        <v>161901</v>
      </c>
    </row>
    <row r="31" spans="1:17" ht="16.5" thickBot="1" x14ac:dyDescent="0.25">
      <c r="A31" s="126" t="s">
        <v>55</v>
      </c>
      <c r="B31" s="293"/>
      <c r="C31" s="293"/>
      <c r="D31" s="293"/>
      <c r="E31" s="293"/>
      <c r="F31" s="293"/>
      <c r="G31" s="293"/>
      <c r="H31" s="293"/>
      <c r="I31" s="293"/>
      <c r="J31" s="293"/>
      <c r="K31" s="293"/>
      <c r="L31" s="293"/>
      <c r="M31" s="293"/>
      <c r="N31" s="293"/>
      <c r="O31" s="293"/>
      <c r="P31" s="293"/>
      <c r="Q31" s="294"/>
    </row>
    <row r="32" spans="1:17" ht="15.75" x14ac:dyDescent="0.2">
      <c r="A32" s="75">
        <f>'[3]Caseload by Program'!A32</f>
        <v>44378</v>
      </c>
      <c r="B32" s="289">
        <f>'[3]Caseload by Program'!B32</f>
        <v>2591</v>
      </c>
      <c r="C32" s="289">
        <f>'[3]Caseload by Program'!C32</f>
        <v>803</v>
      </c>
      <c r="D32" s="289">
        <f>'[3]Caseload by Program'!D32</f>
        <v>3252</v>
      </c>
      <c r="E32" s="289">
        <f>'[3]Caseload by Program'!E32</f>
        <v>988</v>
      </c>
      <c r="F32" s="289">
        <f>'[3]Caseload by Program'!F32</f>
        <v>8954</v>
      </c>
      <c r="G32" s="289">
        <f>'[3]Caseload by Program'!G32</f>
        <v>7039</v>
      </c>
      <c r="H32" s="289">
        <f>'[3]Caseload by Program'!H32</f>
        <v>21655</v>
      </c>
      <c r="I32" s="289">
        <f>'[3]Caseload by Program'!I32</f>
        <v>0</v>
      </c>
      <c r="J32" s="289">
        <f>'[3]Caseload by Program'!J32</f>
        <v>39</v>
      </c>
      <c r="K32" s="289">
        <f>'[3]Caseload by Program'!K32</f>
        <v>11</v>
      </c>
      <c r="L32" s="289">
        <f>'[3]Caseload by Program'!L32</f>
        <v>64</v>
      </c>
      <c r="M32" s="289">
        <f>'[3]Caseload by Program'!M32</f>
        <v>673</v>
      </c>
      <c r="N32" s="289">
        <f>'[3]Caseload by Program'!N32</f>
        <v>270</v>
      </c>
      <c r="O32" s="289">
        <f>'[3]Caseload by Program'!O32</f>
        <v>0</v>
      </c>
      <c r="P32" s="289">
        <f>'[3]Caseload by Program'!P32</f>
        <v>0</v>
      </c>
      <c r="Q32" s="290">
        <f>'[3]Caseload by Program'!Q32</f>
        <v>46339</v>
      </c>
    </row>
    <row r="33" spans="1:17" ht="15.75" x14ac:dyDescent="0.2">
      <c r="A33" s="69">
        <f>'[3]Caseload by Program'!A33</f>
        <v>44409</v>
      </c>
      <c r="B33" s="282">
        <f>'[3]Caseload by Program'!B33</f>
        <v>2579</v>
      </c>
      <c r="C33" s="282">
        <f>'[3]Caseload by Program'!C33</f>
        <v>801</v>
      </c>
      <c r="D33" s="282">
        <f>'[3]Caseload by Program'!D33</f>
        <v>3258</v>
      </c>
      <c r="E33" s="282">
        <f>'[3]Caseload by Program'!E33</f>
        <v>981</v>
      </c>
      <c r="F33" s="282">
        <f>'[3]Caseload by Program'!F33</f>
        <v>9107</v>
      </c>
      <c r="G33" s="282">
        <f>'[3]Caseload by Program'!G33</f>
        <v>6903</v>
      </c>
      <c r="H33" s="282">
        <f>'[3]Caseload by Program'!H33</f>
        <v>21628</v>
      </c>
      <c r="I33" s="282">
        <f>'[3]Caseload by Program'!I33</f>
        <v>0</v>
      </c>
      <c r="J33" s="282">
        <f>'[3]Caseload by Program'!J33</f>
        <v>41</v>
      </c>
      <c r="K33" s="282">
        <f>'[3]Caseload by Program'!K33</f>
        <v>11</v>
      </c>
      <c r="L33" s="282">
        <f>'[3]Caseload by Program'!L33</f>
        <v>63</v>
      </c>
      <c r="M33" s="282">
        <f>'[3]Caseload by Program'!M33</f>
        <v>685</v>
      </c>
      <c r="N33" s="282">
        <f>'[3]Caseload by Program'!N33</f>
        <v>269</v>
      </c>
      <c r="O33" s="282">
        <f>'[3]Caseload by Program'!O33</f>
        <v>0</v>
      </c>
      <c r="P33" s="282">
        <f>'[3]Caseload by Program'!P33</f>
        <v>0</v>
      </c>
      <c r="Q33" s="283">
        <f>'[3]Caseload by Program'!Q33</f>
        <v>46326</v>
      </c>
    </row>
    <row r="34" spans="1:17" ht="15.75" x14ac:dyDescent="0.2">
      <c r="A34" s="69">
        <f>'[3]Caseload by Program'!A34</f>
        <v>44440</v>
      </c>
      <c r="B34" s="282">
        <f>'[3]Caseload by Program'!B34</f>
        <v>2562</v>
      </c>
      <c r="C34" s="282">
        <f>'[3]Caseload by Program'!C34</f>
        <v>812</v>
      </c>
      <c r="D34" s="282">
        <f>'[3]Caseload by Program'!D34</f>
        <v>3251</v>
      </c>
      <c r="E34" s="282">
        <f>'[3]Caseload by Program'!E34</f>
        <v>968</v>
      </c>
      <c r="F34" s="282">
        <f>'[3]Caseload by Program'!F34</f>
        <v>9227</v>
      </c>
      <c r="G34" s="282">
        <f>'[3]Caseload by Program'!G34</f>
        <v>6795</v>
      </c>
      <c r="H34" s="282">
        <f>'[3]Caseload by Program'!H34</f>
        <v>21625</v>
      </c>
      <c r="I34" s="282">
        <f>'[3]Caseload by Program'!I34</f>
        <v>0</v>
      </c>
      <c r="J34" s="282">
        <f>'[3]Caseload by Program'!J34</f>
        <v>39</v>
      </c>
      <c r="K34" s="282">
        <f>'[3]Caseload by Program'!K34</f>
        <v>11</v>
      </c>
      <c r="L34" s="282">
        <f>'[3]Caseload by Program'!L34</f>
        <v>64</v>
      </c>
      <c r="M34" s="282">
        <f>'[3]Caseload by Program'!M34</f>
        <v>646</v>
      </c>
      <c r="N34" s="282">
        <f>'[3]Caseload by Program'!N34</f>
        <v>274</v>
      </c>
      <c r="O34" s="282">
        <f>'[3]Caseload by Program'!O34</f>
        <v>1</v>
      </c>
      <c r="P34" s="282">
        <f>'[3]Caseload by Program'!P34</f>
        <v>0</v>
      </c>
      <c r="Q34" s="283">
        <f>'[3]Caseload by Program'!Q34</f>
        <v>46275</v>
      </c>
    </row>
    <row r="35" spans="1:17" ht="15.75" x14ac:dyDescent="0.2">
      <c r="A35" s="69">
        <f>'[3]Caseload by Program'!A35</f>
        <v>44470</v>
      </c>
      <c r="B35" s="282">
        <f>'[3]Caseload by Program'!B35</f>
        <v>2548</v>
      </c>
      <c r="C35" s="282">
        <f>'[3]Caseload by Program'!C35</f>
        <v>816</v>
      </c>
      <c r="D35" s="282">
        <f>'[3]Caseload by Program'!D35</f>
        <v>3236</v>
      </c>
      <c r="E35" s="282">
        <f>'[3]Caseload by Program'!E35</f>
        <v>954</v>
      </c>
      <c r="F35" s="282">
        <f>'[3]Caseload by Program'!F35</f>
        <v>9312</v>
      </c>
      <c r="G35" s="282">
        <f>'[3]Caseload by Program'!G35</f>
        <v>6737</v>
      </c>
      <c r="H35" s="282">
        <f>'[3]Caseload by Program'!H35</f>
        <v>21605</v>
      </c>
      <c r="I35" s="282">
        <f>'[3]Caseload by Program'!I35</f>
        <v>0</v>
      </c>
      <c r="J35" s="282">
        <f>'[3]Caseload by Program'!J35</f>
        <v>38</v>
      </c>
      <c r="K35" s="282">
        <f>'[3]Caseload by Program'!K35</f>
        <v>11</v>
      </c>
      <c r="L35" s="282">
        <f>'[3]Caseload by Program'!L35</f>
        <v>61</v>
      </c>
      <c r="M35" s="282">
        <f>'[3]Caseload by Program'!M35</f>
        <v>625</v>
      </c>
      <c r="N35" s="282">
        <f>'[3]Caseload by Program'!N35</f>
        <v>274</v>
      </c>
      <c r="O35" s="282">
        <f>'[3]Caseload by Program'!O35</f>
        <v>0</v>
      </c>
      <c r="P35" s="282">
        <f>'[3]Caseload by Program'!P35</f>
        <v>0</v>
      </c>
      <c r="Q35" s="283">
        <f>'[3]Caseload by Program'!Q35</f>
        <v>46217</v>
      </c>
    </row>
    <row r="36" spans="1:17" ht="15.75" x14ac:dyDescent="0.2">
      <c r="A36" s="69">
        <f>'[3]Caseload by Program'!A36</f>
        <v>44501</v>
      </c>
      <c r="B36" s="282">
        <f>'[3]Caseload by Program'!B36</f>
        <v>2532</v>
      </c>
      <c r="C36" s="282">
        <f>'[3]Caseload by Program'!C36</f>
        <v>822</v>
      </c>
      <c r="D36" s="282">
        <f>'[3]Caseload by Program'!D36</f>
        <v>3219</v>
      </c>
      <c r="E36" s="282">
        <f>'[3]Caseload by Program'!E36</f>
        <v>951</v>
      </c>
      <c r="F36" s="282">
        <f>'[3]Caseload by Program'!F36</f>
        <v>9365</v>
      </c>
      <c r="G36" s="282">
        <f>'[3]Caseload by Program'!G36</f>
        <v>6741</v>
      </c>
      <c r="H36" s="282">
        <f>'[3]Caseload by Program'!H36</f>
        <v>21648</v>
      </c>
      <c r="I36" s="282">
        <f>'[3]Caseload by Program'!I36</f>
        <v>0</v>
      </c>
      <c r="J36" s="282">
        <f>'[3]Caseload by Program'!J36</f>
        <v>38</v>
      </c>
      <c r="K36" s="282">
        <f>'[3]Caseload by Program'!K36</f>
        <v>10</v>
      </c>
      <c r="L36" s="282">
        <f>'[3]Caseload by Program'!L36</f>
        <v>55</v>
      </c>
      <c r="M36" s="282">
        <f>'[3]Caseload by Program'!M36</f>
        <v>601</v>
      </c>
      <c r="N36" s="282">
        <f>'[3]Caseload by Program'!N36</f>
        <v>263</v>
      </c>
      <c r="O36" s="282">
        <f>'[3]Caseload by Program'!O36</f>
        <v>1</v>
      </c>
      <c r="P36" s="282">
        <f>'[3]Caseload by Program'!P36</f>
        <v>0</v>
      </c>
      <c r="Q36" s="283">
        <f>'[3]Caseload by Program'!Q36</f>
        <v>46246</v>
      </c>
    </row>
    <row r="37" spans="1:17" ht="15.75" x14ac:dyDescent="0.2">
      <c r="A37" s="69">
        <f>'[3]Caseload by Program'!A37</f>
        <v>44531</v>
      </c>
      <c r="B37" s="282">
        <f>'[3]Caseload by Program'!B37</f>
        <v>2501</v>
      </c>
      <c r="C37" s="282">
        <f>'[3]Caseload by Program'!C37</f>
        <v>833</v>
      </c>
      <c r="D37" s="282">
        <f>'[3]Caseload by Program'!D37</f>
        <v>3192</v>
      </c>
      <c r="E37" s="282">
        <f>'[3]Caseload by Program'!E37</f>
        <v>964</v>
      </c>
      <c r="F37" s="282">
        <f>'[3]Caseload by Program'!F37</f>
        <v>9388</v>
      </c>
      <c r="G37" s="282">
        <f>'[3]Caseload by Program'!G37</f>
        <v>6714</v>
      </c>
      <c r="H37" s="282">
        <f>'[3]Caseload by Program'!H37</f>
        <v>21631</v>
      </c>
      <c r="I37" s="282">
        <f>'[3]Caseload by Program'!I37</f>
        <v>0</v>
      </c>
      <c r="J37" s="282">
        <f>'[3]Caseload by Program'!J37</f>
        <v>39</v>
      </c>
      <c r="K37" s="282">
        <f>'[3]Caseload by Program'!K37</f>
        <v>10</v>
      </c>
      <c r="L37" s="282">
        <f>'[3]Caseload by Program'!L37</f>
        <v>55</v>
      </c>
      <c r="M37" s="282">
        <f>'[3]Caseload by Program'!M37</f>
        <v>584</v>
      </c>
      <c r="N37" s="282">
        <f>'[3]Caseload by Program'!N37</f>
        <v>276</v>
      </c>
      <c r="O37" s="282">
        <f>'[3]Caseload by Program'!O37</f>
        <v>1</v>
      </c>
      <c r="P37" s="282">
        <f>'[3]Caseload by Program'!P37</f>
        <v>0</v>
      </c>
      <c r="Q37" s="283">
        <f>'[3]Caseload by Program'!Q37</f>
        <v>46188</v>
      </c>
    </row>
    <row r="38" spans="1:17" ht="15.75" x14ac:dyDescent="0.2">
      <c r="A38" s="69">
        <f>'[3]Caseload by Program'!A38</f>
        <v>44562</v>
      </c>
      <c r="B38" s="282"/>
      <c r="C38" s="282"/>
      <c r="D38" s="282"/>
      <c r="E38" s="282"/>
      <c r="F38" s="282"/>
      <c r="G38" s="282"/>
      <c r="H38" s="282"/>
      <c r="I38" s="282"/>
      <c r="J38" s="282"/>
      <c r="K38" s="282"/>
      <c r="L38" s="282"/>
      <c r="M38" s="282"/>
      <c r="N38" s="282"/>
      <c r="O38" s="282"/>
      <c r="P38" s="282"/>
      <c r="Q38" s="283"/>
    </row>
    <row r="39" spans="1:17" ht="15.75" x14ac:dyDescent="0.2">
      <c r="A39" s="69">
        <f>'[3]Caseload by Program'!A39</f>
        <v>44593</v>
      </c>
      <c r="B39" s="282"/>
      <c r="C39" s="282"/>
      <c r="D39" s="282"/>
      <c r="E39" s="282"/>
      <c r="F39" s="282"/>
      <c r="G39" s="282"/>
      <c r="H39" s="282"/>
      <c r="I39" s="282"/>
      <c r="J39" s="282"/>
      <c r="K39" s="282"/>
      <c r="L39" s="282"/>
      <c r="M39" s="282"/>
      <c r="N39" s="282"/>
      <c r="O39" s="282"/>
      <c r="P39" s="282"/>
      <c r="Q39" s="283"/>
    </row>
    <row r="40" spans="1:17" ht="15.75" x14ac:dyDescent="0.2">
      <c r="A40" s="69">
        <f>'[3]Caseload by Program'!A40</f>
        <v>44621</v>
      </c>
      <c r="B40" s="282"/>
      <c r="C40" s="282"/>
      <c r="D40" s="282"/>
      <c r="E40" s="282"/>
      <c r="F40" s="282"/>
      <c r="G40" s="282"/>
      <c r="H40" s="282"/>
      <c r="I40" s="282"/>
      <c r="J40" s="282"/>
      <c r="K40" s="282"/>
      <c r="L40" s="282"/>
      <c r="M40" s="282"/>
      <c r="N40" s="282"/>
      <c r="O40" s="282"/>
      <c r="P40" s="282"/>
      <c r="Q40" s="283"/>
    </row>
    <row r="41" spans="1:17" ht="15.75" x14ac:dyDescent="0.2">
      <c r="A41" s="69">
        <f>'[3]Caseload by Program'!A41</f>
        <v>44652</v>
      </c>
      <c r="B41" s="282"/>
      <c r="C41" s="282"/>
      <c r="D41" s="282"/>
      <c r="E41" s="282"/>
      <c r="F41" s="282"/>
      <c r="G41" s="282"/>
      <c r="H41" s="282"/>
      <c r="I41" s="282"/>
      <c r="J41" s="282"/>
      <c r="K41" s="282"/>
      <c r="L41" s="282"/>
      <c r="M41" s="282"/>
      <c r="N41" s="282"/>
      <c r="O41" s="282"/>
      <c r="P41" s="282"/>
      <c r="Q41" s="283"/>
    </row>
    <row r="42" spans="1:17" ht="15.75" x14ac:dyDescent="0.2">
      <c r="A42" s="69">
        <f>'[3]Caseload by Program'!A42</f>
        <v>44682</v>
      </c>
      <c r="B42" s="282"/>
      <c r="C42" s="282"/>
      <c r="D42" s="282"/>
      <c r="E42" s="282"/>
      <c r="F42" s="282"/>
      <c r="G42" s="282"/>
      <c r="H42" s="282"/>
      <c r="I42" s="282"/>
      <c r="J42" s="282"/>
      <c r="K42" s="282"/>
      <c r="L42" s="282"/>
      <c r="M42" s="282"/>
      <c r="N42" s="282"/>
      <c r="O42" s="282"/>
      <c r="P42" s="282"/>
      <c r="Q42" s="283"/>
    </row>
    <row r="43" spans="1:17" ht="16.5" thickBot="1" x14ac:dyDescent="0.25">
      <c r="A43" s="100">
        <f>'[3]Caseload by Program'!A43</f>
        <v>44713</v>
      </c>
      <c r="B43" s="291"/>
      <c r="C43" s="291"/>
      <c r="D43" s="291"/>
      <c r="E43" s="291"/>
      <c r="F43" s="295"/>
      <c r="G43" s="295"/>
      <c r="H43" s="291"/>
      <c r="I43" s="291"/>
      <c r="J43" s="291"/>
      <c r="K43" s="291"/>
      <c r="L43" s="291"/>
      <c r="M43" s="291"/>
      <c r="N43" s="291"/>
      <c r="O43" s="291"/>
      <c r="P43" s="291"/>
      <c r="Q43" s="292"/>
    </row>
    <row r="44" spans="1:17" ht="17.25" thickTop="1" thickBot="1" x14ac:dyDescent="0.3">
      <c r="A44" s="77" t="str">
        <f>'[3]Caseload by Program'!A44</f>
        <v>FY 2021-22 Year-to-Date AVERAGE</v>
      </c>
      <c r="B44" s="286">
        <f>'[3]Caseload by Program'!B44</f>
        <v>2553</v>
      </c>
      <c r="C44" s="286">
        <f>'[3]Caseload by Program'!C44</f>
        <v>815</v>
      </c>
      <c r="D44" s="286">
        <f>'[3]Caseload by Program'!D44</f>
        <v>3235</v>
      </c>
      <c r="E44" s="286">
        <f>'[3]Caseload by Program'!E44</f>
        <v>968</v>
      </c>
      <c r="F44" s="286">
        <f>'[3]Caseload by Program'!F44</f>
        <v>9226</v>
      </c>
      <c r="G44" s="286">
        <f>'[3]Caseload by Program'!G44</f>
        <v>6822</v>
      </c>
      <c r="H44" s="286">
        <f>'[3]Caseload by Program'!H44</f>
        <v>21632</v>
      </c>
      <c r="I44" s="286">
        <f>'[3]Caseload by Program'!I44</f>
        <v>0</v>
      </c>
      <c r="J44" s="286">
        <f>'[3]Caseload by Program'!J44</f>
        <v>39</v>
      </c>
      <c r="K44" s="286">
        <f>'[3]Caseload by Program'!K44</f>
        <v>11</v>
      </c>
      <c r="L44" s="286">
        <f>'[3]Caseload by Program'!L44</f>
        <v>60</v>
      </c>
      <c r="M44" s="286">
        <f>'[3]Caseload by Program'!M44</f>
        <v>636</v>
      </c>
      <c r="N44" s="286">
        <f>'[3]Caseload by Program'!N44</f>
        <v>271</v>
      </c>
      <c r="O44" s="286">
        <f>'[3]Caseload by Program'!O44</f>
        <v>1</v>
      </c>
      <c r="P44" s="286">
        <f>'[3]Caseload by Program'!P44</f>
        <v>0</v>
      </c>
      <c r="Q44" s="287">
        <f>'[3]Caseload by Program'!Q44</f>
        <v>46269</v>
      </c>
    </row>
    <row r="45" spans="1:17" ht="16.5" hidden="1" thickBot="1" x14ac:dyDescent="0.25">
      <c r="A45" s="126" t="s">
        <v>89</v>
      </c>
      <c r="B45" s="293"/>
      <c r="C45" s="293"/>
      <c r="D45" s="293"/>
      <c r="E45" s="293"/>
      <c r="F45" s="293"/>
      <c r="G45" s="293"/>
      <c r="H45" s="293"/>
      <c r="I45" s="293"/>
      <c r="J45" s="293"/>
      <c r="K45" s="293"/>
      <c r="L45" s="293"/>
      <c r="M45" s="293"/>
      <c r="N45" s="293"/>
      <c r="O45" s="293"/>
      <c r="P45" s="293"/>
      <c r="Q45" s="294"/>
    </row>
    <row r="46" spans="1:17" ht="15.75" hidden="1" x14ac:dyDescent="0.2">
      <c r="A46" s="75">
        <v>43282</v>
      </c>
      <c r="B46" s="289"/>
      <c r="C46" s="289"/>
      <c r="D46" s="289"/>
      <c r="E46" s="289"/>
      <c r="F46" s="289"/>
      <c r="G46" s="289"/>
      <c r="H46" s="289"/>
      <c r="I46" s="289"/>
      <c r="J46" s="289"/>
      <c r="K46" s="289"/>
      <c r="L46" s="289"/>
      <c r="M46" s="289"/>
      <c r="N46" s="289"/>
      <c r="O46" s="289"/>
      <c r="P46" s="289"/>
      <c r="Q46" s="290"/>
    </row>
    <row r="47" spans="1:17" ht="15.75" hidden="1" x14ac:dyDescent="0.2">
      <c r="A47" s="69">
        <v>43313</v>
      </c>
      <c r="B47" s="282"/>
      <c r="C47" s="282"/>
      <c r="D47" s="282"/>
      <c r="E47" s="282"/>
      <c r="F47" s="282"/>
      <c r="G47" s="282"/>
      <c r="H47" s="282"/>
      <c r="I47" s="282"/>
      <c r="J47" s="282"/>
      <c r="K47" s="282"/>
      <c r="L47" s="282"/>
      <c r="M47" s="282"/>
      <c r="N47" s="282"/>
      <c r="O47" s="282"/>
      <c r="P47" s="282"/>
      <c r="Q47" s="283"/>
    </row>
    <row r="48" spans="1:17" ht="15.75" hidden="1" x14ac:dyDescent="0.2">
      <c r="A48" s="69">
        <v>43344</v>
      </c>
      <c r="B48" s="282"/>
      <c r="C48" s="282"/>
      <c r="D48" s="282"/>
      <c r="E48" s="282"/>
      <c r="F48" s="282"/>
      <c r="G48" s="282"/>
      <c r="H48" s="282"/>
      <c r="I48" s="282"/>
      <c r="J48" s="282"/>
      <c r="K48" s="282"/>
      <c r="L48" s="282"/>
      <c r="M48" s="282"/>
      <c r="N48" s="282"/>
      <c r="O48" s="282"/>
      <c r="P48" s="282"/>
      <c r="Q48" s="283"/>
    </row>
    <row r="49" spans="1:17" ht="15.75" hidden="1" x14ac:dyDescent="0.2">
      <c r="A49" s="69">
        <v>43374</v>
      </c>
      <c r="B49" s="282"/>
      <c r="C49" s="282"/>
      <c r="D49" s="282"/>
      <c r="E49" s="282"/>
      <c r="F49" s="282"/>
      <c r="G49" s="282"/>
      <c r="H49" s="282"/>
      <c r="I49" s="282"/>
      <c r="J49" s="282"/>
      <c r="K49" s="282"/>
      <c r="L49" s="282"/>
      <c r="M49" s="282"/>
      <c r="N49" s="282"/>
      <c r="O49" s="282"/>
      <c r="P49" s="282"/>
      <c r="Q49" s="283"/>
    </row>
    <row r="50" spans="1:17" ht="15.75" hidden="1" x14ac:dyDescent="0.2">
      <c r="A50" s="69">
        <v>43405</v>
      </c>
      <c r="B50" s="282"/>
      <c r="C50" s="282"/>
      <c r="D50" s="282"/>
      <c r="E50" s="282"/>
      <c r="F50" s="282"/>
      <c r="G50" s="282"/>
      <c r="H50" s="282"/>
      <c r="I50" s="282"/>
      <c r="J50" s="282"/>
      <c r="K50" s="282"/>
      <c r="L50" s="282"/>
      <c r="M50" s="282"/>
      <c r="N50" s="282"/>
      <c r="O50" s="282"/>
      <c r="P50" s="282"/>
      <c r="Q50" s="283"/>
    </row>
    <row r="51" spans="1:17" ht="15.75" hidden="1" x14ac:dyDescent="0.2">
      <c r="A51" s="69">
        <v>43435</v>
      </c>
      <c r="B51" s="282"/>
      <c r="C51" s="282"/>
      <c r="D51" s="282"/>
      <c r="E51" s="282"/>
      <c r="F51" s="282"/>
      <c r="G51" s="282"/>
      <c r="H51" s="282"/>
      <c r="I51" s="282"/>
      <c r="J51" s="282"/>
      <c r="K51" s="282"/>
      <c r="L51" s="282"/>
      <c r="M51" s="282"/>
      <c r="N51" s="282"/>
      <c r="O51" s="282"/>
      <c r="P51" s="282"/>
      <c r="Q51" s="283"/>
    </row>
    <row r="52" spans="1:17" ht="15.75" hidden="1" x14ac:dyDescent="0.2">
      <c r="A52" s="69">
        <v>43466</v>
      </c>
      <c r="B52" s="282"/>
      <c r="C52" s="282"/>
      <c r="D52" s="282"/>
      <c r="E52" s="282"/>
      <c r="F52" s="282"/>
      <c r="G52" s="282"/>
      <c r="H52" s="282"/>
      <c r="I52" s="282"/>
      <c r="J52" s="282"/>
      <c r="K52" s="282"/>
      <c r="L52" s="282"/>
      <c r="M52" s="282"/>
      <c r="N52" s="282"/>
      <c r="O52" s="282"/>
      <c r="P52" s="282"/>
      <c r="Q52" s="283"/>
    </row>
    <row r="53" spans="1:17" ht="15.75" hidden="1" x14ac:dyDescent="0.2">
      <c r="A53" s="69">
        <v>43497</v>
      </c>
      <c r="B53" s="282"/>
      <c r="C53" s="282"/>
      <c r="D53" s="282"/>
      <c r="E53" s="282"/>
      <c r="F53" s="282"/>
      <c r="G53" s="282"/>
      <c r="H53" s="282"/>
      <c r="I53" s="282"/>
      <c r="J53" s="282"/>
      <c r="K53" s="282"/>
      <c r="L53" s="282"/>
      <c r="M53" s="282"/>
      <c r="N53" s="282"/>
      <c r="O53" s="282"/>
      <c r="P53" s="282"/>
      <c r="Q53" s="283"/>
    </row>
    <row r="54" spans="1:17" ht="15.75" hidden="1" x14ac:dyDescent="0.2">
      <c r="A54" s="69">
        <v>43525</v>
      </c>
      <c r="B54" s="282"/>
      <c r="C54" s="282"/>
      <c r="D54" s="282"/>
      <c r="E54" s="282"/>
      <c r="F54" s="282"/>
      <c r="G54" s="282"/>
      <c r="H54" s="282"/>
      <c r="I54" s="282"/>
      <c r="J54" s="282"/>
      <c r="K54" s="282"/>
      <c r="L54" s="282"/>
      <c r="M54" s="282"/>
      <c r="N54" s="282"/>
      <c r="O54" s="282"/>
      <c r="P54" s="282"/>
      <c r="Q54" s="283"/>
    </row>
    <row r="55" spans="1:17" ht="15.75" hidden="1" x14ac:dyDescent="0.2">
      <c r="A55" s="69">
        <v>43556</v>
      </c>
      <c r="B55" s="282"/>
      <c r="C55" s="282"/>
      <c r="D55" s="282"/>
      <c r="E55" s="282"/>
      <c r="F55" s="282"/>
      <c r="G55" s="282"/>
      <c r="H55" s="282"/>
      <c r="I55" s="282"/>
      <c r="J55" s="282"/>
      <c r="K55" s="282"/>
      <c r="L55" s="282"/>
      <c r="M55" s="282"/>
      <c r="N55" s="282"/>
      <c r="O55" s="282"/>
      <c r="P55" s="282"/>
      <c r="Q55" s="283"/>
    </row>
    <row r="56" spans="1:17" ht="15.75" hidden="1" x14ac:dyDescent="0.2">
      <c r="A56" s="69">
        <v>43586</v>
      </c>
      <c r="B56" s="282"/>
      <c r="C56" s="282"/>
      <c r="D56" s="282"/>
      <c r="E56" s="282"/>
      <c r="F56" s="282"/>
      <c r="G56" s="282"/>
      <c r="H56" s="282"/>
      <c r="I56" s="282"/>
      <c r="J56" s="282"/>
      <c r="K56" s="282"/>
      <c r="L56" s="282"/>
      <c r="M56" s="282"/>
      <c r="N56" s="282"/>
      <c r="O56" s="282"/>
      <c r="P56" s="282"/>
      <c r="Q56" s="283"/>
    </row>
    <row r="57" spans="1:17" ht="16.5" hidden="1" thickBot="1" x14ac:dyDescent="0.25">
      <c r="A57" s="100">
        <v>43617</v>
      </c>
      <c r="B57" s="291"/>
      <c r="C57" s="291"/>
      <c r="D57" s="291"/>
      <c r="E57" s="291"/>
      <c r="F57" s="295"/>
      <c r="G57" s="295"/>
      <c r="H57" s="291"/>
      <c r="I57" s="291"/>
      <c r="J57" s="291"/>
      <c r="K57" s="291"/>
      <c r="L57" s="291"/>
      <c r="M57" s="291"/>
      <c r="N57" s="291"/>
      <c r="O57" s="291"/>
      <c r="P57" s="291"/>
      <c r="Q57" s="292"/>
    </row>
    <row r="58" spans="1:17" ht="17.25" hidden="1" thickTop="1" thickBot="1" x14ac:dyDescent="0.3">
      <c r="A58" s="77" t="s">
        <v>94</v>
      </c>
      <c r="B58" s="286"/>
      <c r="C58" s="286"/>
      <c r="D58" s="286"/>
      <c r="E58" s="286"/>
      <c r="F58" s="286"/>
      <c r="G58" s="286"/>
      <c r="H58" s="286"/>
      <c r="I58" s="286"/>
      <c r="J58" s="286"/>
      <c r="K58" s="286"/>
      <c r="L58" s="286"/>
      <c r="M58" s="286"/>
      <c r="N58" s="286"/>
      <c r="O58" s="286"/>
      <c r="P58" s="286"/>
      <c r="Q58" s="287"/>
    </row>
    <row r="59" spans="1:17" ht="16.5" thickBot="1" x14ac:dyDescent="0.25">
      <c r="A59" s="126" t="s">
        <v>56</v>
      </c>
      <c r="B59" s="293"/>
      <c r="C59" s="293"/>
      <c r="D59" s="293"/>
      <c r="E59" s="293"/>
      <c r="F59" s="293"/>
      <c r="G59" s="293"/>
      <c r="H59" s="293"/>
      <c r="I59" s="293"/>
      <c r="J59" s="293"/>
      <c r="K59" s="293"/>
      <c r="L59" s="293"/>
      <c r="M59" s="293"/>
      <c r="N59" s="293"/>
      <c r="O59" s="293"/>
      <c r="P59" s="293"/>
      <c r="Q59" s="294"/>
    </row>
    <row r="60" spans="1:17" ht="15.75" x14ac:dyDescent="0.2">
      <c r="A60" s="75">
        <f>'[3]Caseload by Program'!A60</f>
        <v>44378</v>
      </c>
      <c r="B60" s="289">
        <f>'[3]Caseload by Program'!B60</f>
        <v>3504</v>
      </c>
      <c r="C60" s="289">
        <f>'[3]Caseload by Program'!C60</f>
        <v>1055</v>
      </c>
      <c r="D60" s="289">
        <f>'[3]Caseload by Program'!D60</f>
        <v>3573</v>
      </c>
      <c r="E60" s="289">
        <f>'[3]Caseload by Program'!E60</f>
        <v>502</v>
      </c>
      <c r="F60" s="289">
        <f>'[3]Caseload by Program'!F60</f>
        <v>11360</v>
      </c>
      <c r="G60" s="289">
        <f>'[3]Caseload by Program'!G60</f>
        <v>6635</v>
      </c>
      <c r="H60" s="289">
        <f>'[3]Caseload by Program'!H60</f>
        <v>44134</v>
      </c>
      <c r="I60" s="289">
        <f>'[3]Caseload by Program'!I60</f>
        <v>0</v>
      </c>
      <c r="J60" s="289">
        <f>'[3]Caseload by Program'!J60</f>
        <v>31760</v>
      </c>
      <c r="K60" s="289">
        <f>'[3]Caseload by Program'!K60</f>
        <v>5203</v>
      </c>
      <c r="L60" s="289">
        <f>'[3]Caseload by Program'!L60</f>
        <v>443</v>
      </c>
      <c r="M60" s="289">
        <f>'[3]Caseload by Program'!M60</f>
        <v>980</v>
      </c>
      <c r="N60" s="289">
        <f>'[3]Caseload by Program'!N60</f>
        <v>204</v>
      </c>
      <c r="O60" s="289">
        <f>'[3]Caseload by Program'!O60</f>
        <v>2</v>
      </c>
      <c r="P60" s="289">
        <f>'[3]Caseload by Program'!P60</f>
        <v>0</v>
      </c>
      <c r="Q60" s="290">
        <f>'[3]Caseload by Program'!Q60</f>
        <v>109355</v>
      </c>
    </row>
    <row r="61" spans="1:17" ht="15.75" x14ac:dyDescent="0.2">
      <c r="A61" s="69">
        <f>'[3]Caseload by Program'!A61</f>
        <v>44409</v>
      </c>
      <c r="B61" s="282">
        <f>'[3]Caseload by Program'!B61</f>
        <v>3528</v>
      </c>
      <c r="C61" s="282">
        <f>'[3]Caseload by Program'!C61</f>
        <v>1064</v>
      </c>
      <c r="D61" s="282">
        <f>'[3]Caseload by Program'!D61</f>
        <v>3590</v>
      </c>
      <c r="E61" s="282">
        <f>'[3]Caseload by Program'!E61</f>
        <v>508</v>
      </c>
      <c r="F61" s="282">
        <f>'[3]Caseload by Program'!F61</f>
        <v>11667</v>
      </c>
      <c r="G61" s="282">
        <f>'[3]Caseload by Program'!G61</f>
        <v>6493</v>
      </c>
      <c r="H61" s="282">
        <f>'[3]Caseload by Program'!H61</f>
        <v>44746</v>
      </c>
      <c r="I61" s="282">
        <f>'[3]Caseload by Program'!I61</f>
        <v>0</v>
      </c>
      <c r="J61" s="282">
        <f>'[3]Caseload by Program'!J61</f>
        <v>31771</v>
      </c>
      <c r="K61" s="282">
        <f>'[3]Caseload by Program'!K61</f>
        <v>5260</v>
      </c>
      <c r="L61" s="282">
        <f>'[3]Caseload by Program'!L61</f>
        <v>425</v>
      </c>
      <c r="M61" s="282">
        <f>'[3]Caseload by Program'!M61</f>
        <v>1022</v>
      </c>
      <c r="N61" s="282">
        <f>'[3]Caseload by Program'!N61</f>
        <v>207</v>
      </c>
      <c r="O61" s="282">
        <f>'[3]Caseload by Program'!O61</f>
        <v>1</v>
      </c>
      <c r="P61" s="282">
        <f>'[3]Caseload by Program'!P61</f>
        <v>0</v>
      </c>
      <c r="Q61" s="283">
        <f>'[3]Caseload by Program'!Q61</f>
        <v>110282</v>
      </c>
    </row>
    <row r="62" spans="1:17" ht="15.75" x14ac:dyDescent="0.2">
      <c r="A62" s="69">
        <f>'[3]Caseload by Program'!A62</f>
        <v>44440</v>
      </c>
      <c r="B62" s="282">
        <f>'[3]Caseload by Program'!B62</f>
        <v>3553</v>
      </c>
      <c r="C62" s="282">
        <f>'[3]Caseload by Program'!C62</f>
        <v>1055</v>
      </c>
      <c r="D62" s="282">
        <f>'[3]Caseload by Program'!D62</f>
        <v>3564</v>
      </c>
      <c r="E62" s="282">
        <f>'[3]Caseload by Program'!E62</f>
        <v>525</v>
      </c>
      <c r="F62" s="282">
        <f>'[3]Caseload by Program'!F62</f>
        <v>11901</v>
      </c>
      <c r="G62" s="282">
        <f>'[3]Caseload by Program'!G62</f>
        <v>6365</v>
      </c>
      <c r="H62" s="282">
        <f>'[3]Caseload by Program'!H62</f>
        <v>45131</v>
      </c>
      <c r="I62" s="282">
        <f>'[3]Caseload by Program'!I62</f>
        <v>0</v>
      </c>
      <c r="J62" s="282">
        <f>'[3]Caseload by Program'!J62</f>
        <v>31923</v>
      </c>
      <c r="K62" s="282">
        <f>'[3]Caseload by Program'!K62</f>
        <v>5213</v>
      </c>
      <c r="L62" s="282">
        <f>'[3]Caseload by Program'!L62</f>
        <v>422</v>
      </c>
      <c r="M62" s="282">
        <f>'[3]Caseload by Program'!M62</f>
        <v>999</v>
      </c>
      <c r="N62" s="282">
        <f>'[3]Caseload by Program'!N62</f>
        <v>229</v>
      </c>
      <c r="O62" s="282">
        <f>'[3]Caseload by Program'!O62</f>
        <v>0</v>
      </c>
      <c r="P62" s="282">
        <f>'[3]Caseload by Program'!P62</f>
        <v>0</v>
      </c>
      <c r="Q62" s="283">
        <f>'[3]Caseload by Program'!Q62</f>
        <v>110880</v>
      </c>
    </row>
    <row r="63" spans="1:17" ht="15.75" x14ac:dyDescent="0.2">
      <c r="A63" s="69">
        <f>'[3]Caseload by Program'!A63</f>
        <v>44470</v>
      </c>
      <c r="B63" s="282">
        <f>'[3]Caseload by Program'!B63</f>
        <v>3545</v>
      </c>
      <c r="C63" s="282">
        <f>'[3]Caseload by Program'!C63</f>
        <v>1047</v>
      </c>
      <c r="D63" s="282">
        <f>'[3]Caseload by Program'!D63</f>
        <v>3549</v>
      </c>
      <c r="E63" s="282">
        <f>'[3]Caseload by Program'!E63</f>
        <v>526</v>
      </c>
      <c r="F63" s="282">
        <f>'[3]Caseload by Program'!F63</f>
        <v>11992</v>
      </c>
      <c r="G63" s="282">
        <f>'[3]Caseload by Program'!G63</f>
        <v>6258</v>
      </c>
      <c r="H63" s="282">
        <f>'[3]Caseload by Program'!H63</f>
        <v>45131</v>
      </c>
      <c r="I63" s="282">
        <f>'[3]Caseload by Program'!I63</f>
        <v>0</v>
      </c>
      <c r="J63" s="282">
        <f>'[3]Caseload by Program'!J63</f>
        <v>31815</v>
      </c>
      <c r="K63" s="282">
        <f>'[3]Caseload by Program'!K63</f>
        <v>5190</v>
      </c>
      <c r="L63" s="282">
        <f>'[3]Caseload by Program'!L63</f>
        <v>409</v>
      </c>
      <c r="M63" s="282">
        <f>'[3]Caseload by Program'!M63</f>
        <v>1003</v>
      </c>
      <c r="N63" s="282">
        <f>'[3]Caseload by Program'!N63</f>
        <v>210</v>
      </c>
      <c r="O63" s="282">
        <f>'[3]Caseload by Program'!O63</f>
        <v>0</v>
      </c>
      <c r="P63" s="282">
        <f>'[3]Caseload by Program'!P63</f>
        <v>0</v>
      </c>
      <c r="Q63" s="283">
        <f>'[3]Caseload by Program'!Q63</f>
        <v>110675</v>
      </c>
    </row>
    <row r="64" spans="1:17" ht="15.75" x14ac:dyDescent="0.2">
      <c r="A64" s="69">
        <f>'[3]Caseload by Program'!A64</f>
        <v>44501</v>
      </c>
      <c r="B64" s="282">
        <f>'[3]Caseload by Program'!B64</f>
        <v>3500</v>
      </c>
      <c r="C64" s="282">
        <f>'[3]Caseload by Program'!C64</f>
        <v>1038</v>
      </c>
      <c r="D64" s="282">
        <f>'[3]Caseload by Program'!D64</f>
        <v>3515</v>
      </c>
      <c r="E64" s="282">
        <f>'[3]Caseload by Program'!E64</f>
        <v>520</v>
      </c>
      <c r="F64" s="282">
        <f>'[3]Caseload by Program'!F64</f>
        <v>12100</v>
      </c>
      <c r="G64" s="282">
        <f>'[3]Caseload by Program'!G64</f>
        <v>6252</v>
      </c>
      <c r="H64" s="282">
        <f>'[3]Caseload by Program'!H64</f>
        <v>45276</v>
      </c>
      <c r="I64" s="282">
        <f>'[3]Caseload by Program'!I64</f>
        <v>0</v>
      </c>
      <c r="J64" s="282">
        <f>'[3]Caseload by Program'!J64</f>
        <v>31669</v>
      </c>
      <c r="K64" s="282">
        <f>'[3]Caseload by Program'!K64</f>
        <v>5296</v>
      </c>
      <c r="L64" s="282">
        <f>'[3]Caseload by Program'!L64</f>
        <v>401</v>
      </c>
      <c r="M64" s="282">
        <f>'[3]Caseload by Program'!M64</f>
        <v>957</v>
      </c>
      <c r="N64" s="282">
        <f>'[3]Caseload by Program'!N64</f>
        <v>222</v>
      </c>
      <c r="O64" s="282">
        <f>'[3]Caseload by Program'!O64</f>
        <v>0</v>
      </c>
      <c r="P64" s="282">
        <f>'[3]Caseload by Program'!P64</f>
        <v>0</v>
      </c>
      <c r="Q64" s="283">
        <f>'[3]Caseload by Program'!Q64</f>
        <v>110746</v>
      </c>
    </row>
    <row r="65" spans="1:17" ht="15.75" x14ac:dyDescent="0.2">
      <c r="A65" s="69">
        <f>'[3]Caseload by Program'!A65</f>
        <v>44531</v>
      </c>
      <c r="B65" s="282">
        <f>'[3]Caseload by Program'!B65</f>
        <v>3485</v>
      </c>
      <c r="C65" s="282">
        <f>'[3]Caseload by Program'!C65</f>
        <v>1048</v>
      </c>
      <c r="D65" s="282">
        <f>'[3]Caseload by Program'!D65</f>
        <v>3474</v>
      </c>
      <c r="E65" s="282">
        <f>'[3]Caseload by Program'!E65</f>
        <v>526</v>
      </c>
      <c r="F65" s="282">
        <f>'[3]Caseload by Program'!F65</f>
        <v>12126</v>
      </c>
      <c r="G65" s="282">
        <f>'[3]Caseload by Program'!G65</f>
        <v>6229</v>
      </c>
      <c r="H65" s="282">
        <f>'[3]Caseload by Program'!H65</f>
        <v>45380</v>
      </c>
      <c r="I65" s="282">
        <f>'[3]Caseload by Program'!I65</f>
        <v>0</v>
      </c>
      <c r="J65" s="282">
        <f>'[3]Caseload by Program'!J65</f>
        <v>31459</v>
      </c>
      <c r="K65" s="282">
        <f>'[3]Caseload by Program'!K65</f>
        <v>5335</v>
      </c>
      <c r="L65" s="282">
        <f>'[3]Caseload by Program'!L65</f>
        <v>388</v>
      </c>
      <c r="M65" s="282">
        <f>'[3]Caseload by Program'!M65</f>
        <v>940</v>
      </c>
      <c r="N65" s="282">
        <f>'[3]Caseload by Program'!N65</f>
        <v>225</v>
      </c>
      <c r="O65" s="282">
        <f>'[3]Caseload by Program'!O65</f>
        <v>5</v>
      </c>
      <c r="P65" s="282">
        <f>'[3]Caseload by Program'!P65</f>
        <v>0</v>
      </c>
      <c r="Q65" s="283">
        <f>'[3]Caseload by Program'!Q65</f>
        <v>110620</v>
      </c>
    </row>
    <row r="66" spans="1:17" ht="15.75" x14ac:dyDescent="0.2">
      <c r="A66" s="69">
        <f>'[3]Caseload by Program'!A66</f>
        <v>44562</v>
      </c>
      <c r="B66" s="282"/>
      <c r="C66" s="282"/>
      <c r="D66" s="282"/>
      <c r="E66" s="282"/>
      <c r="F66" s="282"/>
      <c r="G66" s="282"/>
      <c r="H66" s="282"/>
      <c r="I66" s="282"/>
      <c r="J66" s="282"/>
      <c r="K66" s="282"/>
      <c r="L66" s="282"/>
      <c r="M66" s="282"/>
      <c r="N66" s="282"/>
      <c r="O66" s="282"/>
      <c r="P66" s="282"/>
      <c r="Q66" s="283"/>
    </row>
    <row r="67" spans="1:17" ht="15.75" x14ac:dyDescent="0.2">
      <c r="A67" s="69">
        <f>'[3]Caseload by Program'!A67</f>
        <v>44593</v>
      </c>
      <c r="B67" s="282"/>
      <c r="C67" s="282"/>
      <c r="D67" s="282"/>
      <c r="E67" s="282"/>
      <c r="F67" s="282"/>
      <c r="G67" s="282"/>
      <c r="H67" s="282"/>
      <c r="I67" s="282"/>
      <c r="J67" s="282"/>
      <c r="K67" s="282"/>
      <c r="L67" s="282"/>
      <c r="M67" s="282"/>
      <c r="N67" s="282"/>
      <c r="O67" s="282"/>
      <c r="P67" s="282"/>
      <c r="Q67" s="283"/>
    </row>
    <row r="68" spans="1:17" ht="15.75" x14ac:dyDescent="0.2">
      <c r="A68" s="69">
        <f>'[3]Caseload by Program'!A68</f>
        <v>44621</v>
      </c>
      <c r="B68" s="282"/>
      <c r="C68" s="282"/>
      <c r="D68" s="282"/>
      <c r="E68" s="282"/>
      <c r="F68" s="282"/>
      <c r="G68" s="282"/>
      <c r="H68" s="282"/>
      <c r="I68" s="282"/>
      <c r="J68" s="282"/>
      <c r="K68" s="282"/>
      <c r="L68" s="282"/>
      <c r="M68" s="282"/>
      <c r="N68" s="282"/>
      <c r="O68" s="282"/>
      <c r="P68" s="282"/>
      <c r="Q68" s="283"/>
    </row>
    <row r="69" spans="1:17" ht="15.75" x14ac:dyDescent="0.2">
      <c r="A69" s="69">
        <f>'[3]Caseload by Program'!A69</f>
        <v>44652</v>
      </c>
      <c r="B69" s="282"/>
      <c r="C69" s="282"/>
      <c r="D69" s="282"/>
      <c r="E69" s="282"/>
      <c r="F69" s="282"/>
      <c r="G69" s="282"/>
      <c r="H69" s="282"/>
      <c r="I69" s="282"/>
      <c r="J69" s="282"/>
      <c r="K69" s="282"/>
      <c r="L69" s="282"/>
      <c r="M69" s="282"/>
      <c r="N69" s="282"/>
      <c r="O69" s="282"/>
      <c r="P69" s="282"/>
      <c r="Q69" s="283"/>
    </row>
    <row r="70" spans="1:17" ht="15.75" x14ac:dyDescent="0.2">
      <c r="A70" s="69">
        <f>'[3]Caseload by Program'!A70</f>
        <v>44682</v>
      </c>
      <c r="B70" s="282"/>
      <c r="C70" s="282"/>
      <c r="D70" s="282"/>
      <c r="E70" s="282"/>
      <c r="F70" s="282"/>
      <c r="G70" s="282"/>
      <c r="H70" s="282"/>
      <c r="I70" s="282"/>
      <c r="J70" s="282"/>
      <c r="K70" s="282"/>
      <c r="L70" s="282"/>
      <c r="M70" s="282"/>
      <c r="N70" s="282"/>
      <c r="O70" s="282"/>
      <c r="P70" s="282"/>
      <c r="Q70" s="283"/>
    </row>
    <row r="71" spans="1:17" ht="16.5" thickBot="1" x14ac:dyDescent="0.25">
      <c r="A71" s="100">
        <f>'[3]Caseload by Program'!A71</f>
        <v>44713</v>
      </c>
      <c r="B71" s="291"/>
      <c r="C71" s="291"/>
      <c r="D71" s="291"/>
      <c r="E71" s="291"/>
      <c r="F71" s="295"/>
      <c r="G71" s="295"/>
      <c r="H71" s="291"/>
      <c r="I71" s="291"/>
      <c r="J71" s="291"/>
      <c r="K71" s="291"/>
      <c r="L71" s="291"/>
      <c r="M71" s="291"/>
      <c r="N71" s="291"/>
      <c r="O71" s="291"/>
      <c r="P71" s="291"/>
      <c r="Q71" s="292"/>
    </row>
    <row r="72" spans="1:17" ht="17.25" thickTop="1" thickBot="1" x14ac:dyDescent="0.3">
      <c r="A72" s="77" t="str">
        <f>'[3]Caseload by Program'!A72</f>
        <v>FY 2021-22 Year-to-Date AVERAGE</v>
      </c>
      <c r="B72" s="286">
        <f>'[3]Caseload by Program'!B72</f>
        <v>3519</v>
      </c>
      <c r="C72" s="286">
        <f>'[3]Caseload by Program'!C72</f>
        <v>1051</v>
      </c>
      <c r="D72" s="286">
        <f>'[3]Caseload by Program'!D72</f>
        <v>3544</v>
      </c>
      <c r="E72" s="286">
        <f>'[3]Caseload by Program'!E72</f>
        <v>517</v>
      </c>
      <c r="F72" s="286">
        <f>'[3]Caseload by Program'!F72</f>
        <v>11858</v>
      </c>
      <c r="G72" s="286">
        <f>'[3]Caseload by Program'!G72</f>
        <v>6372</v>
      </c>
      <c r="H72" s="286">
        <f>'[3]Caseload by Program'!H72</f>
        <v>44966</v>
      </c>
      <c r="I72" s="286">
        <f>'[3]Caseload by Program'!I72</f>
        <v>0</v>
      </c>
      <c r="J72" s="286">
        <f>'[3]Caseload by Program'!J72</f>
        <v>31733</v>
      </c>
      <c r="K72" s="286">
        <f>'[3]Caseload by Program'!K72</f>
        <v>5250</v>
      </c>
      <c r="L72" s="286">
        <f>'[3]Caseload by Program'!L72</f>
        <v>415</v>
      </c>
      <c r="M72" s="286">
        <f>'[3]Caseload by Program'!M72</f>
        <v>984</v>
      </c>
      <c r="N72" s="286">
        <f>'[3]Caseload by Program'!N72</f>
        <v>216</v>
      </c>
      <c r="O72" s="286">
        <f>'[3]Caseload by Program'!O72</f>
        <v>3</v>
      </c>
      <c r="P72" s="286">
        <f>'[3]Caseload by Program'!P72</f>
        <v>0</v>
      </c>
      <c r="Q72" s="287">
        <f>'[3]Caseload by Program'!Q72</f>
        <v>110428</v>
      </c>
    </row>
    <row r="73" spans="1:17" ht="16.5" thickBot="1" x14ac:dyDescent="0.25">
      <c r="A73" s="126" t="s">
        <v>114</v>
      </c>
      <c r="B73" s="293"/>
      <c r="C73" s="293"/>
      <c r="D73" s="293"/>
      <c r="E73" s="293"/>
      <c r="F73" s="293"/>
      <c r="G73" s="293"/>
      <c r="H73" s="293"/>
      <c r="I73" s="293"/>
      <c r="J73" s="293"/>
      <c r="K73" s="293"/>
      <c r="L73" s="293"/>
      <c r="M73" s="293"/>
      <c r="N73" s="293"/>
      <c r="O73" s="293"/>
      <c r="P73" s="293"/>
      <c r="Q73" s="294"/>
    </row>
    <row r="74" spans="1:17" ht="15.75" x14ac:dyDescent="0.2">
      <c r="A74" s="75">
        <f>'[3]Caseload by Program'!A74</f>
        <v>44378</v>
      </c>
      <c r="B74" s="289">
        <f>'[3]Caseload by Program'!B74</f>
        <v>4365</v>
      </c>
      <c r="C74" s="289">
        <f>'[3]Caseload by Program'!C74</f>
        <v>588</v>
      </c>
      <c r="D74" s="289">
        <f>'[3]Caseload by Program'!D74</f>
        <v>215</v>
      </c>
      <c r="E74" s="289">
        <f>'[3]Caseload by Program'!E74</f>
        <v>0</v>
      </c>
      <c r="F74" s="289">
        <f>'[3]Caseload by Program'!F74</f>
        <v>0</v>
      </c>
      <c r="G74" s="289">
        <f>'[3]Caseload by Program'!G74</f>
        <v>0</v>
      </c>
      <c r="H74" s="289">
        <f>'[3]Caseload by Program'!H74</f>
        <v>0</v>
      </c>
      <c r="I74" s="289">
        <f>'[3]Caseload by Program'!I74</f>
        <v>0</v>
      </c>
      <c r="J74" s="289">
        <f>'[3]Caseload by Program'!J74</f>
        <v>0</v>
      </c>
      <c r="K74" s="289">
        <f>'[3]Caseload by Program'!K74</f>
        <v>0</v>
      </c>
      <c r="L74" s="289">
        <f>'[3]Caseload by Program'!L74</f>
        <v>0</v>
      </c>
      <c r="M74" s="289">
        <f>'[3]Caseload by Program'!M74</f>
        <v>0</v>
      </c>
      <c r="N74" s="289">
        <f>'[3]Caseload by Program'!N74</f>
        <v>0</v>
      </c>
      <c r="O74" s="289">
        <f>'[3]Caseload by Program'!O74</f>
        <v>0</v>
      </c>
      <c r="P74" s="289">
        <f>'[3]Caseload by Program'!P74</f>
        <v>0</v>
      </c>
      <c r="Q74" s="290">
        <f>'[3]Caseload by Program'!Q74</f>
        <v>5168</v>
      </c>
    </row>
    <row r="75" spans="1:17" ht="15.75" x14ac:dyDescent="0.2">
      <c r="A75" s="69">
        <f>'[3]Caseload by Program'!A75</f>
        <v>44409</v>
      </c>
      <c r="B75" s="282">
        <f>'[3]Caseload by Program'!B75</f>
        <v>4390</v>
      </c>
      <c r="C75" s="282">
        <f>'[3]Caseload by Program'!C75</f>
        <v>582</v>
      </c>
      <c r="D75" s="282">
        <f>'[3]Caseload by Program'!D75</f>
        <v>214</v>
      </c>
      <c r="E75" s="282">
        <f>'[3]Caseload by Program'!E75</f>
        <v>0</v>
      </c>
      <c r="F75" s="282">
        <f>'[3]Caseload by Program'!F75</f>
        <v>0</v>
      </c>
      <c r="G75" s="282">
        <f>'[3]Caseload by Program'!G75</f>
        <v>0</v>
      </c>
      <c r="H75" s="282">
        <f>'[3]Caseload by Program'!H75</f>
        <v>0</v>
      </c>
      <c r="I75" s="282">
        <f>'[3]Caseload by Program'!I75</f>
        <v>0</v>
      </c>
      <c r="J75" s="282">
        <f>'[3]Caseload by Program'!J75</f>
        <v>0</v>
      </c>
      <c r="K75" s="282">
        <f>'[3]Caseload by Program'!K75</f>
        <v>0</v>
      </c>
      <c r="L75" s="282">
        <f>'[3]Caseload by Program'!L75</f>
        <v>0</v>
      </c>
      <c r="M75" s="282">
        <f>'[3]Caseload by Program'!M75</f>
        <v>0</v>
      </c>
      <c r="N75" s="282">
        <f>'[3]Caseload by Program'!N75</f>
        <v>0</v>
      </c>
      <c r="O75" s="282">
        <f>'[3]Caseload by Program'!O75</f>
        <v>0</v>
      </c>
      <c r="P75" s="282">
        <f>'[3]Caseload by Program'!P75</f>
        <v>0</v>
      </c>
      <c r="Q75" s="283">
        <f>'[3]Caseload by Program'!Q75</f>
        <v>5186</v>
      </c>
    </row>
    <row r="76" spans="1:17" ht="15.75" x14ac:dyDescent="0.2">
      <c r="A76" s="69">
        <f>'[3]Caseload by Program'!A76</f>
        <v>44440</v>
      </c>
      <c r="B76" s="282">
        <f>'[3]Caseload by Program'!B76</f>
        <v>4410</v>
      </c>
      <c r="C76" s="282">
        <f>'[3]Caseload by Program'!C76</f>
        <v>580</v>
      </c>
      <c r="D76" s="282">
        <f>'[3]Caseload by Program'!D76</f>
        <v>218</v>
      </c>
      <c r="E76" s="282">
        <f>'[3]Caseload by Program'!E76</f>
        <v>0</v>
      </c>
      <c r="F76" s="282">
        <f>'[3]Caseload by Program'!F76</f>
        <v>0</v>
      </c>
      <c r="G76" s="282">
        <f>'[3]Caseload by Program'!G76</f>
        <v>0</v>
      </c>
      <c r="H76" s="282">
        <f>'[3]Caseload by Program'!H76</f>
        <v>0</v>
      </c>
      <c r="I76" s="282">
        <f>'[3]Caseload by Program'!I76</f>
        <v>0</v>
      </c>
      <c r="J76" s="282">
        <f>'[3]Caseload by Program'!J76</f>
        <v>0</v>
      </c>
      <c r="K76" s="282">
        <f>'[3]Caseload by Program'!K76</f>
        <v>0</v>
      </c>
      <c r="L76" s="282">
        <f>'[3]Caseload by Program'!L76</f>
        <v>0</v>
      </c>
      <c r="M76" s="282">
        <f>'[3]Caseload by Program'!M76</f>
        <v>0</v>
      </c>
      <c r="N76" s="282">
        <f>'[3]Caseload by Program'!N76</f>
        <v>0</v>
      </c>
      <c r="O76" s="282">
        <f>'[3]Caseload by Program'!O76</f>
        <v>0</v>
      </c>
      <c r="P76" s="282">
        <f>'[3]Caseload by Program'!P76</f>
        <v>0</v>
      </c>
      <c r="Q76" s="283">
        <f>'[3]Caseload by Program'!Q76</f>
        <v>5208</v>
      </c>
    </row>
    <row r="77" spans="1:17" ht="15.75" x14ac:dyDescent="0.2">
      <c r="A77" s="69">
        <f>'[3]Caseload by Program'!A77</f>
        <v>44470</v>
      </c>
      <c r="B77" s="282">
        <f>'[3]Caseload by Program'!B77</f>
        <v>4421</v>
      </c>
      <c r="C77" s="282">
        <f>'[3]Caseload by Program'!C77</f>
        <v>585</v>
      </c>
      <c r="D77" s="282">
        <f>'[3]Caseload by Program'!D77</f>
        <v>205</v>
      </c>
      <c r="E77" s="282">
        <f>'[3]Caseload by Program'!E77</f>
        <v>0</v>
      </c>
      <c r="F77" s="282">
        <f>'[3]Caseload by Program'!F77</f>
        <v>0</v>
      </c>
      <c r="G77" s="282">
        <f>'[3]Caseload by Program'!G77</f>
        <v>0</v>
      </c>
      <c r="H77" s="282">
        <f>'[3]Caseload by Program'!H77</f>
        <v>0</v>
      </c>
      <c r="I77" s="282">
        <f>'[3]Caseload by Program'!I77</f>
        <v>0</v>
      </c>
      <c r="J77" s="282">
        <f>'[3]Caseload by Program'!J77</f>
        <v>0</v>
      </c>
      <c r="K77" s="282">
        <f>'[3]Caseload by Program'!K77</f>
        <v>0</v>
      </c>
      <c r="L77" s="282">
        <f>'[3]Caseload by Program'!L77</f>
        <v>0</v>
      </c>
      <c r="M77" s="282">
        <f>'[3]Caseload by Program'!M77</f>
        <v>0</v>
      </c>
      <c r="N77" s="282">
        <f>'[3]Caseload by Program'!N77</f>
        <v>0</v>
      </c>
      <c r="O77" s="282">
        <f>'[3]Caseload by Program'!O77</f>
        <v>0</v>
      </c>
      <c r="P77" s="282">
        <f>'[3]Caseload by Program'!P77</f>
        <v>0</v>
      </c>
      <c r="Q77" s="283">
        <f>'[3]Caseload by Program'!Q77</f>
        <v>5211</v>
      </c>
    </row>
    <row r="78" spans="1:17" ht="15.75" x14ac:dyDescent="0.2">
      <c r="A78" s="69">
        <f>'[3]Caseload by Program'!A78</f>
        <v>44501</v>
      </c>
      <c r="B78" s="282">
        <f>'[3]Caseload by Program'!B78</f>
        <v>4452</v>
      </c>
      <c r="C78" s="282">
        <f>'[3]Caseload by Program'!C78</f>
        <v>584</v>
      </c>
      <c r="D78" s="282">
        <f>'[3]Caseload by Program'!D78</f>
        <v>205</v>
      </c>
      <c r="E78" s="282">
        <f>'[3]Caseload by Program'!E78</f>
        <v>0</v>
      </c>
      <c r="F78" s="282">
        <f>'[3]Caseload by Program'!F78</f>
        <v>0</v>
      </c>
      <c r="G78" s="282">
        <f>'[3]Caseload by Program'!G78</f>
        <v>0</v>
      </c>
      <c r="H78" s="282">
        <f>'[3]Caseload by Program'!H78</f>
        <v>0</v>
      </c>
      <c r="I78" s="282">
        <f>'[3]Caseload by Program'!I78</f>
        <v>0</v>
      </c>
      <c r="J78" s="282">
        <f>'[3]Caseload by Program'!J78</f>
        <v>0</v>
      </c>
      <c r="K78" s="282">
        <f>'[3]Caseload by Program'!K78</f>
        <v>0</v>
      </c>
      <c r="L78" s="282">
        <f>'[3]Caseload by Program'!L78</f>
        <v>0</v>
      </c>
      <c r="M78" s="282">
        <f>'[3]Caseload by Program'!M78</f>
        <v>0</v>
      </c>
      <c r="N78" s="282">
        <f>'[3]Caseload by Program'!N78</f>
        <v>0</v>
      </c>
      <c r="O78" s="282">
        <f>'[3]Caseload by Program'!O78</f>
        <v>0</v>
      </c>
      <c r="P78" s="282">
        <f>'[3]Caseload by Program'!P78</f>
        <v>0</v>
      </c>
      <c r="Q78" s="283">
        <f>'[3]Caseload by Program'!Q78</f>
        <v>5241</v>
      </c>
    </row>
    <row r="79" spans="1:17" ht="15.75" x14ac:dyDescent="0.2">
      <c r="A79" s="69">
        <f>'[3]Caseload by Program'!A79</f>
        <v>44531</v>
      </c>
      <c r="B79" s="282">
        <f>'[3]Caseload by Program'!B79</f>
        <v>4447</v>
      </c>
      <c r="C79" s="282">
        <f>'[3]Caseload by Program'!C79</f>
        <v>594</v>
      </c>
      <c r="D79" s="282">
        <f>'[3]Caseload by Program'!D79</f>
        <v>202</v>
      </c>
      <c r="E79" s="282">
        <f>'[3]Caseload by Program'!E79</f>
        <v>0</v>
      </c>
      <c r="F79" s="282">
        <f>'[3]Caseload by Program'!F79</f>
        <v>0</v>
      </c>
      <c r="G79" s="282">
        <f>'[3]Caseload by Program'!G79</f>
        <v>0</v>
      </c>
      <c r="H79" s="282">
        <f>'[3]Caseload by Program'!H79</f>
        <v>0</v>
      </c>
      <c r="I79" s="282">
        <f>'[3]Caseload by Program'!I79</f>
        <v>0</v>
      </c>
      <c r="J79" s="282">
        <f>'[3]Caseload by Program'!J79</f>
        <v>0</v>
      </c>
      <c r="K79" s="282">
        <f>'[3]Caseload by Program'!K79</f>
        <v>0</v>
      </c>
      <c r="L79" s="282">
        <f>'[3]Caseload by Program'!L79</f>
        <v>0</v>
      </c>
      <c r="M79" s="282">
        <f>'[3]Caseload by Program'!M79</f>
        <v>0</v>
      </c>
      <c r="N79" s="282">
        <f>'[3]Caseload by Program'!N79</f>
        <v>0</v>
      </c>
      <c r="O79" s="282">
        <f>'[3]Caseload by Program'!O79</f>
        <v>0</v>
      </c>
      <c r="P79" s="282">
        <f>'[3]Caseload by Program'!P79</f>
        <v>0</v>
      </c>
      <c r="Q79" s="283">
        <f>'[3]Caseload by Program'!Q79</f>
        <v>5243</v>
      </c>
    </row>
    <row r="80" spans="1:17" ht="15.75" x14ac:dyDescent="0.2">
      <c r="A80" s="69">
        <f>'[3]Caseload by Program'!A80</f>
        <v>44562</v>
      </c>
      <c r="B80" s="282"/>
      <c r="C80" s="282"/>
      <c r="D80" s="282"/>
      <c r="E80" s="282"/>
      <c r="F80" s="282"/>
      <c r="G80" s="282"/>
      <c r="H80" s="282"/>
      <c r="I80" s="282"/>
      <c r="J80" s="282"/>
      <c r="K80" s="282"/>
      <c r="L80" s="282"/>
      <c r="M80" s="282"/>
      <c r="N80" s="282"/>
      <c r="O80" s="282"/>
      <c r="P80" s="282"/>
      <c r="Q80" s="283"/>
    </row>
    <row r="81" spans="1:17" ht="15.75" x14ac:dyDescent="0.2">
      <c r="A81" s="69">
        <f>'[3]Caseload by Program'!A81</f>
        <v>44593</v>
      </c>
      <c r="B81" s="282"/>
      <c r="C81" s="282"/>
      <c r="D81" s="282"/>
      <c r="E81" s="282"/>
      <c r="F81" s="282"/>
      <c r="G81" s="282"/>
      <c r="H81" s="282"/>
      <c r="I81" s="282"/>
      <c r="J81" s="282"/>
      <c r="K81" s="282"/>
      <c r="L81" s="282"/>
      <c r="M81" s="282"/>
      <c r="N81" s="282"/>
      <c r="O81" s="282"/>
      <c r="P81" s="282"/>
      <c r="Q81" s="283"/>
    </row>
    <row r="82" spans="1:17" ht="15.75" x14ac:dyDescent="0.2">
      <c r="A82" s="69">
        <f>'[3]Caseload by Program'!A82</f>
        <v>44621</v>
      </c>
      <c r="B82" s="282"/>
      <c r="C82" s="282"/>
      <c r="D82" s="282"/>
      <c r="E82" s="282"/>
      <c r="F82" s="282"/>
      <c r="G82" s="282"/>
      <c r="H82" s="282"/>
      <c r="I82" s="282"/>
      <c r="J82" s="282"/>
      <c r="K82" s="282"/>
      <c r="L82" s="282"/>
      <c r="M82" s="282"/>
      <c r="N82" s="282"/>
      <c r="O82" s="282"/>
      <c r="P82" s="282"/>
      <c r="Q82" s="283"/>
    </row>
    <row r="83" spans="1:17" ht="15.75" x14ac:dyDescent="0.2">
      <c r="A83" s="69">
        <f>'[3]Caseload by Program'!A83</f>
        <v>44652</v>
      </c>
      <c r="B83" s="282"/>
      <c r="C83" s="282"/>
      <c r="D83" s="282"/>
      <c r="E83" s="282"/>
      <c r="F83" s="282"/>
      <c r="G83" s="282"/>
      <c r="H83" s="282"/>
      <c r="I83" s="282"/>
      <c r="J83" s="282"/>
      <c r="K83" s="282"/>
      <c r="L83" s="282"/>
      <c r="M83" s="282"/>
      <c r="N83" s="282"/>
      <c r="O83" s="282"/>
      <c r="P83" s="282"/>
      <c r="Q83" s="283"/>
    </row>
    <row r="84" spans="1:17" ht="15.75" x14ac:dyDescent="0.2">
      <c r="A84" s="69">
        <f>'[3]Caseload by Program'!A84</f>
        <v>44682</v>
      </c>
      <c r="B84" s="282"/>
      <c r="C84" s="282"/>
      <c r="D84" s="282"/>
      <c r="E84" s="282"/>
      <c r="F84" s="282"/>
      <c r="G84" s="282"/>
      <c r="H84" s="282"/>
      <c r="I84" s="282"/>
      <c r="J84" s="282"/>
      <c r="K84" s="282"/>
      <c r="L84" s="282"/>
      <c r="M84" s="282"/>
      <c r="N84" s="282"/>
      <c r="O84" s="282"/>
      <c r="P84" s="282"/>
      <c r="Q84" s="283"/>
    </row>
    <row r="85" spans="1:17" ht="16.5" thickBot="1" x14ac:dyDescent="0.25">
      <c r="A85" s="100">
        <f>'[3]Caseload by Program'!A85</f>
        <v>44713</v>
      </c>
      <c r="B85" s="291"/>
      <c r="C85" s="291"/>
      <c r="D85" s="291"/>
      <c r="E85" s="291"/>
      <c r="F85" s="291"/>
      <c r="G85" s="291"/>
      <c r="H85" s="291"/>
      <c r="I85" s="291"/>
      <c r="J85" s="291"/>
      <c r="K85" s="291"/>
      <c r="L85" s="291"/>
      <c r="M85" s="291"/>
      <c r="N85" s="291"/>
      <c r="O85" s="291"/>
      <c r="P85" s="291"/>
      <c r="Q85" s="292"/>
    </row>
    <row r="86" spans="1:17" ht="17.25" thickTop="1" thickBot="1" x14ac:dyDescent="0.3">
      <c r="A86" s="77" t="str">
        <f>'[3]Caseload by Program'!A86</f>
        <v>FY 2021-22 Year-to-Date AVERAGE</v>
      </c>
      <c r="B86" s="286">
        <f>'[3]Caseload by Program'!B86</f>
        <v>4414</v>
      </c>
      <c r="C86" s="286">
        <f>'[3]Caseload by Program'!C86</f>
        <v>586</v>
      </c>
      <c r="D86" s="286">
        <f>'[3]Caseload by Program'!D86</f>
        <v>210</v>
      </c>
      <c r="E86" s="286">
        <f>'[3]Caseload by Program'!E86</f>
        <v>0</v>
      </c>
      <c r="F86" s="286">
        <f>'[3]Caseload by Program'!F86</f>
        <v>0</v>
      </c>
      <c r="G86" s="286">
        <f>'[3]Caseload by Program'!G86</f>
        <v>0</v>
      </c>
      <c r="H86" s="286">
        <f>'[3]Caseload by Program'!H86</f>
        <v>0</v>
      </c>
      <c r="I86" s="286">
        <f>'[3]Caseload by Program'!I86</f>
        <v>0</v>
      </c>
      <c r="J86" s="286">
        <f>'[3]Caseload by Program'!J86</f>
        <v>0</v>
      </c>
      <c r="K86" s="286">
        <f>'[3]Caseload by Program'!K86</f>
        <v>0</v>
      </c>
      <c r="L86" s="286">
        <f>'[3]Caseload by Program'!L86</f>
        <v>0</v>
      </c>
      <c r="M86" s="286">
        <f>'[3]Caseload by Program'!M86</f>
        <v>0</v>
      </c>
      <c r="N86" s="286">
        <f>'[3]Caseload by Program'!N86</f>
        <v>0</v>
      </c>
      <c r="O86" s="286">
        <f>'[3]Caseload by Program'!O86</f>
        <v>0</v>
      </c>
      <c r="P86" s="286">
        <f>'[3]Caseload by Program'!P86</f>
        <v>0</v>
      </c>
      <c r="Q86" s="287">
        <f>'[3]Caseload by Program'!Q86</f>
        <v>5210</v>
      </c>
    </row>
    <row r="87" spans="1:17" ht="62.25" hidden="1" customHeight="1" thickBot="1" x14ac:dyDescent="0.25">
      <c r="A87" s="97">
        <f>'[3]Caseload by Program'!A87</f>
        <v>0</v>
      </c>
      <c r="B87" s="296" t="s">
        <v>37</v>
      </c>
      <c r="C87" s="296" t="s">
        <v>38</v>
      </c>
      <c r="D87" s="296" t="s">
        <v>39</v>
      </c>
      <c r="E87" s="296" t="s">
        <v>26</v>
      </c>
      <c r="F87" s="296" t="s">
        <v>40</v>
      </c>
      <c r="G87" s="296" t="s">
        <v>41</v>
      </c>
      <c r="H87" s="296" t="s">
        <v>42</v>
      </c>
      <c r="I87" s="296" t="s">
        <v>1</v>
      </c>
      <c r="J87" s="296" t="s">
        <v>47</v>
      </c>
      <c r="K87" s="296" t="s">
        <v>43</v>
      </c>
      <c r="L87" s="296" t="s">
        <v>2</v>
      </c>
      <c r="M87" s="296" t="s">
        <v>44</v>
      </c>
      <c r="N87" s="296" t="s">
        <v>45</v>
      </c>
      <c r="O87" s="296" t="s">
        <v>46</v>
      </c>
      <c r="P87" s="296" t="s">
        <v>9</v>
      </c>
      <c r="Q87" s="297" t="s">
        <v>0</v>
      </c>
    </row>
    <row r="88" spans="1:17" ht="19.5" thickBot="1" x14ac:dyDescent="0.25">
      <c r="A88" s="126" t="s">
        <v>113</v>
      </c>
      <c r="B88" s="293"/>
      <c r="C88" s="293"/>
      <c r="D88" s="293"/>
      <c r="E88" s="293"/>
      <c r="F88" s="293"/>
      <c r="G88" s="293"/>
      <c r="H88" s="293"/>
      <c r="I88" s="293"/>
      <c r="J88" s="293"/>
      <c r="K88" s="293"/>
      <c r="L88" s="293"/>
      <c r="M88" s="293"/>
      <c r="N88" s="293"/>
      <c r="O88" s="293"/>
      <c r="P88" s="293"/>
      <c r="Q88" s="294"/>
    </row>
    <row r="89" spans="1:17" ht="15.75" x14ac:dyDescent="0.2">
      <c r="A89" s="75">
        <f>'[3]Caseload by Program'!A89</f>
        <v>44378</v>
      </c>
      <c r="B89" s="289">
        <f>'[3]Caseload by Program'!B89</f>
        <v>44271</v>
      </c>
      <c r="C89" s="289">
        <f>'[3]Caseload by Program'!C89</f>
        <v>13030</v>
      </c>
      <c r="D89" s="289">
        <f>'[3]Caseload by Program'!D89</f>
        <v>65174</v>
      </c>
      <c r="E89" s="289">
        <f>'[3]Caseload by Program'!E89</f>
        <v>15065</v>
      </c>
      <c r="F89" s="289">
        <f>'[3]Caseload by Program'!F89</f>
        <v>173114</v>
      </c>
      <c r="G89" s="289">
        <f>'[3]Caseload by Program'!G89</f>
        <v>105629</v>
      </c>
      <c r="H89" s="289">
        <f>'[3]Caseload by Program'!H89</f>
        <v>440119</v>
      </c>
      <c r="I89" s="289">
        <f>'[3]Caseload by Program'!I89</f>
        <v>134</v>
      </c>
      <c r="J89" s="289">
        <f>'[3]Caseload by Program'!J89</f>
        <v>469697</v>
      </c>
      <c r="K89" s="289">
        <f>'[3]Caseload by Program'!K89</f>
        <v>69923</v>
      </c>
      <c r="L89" s="289">
        <f>'[3]Caseload by Program'!L89</f>
        <v>19568</v>
      </c>
      <c r="M89" s="289">
        <f>'[3]Caseload by Program'!M89</f>
        <v>13649</v>
      </c>
      <c r="N89" s="289">
        <f>'[3]Caseload by Program'!N89</f>
        <v>3864</v>
      </c>
      <c r="O89" s="289">
        <f>'[3]Caseload by Program'!O89</f>
        <v>12</v>
      </c>
      <c r="P89" s="289">
        <f>'[3]Caseload by Program'!P89</f>
        <v>0</v>
      </c>
      <c r="Q89" s="290">
        <f>'[3]Caseload by Program'!Q89</f>
        <v>1433249</v>
      </c>
    </row>
    <row r="90" spans="1:17" ht="15.75" x14ac:dyDescent="0.2">
      <c r="A90" s="69">
        <f>'[3]Caseload by Program'!A90</f>
        <v>44409</v>
      </c>
      <c r="B90" s="282">
        <f>'[3]Caseload by Program'!B90</f>
        <v>44472</v>
      </c>
      <c r="C90" s="282">
        <f>'[3]Caseload by Program'!C90</f>
        <v>13133</v>
      </c>
      <c r="D90" s="282">
        <f>'[3]Caseload by Program'!D90</f>
        <v>65664</v>
      </c>
      <c r="E90" s="282">
        <f>'[3]Caseload by Program'!E90</f>
        <v>15065</v>
      </c>
      <c r="F90" s="282">
        <f>'[3]Caseload by Program'!F90</f>
        <v>177562</v>
      </c>
      <c r="G90" s="282">
        <f>'[3]Caseload by Program'!G90</f>
        <v>102938</v>
      </c>
      <c r="H90" s="282">
        <f>'[3]Caseload by Program'!H90</f>
        <v>444836</v>
      </c>
      <c r="I90" s="282">
        <f>'[3]Caseload by Program'!I90</f>
        <v>128</v>
      </c>
      <c r="J90" s="282">
        <f>'[3]Caseload by Program'!J90</f>
        <v>471757</v>
      </c>
      <c r="K90" s="282">
        <f>'[3]Caseload by Program'!K90</f>
        <v>70798</v>
      </c>
      <c r="L90" s="282">
        <f>'[3]Caseload by Program'!L90</f>
        <v>19520</v>
      </c>
      <c r="M90" s="282">
        <f>'[3]Caseload by Program'!M90</f>
        <v>14199</v>
      </c>
      <c r="N90" s="282">
        <f>'[3]Caseload by Program'!N90</f>
        <v>3997</v>
      </c>
      <c r="O90" s="282">
        <f>'[3]Caseload by Program'!O90</f>
        <v>4</v>
      </c>
      <c r="P90" s="282">
        <f>'[3]Caseload by Program'!P90</f>
        <v>0</v>
      </c>
      <c r="Q90" s="283">
        <f>'[3]Caseload by Program'!Q90</f>
        <v>1444073</v>
      </c>
    </row>
    <row r="91" spans="1:17" ht="15.75" x14ac:dyDescent="0.2">
      <c r="A91" s="69">
        <f>'[3]Caseload by Program'!A91</f>
        <v>44440</v>
      </c>
      <c r="B91" s="282">
        <f>'[3]Caseload by Program'!B91</f>
        <v>44573</v>
      </c>
      <c r="C91" s="282">
        <f>'[3]Caseload by Program'!C91</f>
        <v>13176</v>
      </c>
      <c r="D91" s="282">
        <f>'[3]Caseload by Program'!D91</f>
        <v>65607</v>
      </c>
      <c r="E91" s="282">
        <f>'[3]Caseload by Program'!E91</f>
        <v>15219</v>
      </c>
      <c r="F91" s="282">
        <f>'[3]Caseload by Program'!F91</f>
        <v>180919</v>
      </c>
      <c r="G91" s="282">
        <f>'[3]Caseload by Program'!G91</f>
        <v>101559</v>
      </c>
      <c r="H91" s="282">
        <f>'[3]Caseload by Program'!H91</f>
        <v>450296</v>
      </c>
      <c r="I91" s="282">
        <f>'[3]Caseload by Program'!I91</f>
        <v>129</v>
      </c>
      <c r="J91" s="282">
        <f>'[3]Caseload by Program'!J91</f>
        <v>474300</v>
      </c>
      <c r="K91" s="282">
        <f>'[3]Caseload by Program'!K91</f>
        <v>70844</v>
      </c>
      <c r="L91" s="282">
        <f>'[3]Caseload by Program'!L91</f>
        <v>19475</v>
      </c>
      <c r="M91" s="282">
        <f>'[3]Caseload by Program'!M91</f>
        <v>14000</v>
      </c>
      <c r="N91" s="282">
        <f>'[3]Caseload by Program'!N91</f>
        <v>4073</v>
      </c>
      <c r="O91" s="282">
        <f>'[3]Caseload by Program'!O91</f>
        <v>8</v>
      </c>
      <c r="P91" s="282">
        <f>'[3]Caseload by Program'!P91</f>
        <v>0</v>
      </c>
      <c r="Q91" s="283">
        <f>'[3]Caseload by Program'!Q91</f>
        <v>1454178</v>
      </c>
    </row>
    <row r="92" spans="1:17" ht="15.75" x14ac:dyDescent="0.2">
      <c r="A92" s="69">
        <f>'[3]Caseload by Program'!A92</f>
        <v>44470</v>
      </c>
      <c r="B92" s="282">
        <f>'[3]Caseload by Program'!B92</f>
        <v>44660</v>
      </c>
      <c r="C92" s="282">
        <f>'[3]Caseload by Program'!C92</f>
        <v>13190</v>
      </c>
      <c r="D92" s="282">
        <f>'[3]Caseload by Program'!D92</f>
        <v>65671</v>
      </c>
      <c r="E92" s="282">
        <f>'[3]Caseload by Program'!E92</f>
        <v>15171</v>
      </c>
      <c r="F92" s="282">
        <f>'[3]Caseload by Program'!F92</f>
        <v>184564</v>
      </c>
      <c r="G92" s="282">
        <f>'[3]Caseload by Program'!G92</f>
        <v>99622</v>
      </c>
      <c r="H92" s="282">
        <f>'[3]Caseload by Program'!H92</f>
        <v>455180</v>
      </c>
      <c r="I92" s="282">
        <f>'[3]Caseload by Program'!I92</f>
        <v>131</v>
      </c>
      <c r="J92" s="282">
        <f>'[3]Caseload by Program'!J92</f>
        <v>476503</v>
      </c>
      <c r="K92" s="282">
        <f>'[3]Caseload by Program'!K92</f>
        <v>70824</v>
      </c>
      <c r="L92" s="282">
        <f>'[3]Caseload by Program'!L92</f>
        <v>19407</v>
      </c>
      <c r="M92" s="282">
        <f>'[3]Caseload by Program'!M92</f>
        <v>13998</v>
      </c>
      <c r="N92" s="282">
        <f>'[3]Caseload by Program'!N92</f>
        <v>4080</v>
      </c>
      <c r="O92" s="282">
        <f>'[3]Caseload by Program'!O92</f>
        <v>4</v>
      </c>
      <c r="P92" s="282">
        <f>'[3]Caseload by Program'!P92</f>
        <v>0</v>
      </c>
      <c r="Q92" s="283">
        <f>'[3]Caseload by Program'!Q92</f>
        <v>1463005</v>
      </c>
    </row>
    <row r="93" spans="1:17" ht="15.75" x14ac:dyDescent="0.2">
      <c r="A93" s="69">
        <f>'[3]Caseload by Program'!A93</f>
        <v>44501</v>
      </c>
      <c r="B93" s="282">
        <f>'[3]Caseload by Program'!B93</f>
        <v>44637</v>
      </c>
      <c r="C93" s="282">
        <f>'[3]Caseload by Program'!C93</f>
        <v>13131</v>
      </c>
      <c r="D93" s="282">
        <f>'[3]Caseload by Program'!D93</f>
        <v>65607</v>
      </c>
      <c r="E93" s="282">
        <f>'[3]Caseload by Program'!E93</f>
        <v>15176</v>
      </c>
      <c r="F93" s="282">
        <f>'[3]Caseload by Program'!F93</f>
        <v>186520</v>
      </c>
      <c r="G93" s="282">
        <f>'[3]Caseload by Program'!G93</f>
        <v>99554</v>
      </c>
      <c r="H93" s="282">
        <f>'[3]Caseload by Program'!H93</f>
        <v>460815</v>
      </c>
      <c r="I93" s="282">
        <f>'[3]Caseload by Program'!I93</f>
        <v>130</v>
      </c>
      <c r="J93" s="282">
        <f>'[3]Caseload by Program'!J93</f>
        <v>477967</v>
      </c>
      <c r="K93" s="282">
        <f>'[3]Caseload by Program'!K93</f>
        <v>71652</v>
      </c>
      <c r="L93" s="282">
        <f>'[3]Caseload by Program'!L93</f>
        <v>19553</v>
      </c>
      <c r="M93" s="282">
        <f>'[3]Caseload by Program'!M93</f>
        <v>13800</v>
      </c>
      <c r="N93" s="282">
        <f>'[3]Caseload by Program'!N93</f>
        <v>4142</v>
      </c>
      <c r="O93" s="282">
        <f>'[3]Caseload by Program'!O93</f>
        <v>5</v>
      </c>
      <c r="P93" s="282">
        <f>'[3]Caseload by Program'!P93</f>
        <v>0</v>
      </c>
      <c r="Q93" s="283">
        <f>'[3]Caseload by Program'!Q93</f>
        <v>1472689</v>
      </c>
    </row>
    <row r="94" spans="1:17" ht="15.75" x14ac:dyDescent="0.2">
      <c r="A94" s="69">
        <f>'[3]Caseload by Program'!A94</f>
        <v>44531</v>
      </c>
      <c r="B94" s="282">
        <f>'[3]Caseload by Program'!B94</f>
        <v>44576</v>
      </c>
      <c r="C94" s="282">
        <f>'[3]Caseload by Program'!C94</f>
        <v>13146</v>
      </c>
      <c r="D94" s="282">
        <f>'[3]Caseload by Program'!D94</f>
        <v>65556</v>
      </c>
      <c r="E94" s="282">
        <f>'[3]Caseload by Program'!E94</f>
        <v>15363</v>
      </c>
      <c r="F94" s="282">
        <f>'[3]Caseload by Program'!F94</f>
        <v>188340</v>
      </c>
      <c r="G94" s="282">
        <f>'[3]Caseload by Program'!G94</f>
        <v>99636</v>
      </c>
      <c r="H94" s="282">
        <f>'[3]Caseload by Program'!H94</f>
        <v>467084</v>
      </c>
      <c r="I94" s="282">
        <f>'[3]Caseload by Program'!I94</f>
        <v>131</v>
      </c>
      <c r="J94" s="282">
        <f>'[3]Caseload by Program'!J94</f>
        <v>479928</v>
      </c>
      <c r="K94" s="282">
        <f>'[3]Caseload by Program'!K94</f>
        <v>72343</v>
      </c>
      <c r="L94" s="282">
        <f>'[3]Caseload by Program'!L94</f>
        <v>19549</v>
      </c>
      <c r="M94" s="282">
        <f>'[3]Caseload by Program'!M94</f>
        <v>13655</v>
      </c>
      <c r="N94" s="282">
        <f>'[3]Caseload by Program'!N94</f>
        <v>4287</v>
      </c>
      <c r="O94" s="282">
        <f>'[3]Caseload by Program'!O94</f>
        <v>15</v>
      </c>
      <c r="P94" s="282">
        <f>'[3]Caseload by Program'!P94</f>
        <v>0</v>
      </c>
      <c r="Q94" s="283">
        <f>'[3]Caseload by Program'!Q94</f>
        <v>1483609</v>
      </c>
    </row>
    <row r="95" spans="1:17" ht="15.75" x14ac:dyDescent="0.2">
      <c r="A95" s="69">
        <f>'[3]Caseload by Program'!A95</f>
        <v>44562</v>
      </c>
      <c r="B95" s="282"/>
      <c r="C95" s="282"/>
      <c r="D95" s="282"/>
      <c r="E95" s="282"/>
      <c r="F95" s="282"/>
      <c r="G95" s="282"/>
      <c r="H95" s="282"/>
      <c r="I95" s="282"/>
      <c r="J95" s="282"/>
      <c r="K95" s="282"/>
      <c r="L95" s="282"/>
      <c r="M95" s="282"/>
      <c r="N95" s="282"/>
      <c r="O95" s="282"/>
      <c r="P95" s="282"/>
      <c r="Q95" s="283"/>
    </row>
    <row r="96" spans="1:17" ht="15.75" x14ac:dyDescent="0.2">
      <c r="A96" s="69">
        <f>'[3]Caseload by Program'!A96</f>
        <v>44593</v>
      </c>
      <c r="B96" s="282"/>
      <c r="C96" s="282"/>
      <c r="D96" s="282"/>
      <c r="E96" s="282"/>
      <c r="F96" s="282"/>
      <c r="G96" s="282"/>
      <c r="H96" s="282"/>
      <c r="I96" s="282"/>
      <c r="J96" s="282"/>
      <c r="K96" s="282"/>
      <c r="L96" s="282"/>
      <c r="M96" s="282"/>
      <c r="N96" s="282"/>
      <c r="O96" s="282"/>
      <c r="P96" s="282"/>
      <c r="Q96" s="283"/>
    </row>
    <row r="97" spans="1:17" ht="15.75" x14ac:dyDescent="0.2">
      <c r="A97" s="69">
        <f>'[3]Caseload by Program'!A97</f>
        <v>44621</v>
      </c>
      <c r="B97" s="282"/>
      <c r="C97" s="282"/>
      <c r="D97" s="282"/>
      <c r="E97" s="282"/>
      <c r="F97" s="282"/>
      <c r="G97" s="282"/>
      <c r="H97" s="282"/>
      <c r="I97" s="282"/>
      <c r="J97" s="282"/>
      <c r="K97" s="282"/>
      <c r="L97" s="282"/>
      <c r="M97" s="282"/>
      <c r="N97" s="282"/>
      <c r="O97" s="282"/>
      <c r="P97" s="282"/>
      <c r="Q97" s="283"/>
    </row>
    <row r="98" spans="1:17" ht="15.75" x14ac:dyDescent="0.2">
      <c r="A98" s="69">
        <f>'[3]Caseload by Program'!A98</f>
        <v>44652</v>
      </c>
      <c r="B98" s="282"/>
      <c r="C98" s="282"/>
      <c r="D98" s="282"/>
      <c r="E98" s="282"/>
      <c r="F98" s="282"/>
      <c r="G98" s="282"/>
      <c r="H98" s="282"/>
      <c r="I98" s="282"/>
      <c r="J98" s="282"/>
      <c r="K98" s="282"/>
      <c r="L98" s="282"/>
      <c r="M98" s="282"/>
      <c r="N98" s="282"/>
      <c r="O98" s="282"/>
      <c r="P98" s="282"/>
      <c r="Q98" s="283"/>
    </row>
    <row r="99" spans="1:17" ht="15.75" x14ac:dyDescent="0.2">
      <c r="A99" s="69">
        <f>'[3]Caseload by Program'!A99</f>
        <v>44682</v>
      </c>
      <c r="B99" s="282"/>
      <c r="C99" s="282"/>
      <c r="D99" s="282"/>
      <c r="E99" s="282"/>
      <c r="F99" s="282"/>
      <c r="G99" s="282"/>
      <c r="H99" s="282"/>
      <c r="I99" s="282"/>
      <c r="J99" s="282"/>
      <c r="K99" s="282"/>
      <c r="L99" s="282"/>
      <c r="M99" s="282"/>
      <c r="N99" s="282"/>
      <c r="O99" s="282"/>
      <c r="P99" s="282"/>
      <c r="Q99" s="283"/>
    </row>
    <row r="100" spans="1:17" ht="16.5" thickBot="1" x14ac:dyDescent="0.25">
      <c r="A100" s="100">
        <f>'[3]Caseload by Program'!A100</f>
        <v>44713</v>
      </c>
      <c r="B100" s="291"/>
      <c r="C100" s="291"/>
      <c r="D100" s="291"/>
      <c r="E100" s="291"/>
      <c r="F100" s="291"/>
      <c r="G100" s="291"/>
      <c r="H100" s="291"/>
      <c r="I100" s="291"/>
      <c r="J100" s="291"/>
      <c r="K100" s="291"/>
      <c r="L100" s="291"/>
      <c r="M100" s="291"/>
      <c r="N100" s="291"/>
      <c r="O100" s="291"/>
      <c r="P100" s="291"/>
      <c r="Q100" s="292"/>
    </row>
    <row r="101" spans="1:17" ht="17.25" thickTop="1" thickBot="1" x14ac:dyDescent="0.3">
      <c r="A101" s="77" t="str">
        <f>'[3]Caseload by Program'!A101</f>
        <v>FY 2021-22 Year-to-Date AVERAGE</v>
      </c>
      <c r="B101" s="286">
        <f>'[3]Caseload by Program'!B101</f>
        <v>44531</v>
      </c>
      <c r="C101" s="286">
        <f>'[3]Caseload by Program'!C101</f>
        <v>13134</v>
      </c>
      <c r="D101" s="286">
        <f>'[3]Caseload by Program'!D101</f>
        <v>65547</v>
      </c>
      <c r="E101" s="286">
        <f>'[3]Caseload by Program'!E101</f>
        <v>15177</v>
      </c>
      <c r="F101" s="286">
        <f>'[3]Caseload by Program'!F101</f>
        <v>181837</v>
      </c>
      <c r="G101" s="286">
        <f>'[3]Caseload by Program'!G101</f>
        <v>101490</v>
      </c>
      <c r="H101" s="286">
        <f>'[3]Caseload by Program'!H101</f>
        <v>453055</v>
      </c>
      <c r="I101" s="286">
        <f>'[3]Caseload by Program'!I101</f>
        <v>131</v>
      </c>
      <c r="J101" s="286">
        <f>'[3]Caseload by Program'!J101</f>
        <v>475025</v>
      </c>
      <c r="K101" s="286">
        <f>'[3]Caseload by Program'!K101</f>
        <v>71064</v>
      </c>
      <c r="L101" s="286">
        <f>'[3]Caseload by Program'!L101</f>
        <v>19512</v>
      </c>
      <c r="M101" s="286">
        <f>'[3]Caseload by Program'!M101</f>
        <v>13884</v>
      </c>
      <c r="N101" s="286">
        <f>'[3]Caseload by Program'!N101</f>
        <v>4074</v>
      </c>
      <c r="O101" s="286">
        <f>'[3]Caseload by Program'!O101</f>
        <v>8</v>
      </c>
      <c r="P101" s="286">
        <f>'[3]Caseload by Program'!P101</f>
        <v>0</v>
      </c>
      <c r="Q101" s="287">
        <f>'[3]Caseload by Program'!Q101</f>
        <v>1458467.1666666667</v>
      </c>
    </row>
    <row r="102" spans="1:17" ht="13.5" hidden="1" thickBot="1" x14ac:dyDescent="0.25">
      <c r="A102" s="217"/>
      <c r="B102" s="113"/>
      <c r="C102" s="113"/>
      <c r="D102" s="113"/>
      <c r="E102" s="113"/>
      <c r="F102" s="113"/>
      <c r="G102" s="113"/>
      <c r="H102" s="113"/>
      <c r="I102" s="113"/>
      <c r="J102" s="113"/>
      <c r="K102" s="113"/>
      <c r="L102" s="113"/>
      <c r="M102" s="113"/>
      <c r="N102" s="113"/>
      <c r="O102" s="113"/>
      <c r="P102" s="113"/>
      <c r="Q102" s="218"/>
    </row>
    <row r="103" spans="1:17" ht="13.5" hidden="1" thickBot="1" x14ac:dyDescent="0.25">
      <c r="A103" s="217"/>
      <c r="B103" s="113"/>
      <c r="C103" s="113"/>
      <c r="D103" s="113"/>
      <c r="E103" s="113"/>
      <c r="F103" s="113"/>
      <c r="G103" s="113"/>
      <c r="H103" s="113"/>
      <c r="I103" s="113"/>
      <c r="J103" s="113"/>
      <c r="K103" s="113"/>
      <c r="L103" s="113"/>
      <c r="M103" s="113"/>
      <c r="N103" s="113"/>
      <c r="O103" s="113"/>
      <c r="P103" s="113"/>
      <c r="Q103" s="218"/>
    </row>
    <row r="104" spans="1:17" ht="13.5" hidden="1" thickBot="1" x14ac:dyDescent="0.25">
      <c r="A104" s="217"/>
      <c r="B104" s="113"/>
      <c r="C104" s="113"/>
      <c r="D104" s="113"/>
      <c r="E104" s="113"/>
      <c r="F104" s="113"/>
      <c r="G104" s="113"/>
      <c r="H104" s="113"/>
      <c r="I104" s="113"/>
      <c r="J104" s="113"/>
      <c r="K104" s="113"/>
      <c r="L104" s="113"/>
      <c r="M104" s="113"/>
      <c r="N104" s="113"/>
      <c r="O104" s="113"/>
      <c r="P104" s="113"/>
      <c r="Q104" s="218"/>
    </row>
    <row r="105" spans="1:17" ht="13.5" hidden="1" thickBot="1" x14ac:dyDescent="0.25">
      <c r="A105" s="217"/>
      <c r="B105" s="113"/>
      <c r="C105" s="113"/>
      <c r="D105" s="113"/>
      <c r="E105" s="113"/>
      <c r="F105" s="113"/>
      <c r="G105" s="113"/>
      <c r="H105" s="113"/>
      <c r="I105" s="113"/>
      <c r="J105" s="113"/>
      <c r="K105" s="113"/>
      <c r="L105" s="113"/>
      <c r="M105" s="113"/>
      <c r="N105" s="113"/>
      <c r="O105" s="113"/>
      <c r="P105" s="113"/>
      <c r="Q105" s="218"/>
    </row>
    <row r="106" spans="1:17" ht="13.5" hidden="1" thickBot="1" x14ac:dyDescent="0.25">
      <c r="A106" s="217"/>
      <c r="B106" s="113"/>
      <c r="C106" s="113"/>
      <c r="D106" s="113"/>
      <c r="E106" s="113"/>
      <c r="F106" s="113"/>
      <c r="G106" s="113"/>
      <c r="H106" s="113"/>
      <c r="I106" s="113"/>
      <c r="J106" s="113"/>
      <c r="K106" s="113"/>
      <c r="L106" s="113"/>
      <c r="M106" s="113"/>
      <c r="N106" s="113"/>
      <c r="O106" s="113"/>
      <c r="P106" s="113"/>
      <c r="Q106" s="218"/>
    </row>
    <row r="107" spans="1:17" ht="13.5" hidden="1" thickBot="1" x14ac:dyDescent="0.25">
      <c r="A107" s="217"/>
      <c r="B107" s="113"/>
      <c r="C107" s="113"/>
      <c r="D107" s="113"/>
      <c r="E107" s="113"/>
      <c r="F107" s="113"/>
      <c r="G107" s="113"/>
      <c r="H107" s="113"/>
      <c r="I107" s="113"/>
      <c r="J107" s="113"/>
      <c r="K107" s="113"/>
      <c r="L107" s="113"/>
      <c r="M107" s="113"/>
      <c r="N107" s="113"/>
      <c r="O107" s="113"/>
      <c r="P107" s="113"/>
      <c r="Q107" s="218"/>
    </row>
    <row r="108" spans="1:17" ht="13.5" hidden="1" thickBot="1" x14ac:dyDescent="0.25">
      <c r="A108" s="217"/>
      <c r="B108" s="113"/>
      <c r="C108" s="113"/>
      <c r="D108" s="113"/>
      <c r="E108" s="113"/>
      <c r="F108" s="113"/>
      <c r="G108" s="113"/>
      <c r="H108" s="113"/>
      <c r="I108" s="113"/>
      <c r="J108" s="113"/>
      <c r="K108" s="113"/>
      <c r="L108" s="113"/>
      <c r="M108" s="113"/>
      <c r="N108" s="113"/>
      <c r="O108" s="113"/>
      <c r="P108" s="113"/>
      <c r="Q108" s="218"/>
    </row>
    <row r="109" spans="1:17" ht="13.5" hidden="1" thickBot="1" x14ac:dyDescent="0.25">
      <c r="A109" s="217"/>
      <c r="B109" s="113"/>
      <c r="C109" s="113"/>
      <c r="D109" s="113"/>
      <c r="E109" s="113"/>
      <c r="F109" s="113"/>
      <c r="G109" s="113"/>
      <c r="H109" s="113"/>
      <c r="I109" s="113"/>
      <c r="J109" s="113"/>
      <c r="K109" s="113"/>
      <c r="L109" s="113"/>
      <c r="M109" s="113"/>
      <c r="N109" s="113"/>
      <c r="O109" s="113"/>
      <c r="P109" s="113"/>
      <c r="Q109" s="218"/>
    </row>
    <row r="110" spans="1:17" ht="13.5" hidden="1" thickBot="1" x14ac:dyDescent="0.25">
      <c r="A110" s="217"/>
      <c r="B110" s="113"/>
      <c r="C110" s="113"/>
      <c r="D110" s="113"/>
      <c r="E110" s="113"/>
      <c r="F110" s="113"/>
      <c r="G110" s="113"/>
      <c r="H110" s="113"/>
      <c r="I110" s="113"/>
      <c r="J110" s="113"/>
      <c r="K110" s="113"/>
      <c r="L110" s="113"/>
      <c r="M110" s="113"/>
      <c r="N110" s="113"/>
      <c r="O110" s="113"/>
      <c r="P110" s="113"/>
      <c r="Q110" s="218"/>
    </row>
    <row r="111" spans="1:17" ht="13.5" hidden="1" thickBot="1" x14ac:dyDescent="0.25">
      <c r="A111" s="217"/>
      <c r="B111" s="113"/>
      <c r="C111" s="113"/>
      <c r="D111" s="113"/>
      <c r="E111" s="113"/>
      <c r="F111" s="113"/>
      <c r="G111" s="113"/>
      <c r="H111" s="113"/>
      <c r="I111" s="113"/>
      <c r="J111" s="113"/>
      <c r="K111" s="113"/>
      <c r="L111" s="113"/>
      <c r="M111" s="113"/>
      <c r="N111" s="113"/>
      <c r="O111" s="113"/>
      <c r="P111" s="113"/>
      <c r="Q111" s="218"/>
    </row>
    <row r="112" spans="1:17" ht="13.5" hidden="1" thickBot="1" x14ac:dyDescent="0.25">
      <c r="A112" s="217"/>
      <c r="B112" s="113"/>
      <c r="C112" s="113"/>
      <c r="D112" s="113"/>
      <c r="E112" s="113"/>
      <c r="F112" s="113"/>
      <c r="G112" s="113"/>
      <c r="H112" s="113"/>
      <c r="I112" s="113"/>
      <c r="J112" s="113"/>
      <c r="K112" s="113"/>
      <c r="L112" s="113"/>
      <c r="M112" s="113"/>
      <c r="N112" s="113"/>
      <c r="O112" s="113"/>
      <c r="P112" s="113"/>
      <c r="Q112" s="218"/>
    </row>
    <row r="113" spans="1:18" ht="13.5" hidden="1" thickBot="1" x14ac:dyDescent="0.25">
      <c r="A113" s="217"/>
      <c r="B113" s="113"/>
      <c r="C113" s="113"/>
      <c r="D113" s="113"/>
      <c r="E113" s="113"/>
      <c r="F113" s="113"/>
      <c r="G113" s="113"/>
      <c r="H113" s="113"/>
      <c r="I113" s="113"/>
      <c r="J113" s="113"/>
      <c r="K113" s="113"/>
      <c r="L113" s="113"/>
      <c r="M113" s="113"/>
      <c r="N113" s="113"/>
      <c r="O113" s="113"/>
      <c r="P113" s="113"/>
      <c r="Q113" s="218"/>
    </row>
    <row r="114" spans="1:18" ht="13.5" hidden="1" thickBot="1" x14ac:dyDescent="0.25">
      <c r="A114" s="217"/>
      <c r="B114" s="113"/>
      <c r="C114" s="113"/>
      <c r="D114" s="113"/>
      <c r="E114" s="113"/>
      <c r="F114" s="113"/>
      <c r="G114" s="113"/>
      <c r="H114" s="113"/>
      <c r="I114" s="113"/>
      <c r="J114" s="113"/>
      <c r="K114" s="113"/>
      <c r="L114" s="113"/>
      <c r="M114" s="113"/>
      <c r="N114" s="113"/>
      <c r="O114" s="113"/>
      <c r="P114" s="113"/>
      <c r="Q114" s="218"/>
    </row>
    <row r="115" spans="1:18" ht="13.5" hidden="1" thickBot="1" x14ac:dyDescent="0.25">
      <c r="A115" s="217"/>
      <c r="B115" s="113"/>
      <c r="C115" s="113"/>
      <c r="D115" s="113"/>
      <c r="E115" s="113"/>
      <c r="F115" s="113"/>
      <c r="G115" s="113"/>
      <c r="H115" s="113"/>
      <c r="I115" s="113"/>
      <c r="J115" s="113"/>
      <c r="K115" s="113"/>
      <c r="L115" s="113"/>
      <c r="M115" s="113"/>
      <c r="N115" s="113"/>
      <c r="O115" s="113"/>
      <c r="P115" s="113"/>
      <c r="Q115" s="218"/>
    </row>
    <row r="116" spans="1:18" x14ac:dyDescent="0.2">
      <c r="A116" s="594" t="s">
        <v>4</v>
      </c>
      <c r="B116" s="595"/>
      <c r="C116" s="595"/>
      <c r="D116" s="595"/>
      <c r="E116" s="595"/>
      <c r="F116" s="595"/>
      <c r="G116" s="595"/>
      <c r="H116" s="595"/>
      <c r="I116" s="595"/>
      <c r="J116" s="595"/>
      <c r="K116" s="595"/>
      <c r="L116" s="595"/>
      <c r="M116" s="595"/>
      <c r="N116" s="595"/>
      <c r="O116" s="595"/>
      <c r="P116" s="595"/>
      <c r="Q116" s="596"/>
    </row>
    <row r="117" spans="1:18" ht="15.75" customHeight="1" x14ac:dyDescent="0.2">
      <c r="A117" s="597" t="s">
        <v>123</v>
      </c>
      <c r="B117" s="598"/>
      <c r="C117" s="598"/>
      <c r="D117" s="598"/>
      <c r="E117" s="598"/>
      <c r="F117" s="598"/>
      <c r="G117" s="598"/>
      <c r="H117" s="598"/>
      <c r="I117" s="598"/>
      <c r="J117" s="598"/>
      <c r="K117" s="598"/>
      <c r="L117" s="598"/>
      <c r="M117" s="598"/>
      <c r="N117" s="598"/>
      <c r="O117" s="598"/>
      <c r="P117" s="598"/>
      <c r="Q117" s="599"/>
    </row>
    <row r="118" spans="1:18" ht="26.45" customHeight="1" x14ac:dyDescent="0.2">
      <c r="A118" s="588" t="s">
        <v>124</v>
      </c>
      <c r="B118" s="589"/>
      <c r="C118" s="589"/>
      <c r="D118" s="589"/>
      <c r="E118" s="589"/>
      <c r="F118" s="589"/>
      <c r="G118" s="589"/>
      <c r="H118" s="589"/>
      <c r="I118" s="589"/>
      <c r="J118" s="589"/>
      <c r="K118" s="589"/>
      <c r="L118" s="589"/>
      <c r="M118" s="589"/>
      <c r="N118" s="589"/>
      <c r="O118" s="589"/>
      <c r="P118" s="589"/>
      <c r="Q118" s="590"/>
    </row>
    <row r="119" spans="1:18" x14ac:dyDescent="0.2">
      <c r="A119" s="600" t="s">
        <v>125</v>
      </c>
      <c r="B119" s="601"/>
      <c r="C119" s="601"/>
      <c r="D119" s="601"/>
      <c r="E119" s="601"/>
      <c r="F119" s="601"/>
      <c r="G119" s="601"/>
      <c r="H119" s="601"/>
      <c r="I119" s="601"/>
      <c r="J119" s="601"/>
      <c r="K119" s="601"/>
      <c r="L119" s="601"/>
      <c r="M119" s="601"/>
      <c r="N119" s="601"/>
      <c r="O119" s="601"/>
      <c r="P119" s="601"/>
      <c r="Q119" s="602"/>
    </row>
    <row r="120" spans="1:18" ht="27.6" customHeight="1" x14ac:dyDescent="0.2">
      <c r="A120" s="588" t="s">
        <v>126</v>
      </c>
      <c r="B120" s="589"/>
      <c r="C120" s="589"/>
      <c r="D120" s="589"/>
      <c r="E120" s="589"/>
      <c r="F120" s="589"/>
      <c r="G120" s="589"/>
      <c r="H120" s="589"/>
      <c r="I120" s="589"/>
      <c r="J120" s="589"/>
      <c r="K120" s="589"/>
      <c r="L120" s="589"/>
      <c r="M120" s="589"/>
      <c r="N120" s="589"/>
      <c r="O120" s="589"/>
      <c r="P120" s="589"/>
      <c r="Q120" s="590"/>
    </row>
    <row r="121" spans="1:18" ht="13.5" thickBot="1" x14ac:dyDescent="0.25">
      <c r="A121" s="585" t="s">
        <v>160</v>
      </c>
      <c r="B121" s="586"/>
      <c r="C121" s="586"/>
      <c r="D121" s="586"/>
      <c r="E121" s="586"/>
      <c r="F121" s="586"/>
      <c r="G121" s="586"/>
      <c r="H121" s="586"/>
      <c r="I121" s="586"/>
      <c r="J121" s="586"/>
      <c r="K121" s="586"/>
      <c r="L121" s="586"/>
      <c r="M121" s="586"/>
      <c r="N121" s="586"/>
      <c r="O121" s="586"/>
      <c r="P121" s="586"/>
      <c r="Q121" s="587"/>
      <c r="R121" s="241"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tabSelected="1" view="pageBreakPreview" zoomScale="80" zoomScaleNormal="100" zoomScaleSheetLayoutView="90" workbookViewId="0">
      <selection activeCell="O62" sqref="O62"/>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609" t="s">
        <v>115</v>
      </c>
      <c r="C2" s="610"/>
      <c r="D2" s="610"/>
      <c r="E2" s="610"/>
      <c r="F2" s="610"/>
      <c r="G2" s="610"/>
      <c r="H2" s="610"/>
      <c r="I2" s="610"/>
      <c r="J2" s="610"/>
      <c r="K2" s="610"/>
      <c r="L2" s="610"/>
      <c r="M2" s="610"/>
      <c r="N2" s="610"/>
      <c r="O2" s="610"/>
      <c r="P2" s="611"/>
    </row>
    <row r="3" spans="2:16" ht="63.75" thickBot="1" x14ac:dyDescent="0.25">
      <c r="B3" s="47" t="s">
        <v>109</v>
      </c>
      <c r="C3" s="47" t="s">
        <v>117</v>
      </c>
      <c r="D3" s="236">
        <f>'[3]ACC RAE County'!D3</f>
        <v>44378</v>
      </c>
      <c r="E3" s="236">
        <f>'[3]ACC RAE County'!E3</f>
        <v>44409</v>
      </c>
      <c r="F3" s="236">
        <f>'[3]ACC RAE County'!F3</f>
        <v>44440</v>
      </c>
      <c r="G3" s="236">
        <f>'[3]ACC RAE County'!G3</f>
        <v>44470</v>
      </c>
      <c r="H3" s="236">
        <f>'[3]ACC RAE County'!H3</f>
        <v>44501</v>
      </c>
      <c r="I3" s="236">
        <f>'[3]ACC RAE County'!I3</f>
        <v>44531</v>
      </c>
      <c r="J3" s="236">
        <f>'[3]ACC RAE County'!J3</f>
        <v>44562</v>
      </c>
      <c r="K3" s="236">
        <f>'[3]ACC RAE County'!K3</f>
        <v>44593</v>
      </c>
      <c r="L3" s="236">
        <f>'[3]ACC RAE County'!L3</f>
        <v>44621</v>
      </c>
      <c r="M3" s="236">
        <f>'[3]ACC RAE County'!M3</f>
        <v>44652</v>
      </c>
      <c r="N3" s="236">
        <f>'[3]ACC RAE County'!N3</f>
        <v>44682</v>
      </c>
      <c r="O3" s="237">
        <f>'[3]ACC RAE County'!O3</f>
        <v>44713</v>
      </c>
      <c r="P3" s="422" t="str">
        <f>'[3]ACC RAE County'!P3</f>
        <v>FY 2021-22 Average Monthly Enrollment</v>
      </c>
    </row>
    <row r="4" spans="2:16" ht="15.75" x14ac:dyDescent="0.2">
      <c r="B4" s="612" t="s">
        <v>95</v>
      </c>
      <c r="C4" s="423" t="str">
        <f>'[3]ACC RAE County'!C4</f>
        <v>Archuleta</v>
      </c>
      <c r="D4" s="424">
        <f>'[3]ACC RAE County'!D4</f>
        <v>3976</v>
      </c>
      <c r="E4" s="424">
        <f>'[3]ACC RAE County'!E4</f>
        <v>3988</v>
      </c>
      <c r="F4" s="424">
        <f>'[3]ACC RAE County'!F4</f>
        <v>3991</v>
      </c>
      <c r="G4" s="424">
        <f>'[3]ACC RAE County'!G4</f>
        <v>3996</v>
      </c>
      <c r="H4" s="424">
        <f>'[3]ACC RAE County'!H4</f>
        <v>4038</v>
      </c>
      <c r="I4" s="424">
        <f>'[3]ACC RAE County'!I4</f>
        <v>4070</v>
      </c>
      <c r="J4" s="424"/>
      <c r="K4" s="424"/>
      <c r="L4" s="424"/>
      <c r="M4" s="424"/>
      <c r="N4" s="424"/>
      <c r="O4" s="425"/>
      <c r="P4" s="426">
        <f>AVERAGE(D4:O4)</f>
        <v>4009.8333333333335</v>
      </c>
    </row>
    <row r="5" spans="2:16" ht="15.75" x14ac:dyDescent="0.2">
      <c r="B5" s="613"/>
      <c r="C5" s="427" t="str">
        <f>'[3]ACC RAE County'!C5</f>
        <v>Delta</v>
      </c>
      <c r="D5" s="428">
        <f>'[3]ACC RAE County'!D5</f>
        <v>10335</v>
      </c>
      <c r="E5" s="428">
        <f>'[3]ACC RAE County'!E5</f>
        <v>10412</v>
      </c>
      <c r="F5" s="428">
        <f>'[3]ACC RAE County'!F5</f>
        <v>10479</v>
      </c>
      <c r="G5" s="428">
        <f>'[3]ACC RAE County'!G5</f>
        <v>10517</v>
      </c>
      <c r="H5" s="428">
        <f>'[3]ACC RAE County'!H5</f>
        <v>10550</v>
      </c>
      <c r="I5" s="428">
        <f>'[3]ACC RAE County'!I5</f>
        <v>10611</v>
      </c>
      <c r="J5" s="428"/>
      <c r="K5" s="428"/>
      <c r="L5" s="428"/>
      <c r="M5" s="428"/>
      <c r="N5" s="428"/>
      <c r="O5" s="429"/>
      <c r="P5" s="430">
        <f t="shared" ref="P5:P69" si="0">AVERAGE(D5:O5)</f>
        <v>10484</v>
      </c>
    </row>
    <row r="6" spans="2:16" ht="15.75" x14ac:dyDescent="0.2">
      <c r="B6" s="613"/>
      <c r="C6" s="427" t="str">
        <f>'[3]ACC RAE County'!C6</f>
        <v>Dolores</v>
      </c>
      <c r="D6" s="428">
        <f>'[3]ACC RAE County'!D6</f>
        <v>680</v>
      </c>
      <c r="E6" s="428">
        <f>'[3]ACC RAE County'!E6</f>
        <v>674</v>
      </c>
      <c r="F6" s="428">
        <f>'[3]ACC RAE County'!F6</f>
        <v>670</v>
      </c>
      <c r="G6" s="428">
        <f>'[3]ACC RAE County'!G6</f>
        <v>676</v>
      </c>
      <c r="H6" s="428">
        <f>'[3]ACC RAE County'!H6</f>
        <v>700</v>
      </c>
      <c r="I6" s="428">
        <f>'[3]ACC RAE County'!I6</f>
        <v>707</v>
      </c>
      <c r="J6" s="428"/>
      <c r="K6" s="428"/>
      <c r="L6" s="428"/>
      <c r="M6" s="428"/>
      <c r="N6" s="428"/>
      <c r="O6" s="429"/>
      <c r="P6" s="430">
        <f t="shared" si="0"/>
        <v>684.5</v>
      </c>
    </row>
    <row r="7" spans="2:16" ht="15.75" x14ac:dyDescent="0.2">
      <c r="B7" s="613"/>
      <c r="C7" s="427" t="str">
        <f>'[3]ACC RAE County'!C7</f>
        <v>Eagle</v>
      </c>
      <c r="D7" s="428">
        <f>'[3]ACC RAE County'!D7</f>
        <v>7611</v>
      </c>
      <c r="E7" s="428">
        <f>'[3]ACC RAE County'!E7</f>
        <v>7685</v>
      </c>
      <c r="F7" s="428">
        <f>'[3]ACC RAE County'!F7</f>
        <v>7759</v>
      </c>
      <c r="G7" s="428">
        <f>'[3]ACC RAE County'!G7</f>
        <v>7829</v>
      </c>
      <c r="H7" s="428">
        <f>'[3]ACC RAE County'!H7</f>
        <v>7901</v>
      </c>
      <c r="I7" s="428">
        <f>'[3]ACC RAE County'!I7</f>
        <v>7990</v>
      </c>
      <c r="J7" s="428"/>
      <c r="K7" s="428"/>
      <c r="L7" s="428"/>
      <c r="M7" s="428"/>
      <c r="N7" s="428"/>
      <c r="O7" s="429"/>
      <c r="P7" s="430">
        <f t="shared" si="0"/>
        <v>7795.833333333333</v>
      </c>
    </row>
    <row r="8" spans="2:16" ht="15.75" x14ac:dyDescent="0.2">
      <c r="B8" s="613"/>
      <c r="C8" s="427" t="str">
        <f>'[3]ACC RAE County'!C8</f>
        <v>Garfield</v>
      </c>
      <c r="D8" s="428">
        <f>'[3]ACC RAE County'!D8</f>
        <v>15156</v>
      </c>
      <c r="E8" s="428">
        <f>'[3]ACC RAE County'!E8</f>
        <v>15215</v>
      </c>
      <c r="F8" s="428">
        <f>'[3]ACC RAE County'!F8</f>
        <v>15273</v>
      </c>
      <c r="G8" s="428">
        <f>'[3]ACC RAE County'!G8</f>
        <v>15313</v>
      </c>
      <c r="H8" s="428">
        <f>'[3]ACC RAE County'!H8</f>
        <v>15333</v>
      </c>
      <c r="I8" s="428">
        <f>'[3]ACC RAE County'!I8</f>
        <v>15404</v>
      </c>
      <c r="J8" s="428"/>
      <c r="K8" s="428"/>
      <c r="L8" s="428"/>
      <c r="M8" s="428"/>
      <c r="N8" s="428"/>
      <c r="O8" s="429"/>
      <c r="P8" s="430">
        <f t="shared" si="0"/>
        <v>15282.333333333334</v>
      </c>
    </row>
    <row r="9" spans="2:16" ht="15.75" x14ac:dyDescent="0.2">
      <c r="B9" s="613"/>
      <c r="C9" s="427" t="str">
        <f>'[3]ACC RAE County'!C9</f>
        <v>Grand</v>
      </c>
      <c r="D9" s="428">
        <f>'[3]ACC RAE County'!D9</f>
        <v>2075</v>
      </c>
      <c r="E9" s="428">
        <f>'[3]ACC RAE County'!E9</f>
        <v>2097</v>
      </c>
      <c r="F9" s="428">
        <f>'[3]ACC RAE County'!F9</f>
        <v>2116</v>
      </c>
      <c r="G9" s="428">
        <f>'[3]ACC RAE County'!G9</f>
        <v>2116</v>
      </c>
      <c r="H9" s="428">
        <f>'[3]ACC RAE County'!H9</f>
        <v>2154</v>
      </c>
      <c r="I9" s="428">
        <f>'[3]ACC RAE County'!I9</f>
        <v>2171</v>
      </c>
      <c r="J9" s="428"/>
      <c r="K9" s="428"/>
      <c r="L9" s="428"/>
      <c r="M9" s="428"/>
      <c r="N9" s="428"/>
      <c r="O9" s="429"/>
      <c r="P9" s="430">
        <f t="shared" si="0"/>
        <v>2121.5</v>
      </c>
    </row>
    <row r="10" spans="2:16" ht="15.75" x14ac:dyDescent="0.2">
      <c r="B10" s="613"/>
      <c r="C10" s="427" t="str">
        <f>'[3]ACC RAE County'!C10</f>
        <v>Gunnison</v>
      </c>
      <c r="D10" s="428">
        <f>'[3]ACC RAE County'!D10</f>
        <v>3372</v>
      </c>
      <c r="E10" s="428">
        <f>'[3]ACC RAE County'!E10</f>
        <v>3358</v>
      </c>
      <c r="F10" s="428">
        <f>'[3]ACC RAE County'!F10</f>
        <v>3364</v>
      </c>
      <c r="G10" s="428">
        <f>'[3]ACC RAE County'!G10</f>
        <v>3385</v>
      </c>
      <c r="H10" s="428">
        <f>'[3]ACC RAE County'!H10</f>
        <v>3408</v>
      </c>
      <c r="I10" s="428">
        <f>'[3]ACC RAE County'!I10</f>
        <v>3444</v>
      </c>
      <c r="J10" s="428"/>
      <c r="K10" s="428"/>
      <c r="L10" s="428"/>
      <c r="M10" s="428"/>
      <c r="N10" s="428"/>
      <c r="O10" s="429"/>
      <c r="P10" s="430">
        <f t="shared" si="0"/>
        <v>3388.5</v>
      </c>
    </row>
    <row r="11" spans="2:16" ht="15.75" x14ac:dyDescent="0.2">
      <c r="B11" s="613"/>
      <c r="C11" s="427" t="str">
        <f>'[3]ACC RAE County'!C11</f>
        <v>Hinsdale</v>
      </c>
      <c r="D11" s="428">
        <f>'[3]ACC RAE County'!D11</f>
        <v>166</v>
      </c>
      <c r="E11" s="428">
        <f>'[3]ACC RAE County'!E11</f>
        <v>164</v>
      </c>
      <c r="F11" s="428">
        <f>'[3]ACC RAE County'!F11</f>
        <v>166</v>
      </c>
      <c r="G11" s="428">
        <f>'[3]ACC RAE County'!G11</f>
        <v>164</v>
      </c>
      <c r="H11" s="428">
        <f>'[3]ACC RAE County'!H11</f>
        <v>163</v>
      </c>
      <c r="I11" s="428">
        <f>'[3]ACC RAE County'!I11</f>
        <v>164</v>
      </c>
      <c r="J11" s="428"/>
      <c r="K11" s="428"/>
      <c r="L11" s="428"/>
      <c r="M11" s="428"/>
      <c r="N11" s="428"/>
      <c r="O11" s="429"/>
      <c r="P11" s="430">
        <f t="shared" si="0"/>
        <v>164.5</v>
      </c>
    </row>
    <row r="12" spans="2:16" ht="15.75" x14ac:dyDescent="0.2">
      <c r="B12" s="613"/>
      <c r="C12" s="427" t="str">
        <f>'[3]ACC RAE County'!C12</f>
        <v>Jackson</v>
      </c>
      <c r="D12" s="428">
        <f>'[3]ACC RAE County'!D12</f>
        <v>283</v>
      </c>
      <c r="E12" s="428">
        <f>'[3]ACC RAE County'!E12</f>
        <v>274</v>
      </c>
      <c r="F12" s="428">
        <f>'[3]ACC RAE County'!F12</f>
        <v>272</v>
      </c>
      <c r="G12" s="428">
        <f>'[3]ACC RAE County'!G12</f>
        <v>273</v>
      </c>
      <c r="H12" s="428">
        <f>'[3]ACC RAE County'!H12</f>
        <v>276</v>
      </c>
      <c r="I12" s="428">
        <f>'[3]ACC RAE County'!I12</f>
        <v>276</v>
      </c>
      <c r="J12" s="428"/>
      <c r="K12" s="428"/>
      <c r="L12" s="428"/>
      <c r="M12" s="428"/>
      <c r="N12" s="428"/>
      <c r="O12" s="429"/>
      <c r="P12" s="430">
        <f t="shared" si="0"/>
        <v>275.66666666666669</v>
      </c>
    </row>
    <row r="13" spans="2:16" ht="15.75" x14ac:dyDescent="0.2">
      <c r="B13" s="613"/>
      <c r="C13" s="427" t="str">
        <f>'[3]ACC RAE County'!C13</f>
        <v>La Plata</v>
      </c>
      <c r="D13" s="428">
        <f>'[3]ACC RAE County'!D13</f>
        <v>13765</v>
      </c>
      <c r="E13" s="428">
        <f>'[3]ACC RAE County'!E13</f>
        <v>13820</v>
      </c>
      <c r="F13" s="428">
        <f>'[3]ACC RAE County'!F13</f>
        <v>13954</v>
      </c>
      <c r="G13" s="428">
        <f>'[3]ACC RAE County'!G13</f>
        <v>13978</v>
      </c>
      <c r="H13" s="428">
        <f>'[3]ACC RAE County'!H13</f>
        <v>14052</v>
      </c>
      <c r="I13" s="428">
        <f>'[3]ACC RAE County'!I13</f>
        <v>14145</v>
      </c>
      <c r="J13" s="428"/>
      <c r="K13" s="428"/>
      <c r="L13" s="428"/>
      <c r="M13" s="428"/>
      <c r="N13" s="428"/>
      <c r="O13" s="429"/>
      <c r="P13" s="430">
        <f t="shared" si="0"/>
        <v>13952.333333333334</v>
      </c>
    </row>
    <row r="14" spans="2:16" ht="15.75" x14ac:dyDescent="0.2">
      <c r="B14" s="613"/>
      <c r="C14" s="427" t="str">
        <f>'[3]ACC RAE County'!C14</f>
        <v>Larimer</v>
      </c>
      <c r="D14" s="428">
        <f>'[3]ACC RAE County'!D14</f>
        <v>64923</v>
      </c>
      <c r="E14" s="428">
        <f>'[3]ACC RAE County'!E14</f>
        <v>65545</v>
      </c>
      <c r="F14" s="428">
        <f>'[3]ACC RAE County'!F14</f>
        <v>66094</v>
      </c>
      <c r="G14" s="428">
        <f>'[3]ACC RAE County'!G14</f>
        <v>66611</v>
      </c>
      <c r="H14" s="428">
        <f>'[3]ACC RAE County'!H14</f>
        <v>67136</v>
      </c>
      <c r="I14" s="428">
        <f>'[3]ACC RAE County'!I14</f>
        <v>67765</v>
      </c>
      <c r="J14" s="428"/>
      <c r="K14" s="428"/>
      <c r="L14" s="428"/>
      <c r="M14" s="428"/>
      <c r="N14" s="428"/>
      <c r="O14" s="429"/>
      <c r="P14" s="430">
        <f t="shared" si="0"/>
        <v>66345.666666666672</v>
      </c>
    </row>
    <row r="15" spans="2:16" ht="15.75" x14ac:dyDescent="0.2">
      <c r="B15" s="613"/>
      <c r="C15" s="427" t="str">
        <f>'[3]ACC RAE County'!C15</f>
        <v>Mesa</v>
      </c>
      <c r="D15" s="428">
        <f>'[3]ACC RAE County'!D15</f>
        <v>47520</v>
      </c>
      <c r="E15" s="428">
        <f>'[3]ACC RAE County'!E15</f>
        <v>47707</v>
      </c>
      <c r="F15" s="428">
        <f>'[3]ACC RAE County'!F15</f>
        <v>47807</v>
      </c>
      <c r="G15" s="428">
        <f>'[3]ACC RAE County'!G15</f>
        <v>47926</v>
      </c>
      <c r="H15" s="428">
        <f>'[3]ACC RAE County'!H15</f>
        <v>48109</v>
      </c>
      <c r="I15" s="428">
        <f>'[3]ACC RAE County'!I15</f>
        <v>48229</v>
      </c>
      <c r="J15" s="428"/>
      <c r="K15" s="428"/>
      <c r="L15" s="428"/>
      <c r="M15" s="428"/>
      <c r="N15" s="428"/>
      <c r="O15" s="429"/>
      <c r="P15" s="430">
        <f t="shared" si="0"/>
        <v>47883</v>
      </c>
    </row>
    <row r="16" spans="2:16" ht="15.75" x14ac:dyDescent="0.2">
      <c r="B16" s="613"/>
      <c r="C16" s="427" t="str">
        <f>'[3]ACC RAE County'!C16</f>
        <v>Moffat</v>
      </c>
      <c r="D16" s="428">
        <f>'[3]ACC RAE County'!D16</f>
        <v>4031</v>
      </c>
      <c r="E16" s="428">
        <f>'[3]ACC RAE County'!E16</f>
        <v>4072</v>
      </c>
      <c r="F16" s="428">
        <f>'[3]ACC RAE County'!F16</f>
        <v>4103</v>
      </c>
      <c r="G16" s="428">
        <f>'[3]ACC RAE County'!G16</f>
        <v>4127</v>
      </c>
      <c r="H16" s="428">
        <f>'[3]ACC RAE County'!H16</f>
        <v>4157</v>
      </c>
      <c r="I16" s="428">
        <f>'[3]ACC RAE County'!I16</f>
        <v>4201</v>
      </c>
      <c r="J16" s="428"/>
      <c r="K16" s="428"/>
      <c r="L16" s="428"/>
      <c r="M16" s="428"/>
      <c r="N16" s="428"/>
      <c r="O16" s="429"/>
      <c r="P16" s="430">
        <f t="shared" si="0"/>
        <v>4115.166666666667</v>
      </c>
    </row>
    <row r="17" spans="2:16" ht="15.75" x14ac:dyDescent="0.2">
      <c r="B17" s="613"/>
      <c r="C17" s="427" t="str">
        <f>'[3]ACC RAE County'!C17</f>
        <v>Montezuma</v>
      </c>
      <c r="D17" s="428">
        <f>'[3]ACC RAE County'!D17</f>
        <v>10032</v>
      </c>
      <c r="E17" s="428">
        <f>'[3]ACC RAE County'!E17</f>
        <v>10095</v>
      </c>
      <c r="F17" s="428">
        <f>'[3]ACC RAE County'!F17</f>
        <v>10170</v>
      </c>
      <c r="G17" s="428">
        <f>'[3]ACC RAE County'!G17</f>
        <v>10243</v>
      </c>
      <c r="H17" s="428">
        <f>'[3]ACC RAE County'!H17</f>
        <v>10335</v>
      </c>
      <c r="I17" s="428">
        <f>'[3]ACC RAE County'!I17</f>
        <v>10403</v>
      </c>
      <c r="J17" s="428"/>
      <c r="K17" s="428"/>
      <c r="L17" s="428"/>
      <c r="M17" s="428"/>
      <c r="N17" s="428"/>
      <c r="O17" s="429"/>
      <c r="P17" s="430">
        <f t="shared" si="0"/>
        <v>10213</v>
      </c>
    </row>
    <row r="18" spans="2:16" ht="15.75" x14ac:dyDescent="0.2">
      <c r="B18" s="613"/>
      <c r="C18" s="427" t="str">
        <f>'[3]ACC RAE County'!C18</f>
        <v>Montrose</v>
      </c>
      <c r="D18" s="428">
        <f>'[3]ACC RAE County'!D18</f>
        <v>13238</v>
      </c>
      <c r="E18" s="428">
        <f>'[3]ACC RAE County'!E18</f>
        <v>13323</v>
      </c>
      <c r="F18" s="428">
        <f>'[3]ACC RAE County'!F18</f>
        <v>13355</v>
      </c>
      <c r="G18" s="428">
        <f>'[3]ACC RAE County'!G18</f>
        <v>13432</v>
      </c>
      <c r="H18" s="428">
        <f>'[3]ACC RAE County'!H18</f>
        <v>13514</v>
      </c>
      <c r="I18" s="428">
        <f>'[3]ACC RAE County'!I18</f>
        <v>13593</v>
      </c>
      <c r="J18" s="428"/>
      <c r="K18" s="428"/>
      <c r="L18" s="428"/>
      <c r="M18" s="428"/>
      <c r="N18" s="428"/>
      <c r="O18" s="429"/>
      <c r="P18" s="430">
        <f t="shared" si="0"/>
        <v>13409.166666666666</v>
      </c>
    </row>
    <row r="19" spans="2:16" ht="15.75" x14ac:dyDescent="0.2">
      <c r="B19" s="613"/>
      <c r="C19" s="427" t="str">
        <f>'[3]ACC RAE County'!C19</f>
        <v>Ouray</v>
      </c>
      <c r="D19" s="428">
        <f>'[3]ACC RAE County'!D19</f>
        <v>761</v>
      </c>
      <c r="E19" s="428">
        <f>'[3]ACC RAE County'!E19</f>
        <v>768</v>
      </c>
      <c r="F19" s="428">
        <f>'[3]ACC RAE County'!F19</f>
        <v>770</v>
      </c>
      <c r="G19" s="428">
        <f>'[3]ACC RAE County'!G19</f>
        <v>777</v>
      </c>
      <c r="H19" s="428">
        <f>'[3]ACC RAE County'!H19</f>
        <v>779</v>
      </c>
      <c r="I19" s="428">
        <f>'[3]ACC RAE County'!I19</f>
        <v>791</v>
      </c>
      <c r="J19" s="428"/>
      <c r="K19" s="428"/>
      <c r="L19" s="428"/>
      <c r="M19" s="428"/>
      <c r="N19" s="428"/>
      <c r="O19" s="429"/>
      <c r="P19" s="430">
        <f t="shared" si="0"/>
        <v>774.33333333333337</v>
      </c>
    </row>
    <row r="20" spans="2:16" ht="15.75" x14ac:dyDescent="0.2">
      <c r="B20" s="613"/>
      <c r="C20" s="427" t="str">
        <f>'[3]ACC RAE County'!C20</f>
        <v>Pitkin</v>
      </c>
      <c r="D20" s="428">
        <f>'[3]ACC RAE County'!D20</f>
        <v>1777</v>
      </c>
      <c r="E20" s="428">
        <f>'[3]ACC RAE County'!E20</f>
        <v>1785</v>
      </c>
      <c r="F20" s="428">
        <f>'[3]ACC RAE County'!F20</f>
        <v>1787</v>
      </c>
      <c r="G20" s="428">
        <f>'[3]ACC RAE County'!G20</f>
        <v>1790</v>
      </c>
      <c r="H20" s="428">
        <f>'[3]ACC RAE County'!H20</f>
        <v>1807</v>
      </c>
      <c r="I20" s="428">
        <f>'[3]ACC RAE County'!I20</f>
        <v>1823</v>
      </c>
      <c r="J20" s="428"/>
      <c r="K20" s="428"/>
      <c r="L20" s="428"/>
      <c r="M20" s="428"/>
      <c r="N20" s="428"/>
      <c r="O20" s="429"/>
      <c r="P20" s="430">
        <f t="shared" si="0"/>
        <v>1794.8333333333333</v>
      </c>
    </row>
    <row r="21" spans="2:16" ht="15.75" x14ac:dyDescent="0.2">
      <c r="B21" s="613"/>
      <c r="C21" s="427" t="str">
        <f>'[3]ACC RAE County'!C21</f>
        <v>Rio Blanco</v>
      </c>
      <c r="D21" s="428">
        <f>'[3]ACC RAE County'!D21</f>
        <v>1547</v>
      </c>
      <c r="E21" s="428">
        <f>'[3]ACC RAE County'!E21</f>
        <v>1545</v>
      </c>
      <c r="F21" s="428">
        <f>'[3]ACC RAE County'!F21</f>
        <v>1552</v>
      </c>
      <c r="G21" s="428">
        <f>'[3]ACC RAE County'!G21</f>
        <v>1571</v>
      </c>
      <c r="H21" s="428">
        <f>'[3]ACC RAE County'!H21</f>
        <v>1563</v>
      </c>
      <c r="I21" s="428">
        <f>'[3]ACC RAE County'!I21</f>
        <v>1567</v>
      </c>
      <c r="J21" s="428"/>
      <c r="K21" s="428"/>
      <c r="L21" s="428"/>
      <c r="M21" s="428"/>
      <c r="N21" s="428"/>
      <c r="O21" s="429"/>
      <c r="P21" s="430">
        <f t="shared" si="0"/>
        <v>1557.5</v>
      </c>
    </row>
    <row r="22" spans="2:16" ht="15.75" x14ac:dyDescent="0.2">
      <c r="B22" s="613"/>
      <c r="C22" s="427" t="str">
        <f>'[3]ACC RAE County'!C22</f>
        <v>Routt</v>
      </c>
      <c r="D22" s="428">
        <f>'[3]ACC RAE County'!D22</f>
        <v>3562</v>
      </c>
      <c r="E22" s="428">
        <f>'[3]ACC RAE County'!E22</f>
        <v>3586</v>
      </c>
      <c r="F22" s="428">
        <f>'[3]ACC RAE County'!F22</f>
        <v>3590</v>
      </c>
      <c r="G22" s="428">
        <f>'[3]ACC RAE County'!G22</f>
        <v>3597</v>
      </c>
      <c r="H22" s="428">
        <f>'[3]ACC RAE County'!H22</f>
        <v>3631</v>
      </c>
      <c r="I22" s="428">
        <f>'[3]ACC RAE County'!I22</f>
        <v>3664</v>
      </c>
      <c r="J22" s="428"/>
      <c r="K22" s="428"/>
      <c r="L22" s="428"/>
      <c r="M22" s="428"/>
      <c r="N22" s="428"/>
      <c r="O22" s="429"/>
      <c r="P22" s="430">
        <f t="shared" si="0"/>
        <v>3605</v>
      </c>
    </row>
    <row r="23" spans="2:16" ht="15.75" x14ac:dyDescent="0.2">
      <c r="B23" s="613"/>
      <c r="C23" s="427" t="str">
        <f>'[3]ACC RAE County'!C23</f>
        <v>San Juan</v>
      </c>
      <c r="D23" s="428">
        <f>'[3]ACC RAE County'!D23</f>
        <v>218</v>
      </c>
      <c r="E23" s="428">
        <f>'[3]ACC RAE County'!E23</f>
        <v>216</v>
      </c>
      <c r="F23" s="428">
        <f>'[3]ACC RAE County'!F23</f>
        <v>218</v>
      </c>
      <c r="G23" s="428">
        <f>'[3]ACC RAE County'!G23</f>
        <v>222</v>
      </c>
      <c r="H23" s="428">
        <f>'[3]ACC RAE County'!H23</f>
        <v>214</v>
      </c>
      <c r="I23" s="428">
        <f>'[3]ACC RAE County'!I23</f>
        <v>216</v>
      </c>
      <c r="J23" s="428"/>
      <c r="K23" s="428"/>
      <c r="L23" s="428"/>
      <c r="M23" s="428"/>
      <c r="N23" s="428"/>
      <c r="O23" s="429"/>
      <c r="P23" s="430">
        <f t="shared" si="0"/>
        <v>217.33333333333334</v>
      </c>
    </row>
    <row r="24" spans="2:16" ht="15.75" x14ac:dyDescent="0.2">
      <c r="B24" s="613"/>
      <c r="C24" s="427" t="str">
        <f>'[3]ACC RAE County'!C24</f>
        <v>San Miguel</v>
      </c>
      <c r="D24" s="428">
        <f>'[3]ACC RAE County'!D24</f>
        <v>1235</v>
      </c>
      <c r="E24" s="428">
        <f>'[3]ACC RAE County'!E24</f>
        <v>1253</v>
      </c>
      <c r="F24" s="428">
        <f>'[3]ACC RAE County'!F24</f>
        <v>1268</v>
      </c>
      <c r="G24" s="428">
        <f>'[3]ACC RAE County'!G24</f>
        <v>1266</v>
      </c>
      <c r="H24" s="428">
        <f>'[3]ACC RAE County'!H24</f>
        <v>1277</v>
      </c>
      <c r="I24" s="428">
        <f>'[3]ACC RAE County'!I24</f>
        <v>1273</v>
      </c>
      <c r="J24" s="428"/>
      <c r="K24" s="428"/>
      <c r="L24" s="428"/>
      <c r="M24" s="428"/>
      <c r="N24" s="428"/>
      <c r="O24" s="429"/>
      <c r="P24" s="430">
        <f t="shared" si="0"/>
        <v>1262</v>
      </c>
    </row>
    <row r="25" spans="2:16" ht="15.75" x14ac:dyDescent="0.2">
      <c r="B25" s="613"/>
      <c r="C25" s="427" t="str">
        <f>'[3]ACC RAE County'!C25</f>
        <v>Summit</v>
      </c>
      <c r="D25" s="428">
        <f>'[3]ACC RAE County'!D25</f>
        <v>4169</v>
      </c>
      <c r="E25" s="428">
        <f>'[3]ACC RAE County'!E25</f>
        <v>4200</v>
      </c>
      <c r="F25" s="428">
        <f>'[3]ACC RAE County'!F25</f>
        <v>4241</v>
      </c>
      <c r="G25" s="428">
        <f>'[3]ACC RAE County'!G25</f>
        <v>4272</v>
      </c>
      <c r="H25" s="428">
        <f>'[3]ACC RAE County'!H25</f>
        <v>4320</v>
      </c>
      <c r="I25" s="428">
        <f>'[3]ACC RAE County'!I25</f>
        <v>4382</v>
      </c>
      <c r="J25" s="428"/>
      <c r="K25" s="428"/>
      <c r="L25" s="428"/>
      <c r="M25" s="428"/>
      <c r="N25" s="428"/>
      <c r="O25" s="429"/>
      <c r="P25" s="430">
        <f t="shared" si="0"/>
        <v>4264</v>
      </c>
    </row>
    <row r="26" spans="2:16" ht="16.5" thickBot="1" x14ac:dyDescent="0.25">
      <c r="B26" s="613"/>
      <c r="C26" s="431" t="str">
        <f>'[3]ACC RAE County'!C26</f>
        <v>Residence Outside RAE Area(1)</v>
      </c>
      <c r="D26" s="432">
        <f>'[3]ACC RAE County'!D26</f>
        <v>14464</v>
      </c>
      <c r="E26" s="432">
        <f>'[3]ACC RAE County'!E26</f>
        <v>14631</v>
      </c>
      <c r="F26" s="432">
        <f>'[3]ACC RAE County'!F26</f>
        <v>14860</v>
      </c>
      <c r="G26" s="432">
        <f>'[3]ACC RAE County'!G26</f>
        <v>15026</v>
      </c>
      <c r="H26" s="432">
        <f>'[3]ACC RAE County'!H26</f>
        <v>15138</v>
      </c>
      <c r="I26" s="432">
        <f>'[3]ACC RAE County'!I26</f>
        <v>15231</v>
      </c>
      <c r="J26" s="432"/>
      <c r="K26" s="432"/>
      <c r="L26" s="432"/>
      <c r="M26" s="432"/>
      <c r="N26" s="432"/>
      <c r="O26" s="433"/>
      <c r="P26" s="434">
        <f t="shared" si="0"/>
        <v>14891.666666666666</v>
      </c>
    </row>
    <row r="27" spans="2:16" ht="17.25" thickTop="1" thickBot="1" x14ac:dyDescent="0.25">
      <c r="B27" s="614"/>
      <c r="C27" s="435" t="str">
        <f>'[3]ACC RAE County'!C27</f>
        <v>Total</v>
      </c>
      <c r="D27" s="436">
        <f>'[3]ACC RAE County'!D27</f>
        <v>224896</v>
      </c>
      <c r="E27" s="436">
        <f>'[3]ACC RAE County'!E27</f>
        <v>226413</v>
      </c>
      <c r="F27" s="436">
        <f>'[3]ACC RAE County'!F27</f>
        <v>227859</v>
      </c>
      <c r="G27" s="436">
        <f>'[3]ACC RAE County'!G27</f>
        <v>229107</v>
      </c>
      <c r="H27" s="436">
        <f>'[3]ACC RAE County'!H27</f>
        <v>230555</v>
      </c>
      <c r="I27" s="436">
        <f>'[3]ACC RAE County'!I27</f>
        <v>232120</v>
      </c>
      <c r="J27" s="436"/>
      <c r="K27" s="436"/>
      <c r="L27" s="436"/>
      <c r="M27" s="436"/>
      <c r="N27" s="436"/>
      <c r="O27" s="437"/>
      <c r="P27" s="438">
        <f t="shared" si="0"/>
        <v>228491.66666666666</v>
      </c>
    </row>
    <row r="28" spans="2:16" ht="15.75" x14ac:dyDescent="0.2">
      <c r="B28" s="612" t="s">
        <v>96</v>
      </c>
      <c r="C28" s="423" t="str">
        <f>'[3]ACC RAE County'!C28</f>
        <v>Cheyenne</v>
      </c>
      <c r="D28" s="424">
        <f>'[3]ACC RAE County'!D28</f>
        <v>447</v>
      </c>
      <c r="E28" s="424">
        <f>'[3]ACC RAE County'!E28</f>
        <v>452</v>
      </c>
      <c r="F28" s="424">
        <f>'[3]ACC RAE County'!F28</f>
        <v>455</v>
      </c>
      <c r="G28" s="424">
        <f>'[3]ACC RAE County'!G28</f>
        <v>449</v>
      </c>
      <c r="H28" s="424">
        <f>'[3]ACC RAE County'!H28</f>
        <v>449</v>
      </c>
      <c r="I28" s="424">
        <f>'[3]ACC RAE County'!I28</f>
        <v>452</v>
      </c>
      <c r="J28" s="424"/>
      <c r="K28" s="424"/>
      <c r="L28" s="424"/>
      <c r="M28" s="424"/>
      <c r="N28" s="424"/>
      <c r="O28" s="425"/>
      <c r="P28" s="426">
        <f t="shared" si="0"/>
        <v>450.66666666666669</v>
      </c>
    </row>
    <row r="29" spans="2:16" ht="15.75" x14ac:dyDescent="0.2">
      <c r="B29" s="613"/>
      <c r="C29" s="427" t="str">
        <f>'[3]ACC RAE County'!C29</f>
        <v>Kit Carson</v>
      </c>
      <c r="D29" s="428">
        <f>'[3]ACC RAE County'!D29</f>
        <v>2114</v>
      </c>
      <c r="E29" s="428">
        <f>'[3]ACC RAE County'!E29</f>
        <v>2145</v>
      </c>
      <c r="F29" s="428">
        <f>'[3]ACC RAE County'!F29</f>
        <v>2138</v>
      </c>
      <c r="G29" s="428">
        <f>'[3]ACC RAE County'!G29</f>
        <v>2169</v>
      </c>
      <c r="H29" s="428">
        <f>'[3]ACC RAE County'!H29</f>
        <v>2195</v>
      </c>
      <c r="I29" s="428">
        <f>'[3]ACC RAE County'!I29</f>
        <v>2215</v>
      </c>
      <c r="J29" s="428"/>
      <c r="K29" s="428"/>
      <c r="L29" s="428"/>
      <c r="M29" s="428"/>
      <c r="N29" s="428"/>
      <c r="O29" s="429"/>
      <c r="P29" s="430">
        <f t="shared" si="0"/>
        <v>2162.6666666666665</v>
      </c>
    </row>
    <row r="30" spans="2:16" ht="15.75" x14ac:dyDescent="0.2">
      <c r="B30" s="613"/>
      <c r="C30" s="427" t="str">
        <f>'[3]ACC RAE County'!C30</f>
        <v>Lincoln</v>
      </c>
      <c r="D30" s="428">
        <f>'[3]ACC RAE County'!D30</f>
        <v>1310</v>
      </c>
      <c r="E30" s="428">
        <f>'[3]ACC RAE County'!E30</f>
        <v>1330</v>
      </c>
      <c r="F30" s="428">
        <f>'[3]ACC RAE County'!F30</f>
        <v>1341</v>
      </c>
      <c r="G30" s="428">
        <f>'[3]ACC RAE County'!G30</f>
        <v>1344</v>
      </c>
      <c r="H30" s="428">
        <f>'[3]ACC RAE County'!H30</f>
        <v>1347</v>
      </c>
      <c r="I30" s="428">
        <f>'[3]ACC RAE County'!I30</f>
        <v>1371</v>
      </c>
      <c r="J30" s="428"/>
      <c r="K30" s="428"/>
      <c r="L30" s="428"/>
      <c r="M30" s="428"/>
      <c r="N30" s="428"/>
      <c r="O30" s="429"/>
      <c r="P30" s="430">
        <f t="shared" si="0"/>
        <v>1340.5</v>
      </c>
    </row>
    <row r="31" spans="2:16" ht="15.75" x14ac:dyDescent="0.2">
      <c r="B31" s="613"/>
      <c r="C31" s="427" t="str">
        <f>'[3]ACC RAE County'!C31</f>
        <v>Logan</v>
      </c>
      <c r="D31" s="428">
        <f>'[3]ACC RAE County'!D31</f>
        <v>5245</v>
      </c>
      <c r="E31" s="428">
        <f>'[3]ACC RAE County'!E31</f>
        <v>5291</v>
      </c>
      <c r="F31" s="428">
        <f>'[3]ACC RAE County'!F31</f>
        <v>5326</v>
      </c>
      <c r="G31" s="428">
        <f>'[3]ACC RAE County'!G31</f>
        <v>5371</v>
      </c>
      <c r="H31" s="428">
        <f>'[3]ACC RAE County'!H31</f>
        <v>5412</v>
      </c>
      <c r="I31" s="428">
        <f>'[3]ACC RAE County'!I31</f>
        <v>5418</v>
      </c>
      <c r="J31" s="428"/>
      <c r="K31" s="428"/>
      <c r="L31" s="428"/>
      <c r="M31" s="428"/>
      <c r="N31" s="428"/>
      <c r="O31" s="429"/>
      <c r="P31" s="430">
        <f t="shared" si="0"/>
        <v>5343.833333333333</v>
      </c>
    </row>
    <row r="32" spans="2:16" ht="15.75" x14ac:dyDescent="0.2">
      <c r="B32" s="613"/>
      <c r="C32" s="427" t="str">
        <f>'[3]ACC RAE County'!C32</f>
        <v>Morgan</v>
      </c>
      <c r="D32" s="428">
        <f>'[3]ACC RAE County'!D32</f>
        <v>8788</v>
      </c>
      <c r="E32" s="428">
        <f>'[3]ACC RAE County'!E32</f>
        <v>8853</v>
      </c>
      <c r="F32" s="428">
        <f>'[3]ACC RAE County'!F32</f>
        <v>8902</v>
      </c>
      <c r="G32" s="428">
        <f>'[3]ACC RAE County'!G32</f>
        <v>9002</v>
      </c>
      <c r="H32" s="428">
        <f>'[3]ACC RAE County'!H32</f>
        <v>9089</v>
      </c>
      <c r="I32" s="428">
        <f>'[3]ACC RAE County'!I32</f>
        <v>9177</v>
      </c>
      <c r="J32" s="428"/>
      <c r="K32" s="428"/>
      <c r="L32" s="428"/>
      <c r="M32" s="428"/>
      <c r="N32" s="428"/>
      <c r="O32" s="429"/>
      <c r="P32" s="430">
        <f t="shared" si="0"/>
        <v>8968.5</v>
      </c>
    </row>
    <row r="33" spans="2:16" ht="15.75" x14ac:dyDescent="0.2">
      <c r="B33" s="613"/>
      <c r="C33" s="427" t="str">
        <f>'[3]ACC RAE County'!C33</f>
        <v>Phillips</v>
      </c>
      <c r="D33" s="428">
        <f>'[3]ACC RAE County'!D33</f>
        <v>1108</v>
      </c>
      <c r="E33" s="428">
        <f>'[3]ACC RAE County'!E33</f>
        <v>1106</v>
      </c>
      <c r="F33" s="428">
        <f>'[3]ACC RAE County'!F33</f>
        <v>1105</v>
      </c>
      <c r="G33" s="428">
        <f>'[3]ACC RAE County'!G33</f>
        <v>1103</v>
      </c>
      <c r="H33" s="428">
        <f>'[3]ACC RAE County'!H33</f>
        <v>1111</v>
      </c>
      <c r="I33" s="428">
        <f>'[3]ACC RAE County'!I33</f>
        <v>1109</v>
      </c>
      <c r="J33" s="428"/>
      <c r="K33" s="428"/>
      <c r="L33" s="428"/>
      <c r="M33" s="428"/>
      <c r="N33" s="428"/>
      <c r="O33" s="429"/>
      <c r="P33" s="430">
        <f t="shared" si="0"/>
        <v>1107</v>
      </c>
    </row>
    <row r="34" spans="2:16" ht="15.75" x14ac:dyDescent="0.2">
      <c r="B34" s="613"/>
      <c r="C34" s="427" t="str">
        <f>'[3]ACC RAE County'!C34</f>
        <v>Sedgwick</v>
      </c>
      <c r="D34" s="428">
        <f>'[3]ACC RAE County'!D34</f>
        <v>711</v>
      </c>
      <c r="E34" s="428">
        <f>'[3]ACC RAE County'!E34</f>
        <v>720</v>
      </c>
      <c r="F34" s="428">
        <f>'[3]ACC RAE County'!F34</f>
        <v>708</v>
      </c>
      <c r="G34" s="428">
        <f>'[3]ACC RAE County'!G34</f>
        <v>713</v>
      </c>
      <c r="H34" s="428">
        <f>'[3]ACC RAE County'!H34</f>
        <v>721</v>
      </c>
      <c r="I34" s="428">
        <f>'[3]ACC RAE County'!I34</f>
        <v>721</v>
      </c>
      <c r="J34" s="428"/>
      <c r="K34" s="428"/>
      <c r="L34" s="428"/>
      <c r="M34" s="428"/>
      <c r="N34" s="428"/>
      <c r="O34" s="429"/>
      <c r="P34" s="430">
        <f t="shared" si="0"/>
        <v>715.66666666666663</v>
      </c>
    </row>
    <row r="35" spans="2:16" ht="15.75" x14ac:dyDescent="0.2">
      <c r="B35" s="613"/>
      <c r="C35" s="427" t="str">
        <f>'[3]ACC RAE County'!C35</f>
        <v>Washington</v>
      </c>
      <c r="D35" s="428">
        <f>'[3]ACC RAE County'!D35</f>
        <v>1251</v>
      </c>
      <c r="E35" s="428">
        <f>'[3]ACC RAE County'!E35</f>
        <v>1261</v>
      </c>
      <c r="F35" s="428">
        <f>'[3]ACC RAE County'!F35</f>
        <v>1280</v>
      </c>
      <c r="G35" s="428">
        <f>'[3]ACC RAE County'!G35</f>
        <v>1295</v>
      </c>
      <c r="H35" s="428">
        <f>'[3]ACC RAE County'!H35</f>
        <v>1311</v>
      </c>
      <c r="I35" s="428">
        <f>'[3]ACC RAE County'!I35</f>
        <v>1323</v>
      </c>
      <c r="J35" s="428"/>
      <c r="K35" s="428"/>
      <c r="L35" s="428"/>
      <c r="M35" s="428"/>
      <c r="N35" s="428"/>
      <c r="O35" s="429"/>
      <c r="P35" s="430">
        <f t="shared" si="0"/>
        <v>1286.8333333333333</v>
      </c>
    </row>
    <row r="36" spans="2:16" ht="15.75" x14ac:dyDescent="0.2">
      <c r="B36" s="613"/>
      <c r="C36" s="427" t="str">
        <f>'[3]ACC RAE County'!C36</f>
        <v>Weld</v>
      </c>
      <c r="D36" s="428">
        <f>'[3]ACC RAE County'!D36</f>
        <v>64153</v>
      </c>
      <c r="E36" s="428">
        <f>'[3]ACC RAE County'!E36</f>
        <v>64968</v>
      </c>
      <c r="F36" s="428">
        <f>'[3]ACC RAE County'!F36</f>
        <v>65629</v>
      </c>
      <c r="G36" s="428">
        <f>'[3]ACC RAE County'!G36</f>
        <v>66259</v>
      </c>
      <c r="H36" s="428">
        <f>'[3]ACC RAE County'!H36</f>
        <v>66796</v>
      </c>
      <c r="I36" s="428">
        <f>'[3]ACC RAE County'!I36</f>
        <v>67476</v>
      </c>
      <c r="J36" s="428"/>
      <c r="K36" s="428"/>
      <c r="L36" s="428"/>
      <c r="M36" s="428"/>
      <c r="N36" s="428"/>
      <c r="O36" s="429"/>
      <c r="P36" s="430">
        <f t="shared" si="0"/>
        <v>65880.166666666672</v>
      </c>
    </row>
    <row r="37" spans="2:16" ht="15.75" x14ac:dyDescent="0.2">
      <c r="B37" s="613"/>
      <c r="C37" s="427" t="str">
        <f>'[3]ACC RAE County'!C37</f>
        <v>Yuma</v>
      </c>
      <c r="D37" s="428">
        <f>'[3]ACC RAE County'!D37</f>
        <v>2905</v>
      </c>
      <c r="E37" s="428">
        <f>'[3]ACC RAE County'!E37</f>
        <v>2930</v>
      </c>
      <c r="F37" s="428">
        <f>'[3]ACC RAE County'!F37</f>
        <v>2940</v>
      </c>
      <c r="G37" s="428">
        <f>'[3]ACC RAE County'!G37</f>
        <v>2968</v>
      </c>
      <c r="H37" s="428">
        <f>'[3]ACC RAE County'!H37</f>
        <v>2988</v>
      </c>
      <c r="I37" s="428">
        <f>'[3]ACC RAE County'!I37</f>
        <v>3007</v>
      </c>
      <c r="J37" s="428"/>
      <c r="K37" s="428"/>
      <c r="L37" s="428"/>
      <c r="M37" s="428"/>
      <c r="N37" s="428"/>
      <c r="O37" s="429"/>
      <c r="P37" s="430">
        <f t="shared" si="0"/>
        <v>2956.3333333333335</v>
      </c>
    </row>
    <row r="38" spans="2:16" ht="16.5" thickBot="1" x14ac:dyDescent="0.25">
      <c r="B38" s="613"/>
      <c r="C38" s="431" t="str">
        <f>'[3]ACC RAE County'!C38</f>
        <v>Residence Outside RAE Area(1)</v>
      </c>
      <c r="D38" s="432">
        <f>'[3]ACC RAE County'!D38</f>
        <v>9175</v>
      </c>
      <c r="E38" s="432">
        <f>'[3]ACC RAE County'!E38</f>
        <v>9219</v>
      </c>
      <c r="F38" s="432">
        <f>'[3]ACC RAE County'!F38</f>
        <v>9185</v>
      </c>
      <c r="G38" s="432">
        <f>'[3]ACC RAE County'!G38</f>
        <v>9283</v>
      </c>
      <c r="H38" s="432">
        <f>'[3]ACC RAE County'!H38</f>
        <v>9385</v>
      </c>
      <c r="I38" s="432">
        <f>'[3]ACC RAE County'!I38</f>
        <v>9421</v>
      </c>
      <c r="J38" s="432"/>
      <c r="K38" s="432"/>
      <c r="L38" s="432"/>
      <c r="M38" s="432"/>
      <c r="N38" s="432"/>
      <c r="O38" s="433"/>
      <c r="P38" s="434">
        <f t="shared" si="0"/>
        <v>9278</v>
      </c>
    </row>
    <row r="39" spans="2:16" ht="17.25" thickTop="1" thickBot="1" x14ac:dyDescent="0.25">
      <c r="B39" s="614"/>
      <c r="C39" s="435" t="str">
        <f>'[3]ACC RAE County'!C39</f>
        <v>Total</v>
      </c>
      <c r="D39" s="436">
        <f>'[3]ACC RAE County'!D39</f>
        <v>97207</v>
      </c>
      <c r="E39" s="436">
        <f>'[3]ACC RAE County'!E39</f>
        <v>98275</v>
      </c>
      <c r="F39" s="436">
        <f>'[3]ACC RAE County'!F39</f>
        <v>99009</v>
      </c>
      <c r="G39" s="436">
        <f>'[3]ACC RAE County'!G39</f>
        <v>99956</v>
      </c>
      <c r="H39" s="436">
        <f>'[3]ACC RAE County'!H39</f>
        <v>100804</v>
      </c>
      <c r="I39" s="436">
        <f>'[3]ACC RAE County'!I39</f>
        <v>101690</v>
      </c>
      <c r="J39" s="436"/>
      <c r="K39" s="436"/>
      <c r="L39" s="436"/>
      <c r="M39" s="436"/>
      <c r="N39" s="436"/>
      <c r="O39" s="437"/>
      <c r="P39" s="438">
        <f t="shared" si="0"/>
        <v>99490.166666666672</v>
      </c>
    </row>
    <row r="40" spans="2:16" ht="15.75" x14ac:dyDescent="0.2">
      <c r="B40" s="612" t="s">
        <v>100</v>
      </c>
      <c r="C40" s="423" t="str">
        <f>'[3]ACC RAE County'!C40</f>
        <v>Adams</v>
      </c>
      <c r="D40" s="424">
        <f>'[3]ACC RAE County'!D40</f>
        <v>118571</v>
      </c>
      <c r="E40" s="424">
        <f>'[3]ACC RAE County'!E40</f>
        <v>119663</v>
      </c>
      <c r="F40" s="424">
        <f>'[3]ACC RAE County'!F40</f>
        <v>120594</v>
      </c>
      <c r="G40" s="424">
        <f>'[3]ACC RAE County'!G40</f>
        <v>121366</v>
      </c>
      <c r="H40" s="424">
        <f>'[3]ACC RAE County'!H40</f>
        <v>122262</v>
      </c>
      <c r="I40" s="424">
        <f>'[3]ACC RAE County'!I40</f>
        <v>123501</v>
      </c>
      <c r="J40" s="424"/>
      <c r="K40" s="424"/>
      <c r="L40" s="424"/>
      <c r="M40" s="424"/>
      <c r="N40" s="424"/>
      <c r="O40" s="425"/>
      <c r="P40" s="426">
        <f t="shared" si="0"/>
        <v>120992.83333333333</v>
      </c>
    </row>
    <row r="41" spans="2:16" ht="15.75" x14ac:dyDescent="0.2">
      <c r="B41" s="613"/>
      <c r="C41" s="427" t="str">
        <f>'[3]ACC RAE County'!C41</f>
        <v>Arapahoe</v>
      </c>
      <c r="D41" s="428">
        <f>'[3]ACC RAE County'!D41</f>
        <v>122540</v>
      </c>
      <c r="E41" s="428">
        <f>'[3]ACC RAE County'!E41</f>
        <v>123680</v>
      </c>
      <c r="F41" s="428">
        <f>'[3]ACC RAE County'!F41</f>
        <v>124655</v>
      </c>
      <c r="G41" s="428">
        <f>'[3]ACC RAE County'!G41</f>
        <v>125023</v>
      </c>
      <c r="H41" s="428">
        <f>'[3]ACC RAE County'!H41</f>
        <v>126127</v>
      </c>
      <c r="I41" s="428">
        <f>'[3]ACC RAE County'!I41</f>
        <v>127335</v>
      </c>
      <c r="J41" s="428"/>
      <c r="K41" s="428"/>
      <c r="L41" s="428"/>
      <c r="M41" s="428"/>
      <c r="N41" s="428"/>
      <c r="O41" s="429"/>
      <c r="P41" s="430">
        <f t="shared" si="0"/>
        <v>124893.33333333333</v>
      </c>
    </row>
    <row r="42" spans="2:16" ht="15.75" x14ac:dyDescent="0.2">
      <c r="B42" s="613"/>
      <c r="C42" s="427" t="str">
        <f>'[3]ACC RAE County'!C42</f>
        <v>Douglas</v>
      </c>
      <c r="D42" s="428">
        <f>'[3]ACC RAE County'!D42</f>
        <v>30302</v>
      </c>
      <c r="E42" s="428">
        <f>'[3]ACC RAE County'!E42</f>
        <v>30599</v>
      </c>
      <c r="F42" s="428">
        <f>'[3]ACC RAE County'!F42</f>
        <v>30934</v>
      </c>
      <c r="G42" s="428">
        <f>'[3]ACC RAE County'!G42</f>
        <v>31169</v>
      </c>
      <c r="H42" s="428">
        <f>'[3]ACC RAE County'!H42</f>
        <v>31487</v>
      </c>
      <c r="I42" s="428">
        <f>'[3]ACC RAE County'!I42</f>
        <v>31789</v>
      </c>
      <c r="J42" s="428"/>
      <c r="K42" s="428"/>
      <c r="L42" s="428"/>
      <c r="M42" s="428"/>
      <c r="N42" s="428"/>
      <c r="O42" s="429"/>
      <c r="P42" s="430">
        <f t="shared" si="0"/>
        <v>31046.666666666668</v>
      </c>
    </row>
    <row r="43" spans="2:16" ht="15.75" x14ac:dyDescent="0.2">
      <c r="B43" s="613"/>
      <c r="C43" s="427" t="str">
        <f>'[3]ACC RAE County'!C43</f>
        <v>Elbert</v>
      </c>
      <c r="D43" s="428">
        <f>'[3]ACC RAE County'!D43</f>
        <v>2897</v>
      </c>
      <c r="E43" s="428">
        <f>'[3]ACC RAE County'!E43</f>
        <v>2938</v>
      </c>
      <c r="F43" s="428">
        <f>'[3]ACC RAE County'!F43</f>
        <v>2957</v>
      </c>
      <c r="G43" s="428">
        <f>'[3]ACC RAE County'!G43</f>
        <v>2987</v>
      </c>
      <c r="H43" s="428">
        <f>'[3]ACC RAE County'!H43</f>
        <v>3000</v>
      </c>
      <c r="I43" s="428">
        <f>'[3]ACC RAE County'!I43</f>
        <v>3048</v>
      </c>
      <c r="J43" s="428"/>
      <c r="K43" s="428"/>
      <c r="L43" s="428"/>
      <c r="M43" s="428"/>
      <c r="N43" s="428"/>
      <c r="O43" s="429"/>
      <c r="P43" s="430">
        <f t="shared" si="0"/>
        <v>2971.1666666666665</v>
      </c>
    </row>
    <row r="44" spans="2:16" ht="16.5" thickBot="1" x14ac:dyDescent="0.25">
      <c r="B44" s="613"/>
      <c r="C44" s="431" t="str">
        <f>'[3]ACC RAE County'!C44</f>
        <v>Residence Outside RAE Area(1)</v>
      </c>
      <c r="D44" s="432">
        <f>'[3]ACC RAE County'!D44</f>
        <v>61051</v>
      </c>
      <c r="E44" s="432">
        <f>'[3]ACC RAE County'!E44</f>
        <v>61553</v>
      </c>
      <c r="F44" s="432">
        <f>'[3]ACC RAE County'!F44</f>
        <v>62170</v>
      </c>
      <c r="G44" s="432">
        <f>'[3]ACC RAE County'!G44</f>
        <v>62404</v>
      </c>
      <c r="H44" s="432">
        <f>'[3]ACC RAE County'!H44</f>
        <v>63011</v>
      </c>
      <c r="I44" s="439">
        <f>'[3]ACC RAE County'!I44</f>
        <v>63307</v>
      </c>
      <c r="J44" s="439"/>
      <c r="K44" s="439"/>
      <c r="L44" s="439"/>
      <c r="M44" s="432"/>
      <c r="N44" s="432"/>
      <c r="O44" s="433"/>
      <c r="P44" s="434">
        <f t="shared" si="0"/>
        <v>62249.333333333336</v>
      </c>
    </row>
    <row r="45" spans="2:16" ht="17.25" thickTop="1" thickBot="1" x14ac:dyDescent="0.25">
      <c r="B45" s="614"/>
      <c r="C45" s="435" t="str">
        <f>'[3]ACC RAE County'!C45</f>
        <v>Total</v>
      </c>
      <c r="D45" s="436">
        <f>'[3]ACC RAE County'!D45</f>
        <v>335361</v>
      </c>
      <c r="E45" s="436">
        <f>'[3]ACC RAE County'!E45</f>
        <v>338433</v>
      </c>
      <c r="F45" s="436">
        <f>'[3]ACC RAE County'!F45</f>
        <v>341310</v>
      </c>
      <c r="G45" s="436">
        <f>'[3]ACC RAE County'!G45</f>
        <v>342949</v>
      </c>
      <c r="H45" s="436">
        <f>'[3]ACC RAE County'!H45</f>
        <v>345887</v>
      </c>
      <c r="I45" s="440">
        <f>'[3]ACC RAE County'!I45</f>
        <v>348980</v>
      </c>
      <c r="J45" s="440"/>
      <c r="K45" s="440"/>
      <c r="L45" s="440"/>
      <c r="M45" s="436"/>
      <c r="N45" s="436"/>
      <c r="O45" s="437"/>
      <c r="P45" s="438">
        <f t="shared" si="0"/>
        <v>342153.33333333331</v>
      </c>
    </row>
    <row r="46" spans="2:16" ht="16.5" thickBot="1" x14ac:dyDescent="0.25">
      <c r="B46" s="489"/>
      <c r="C46" s="490"/>
      <c r="D46" s="491"/>
      <c r="E46" s="491"/>
      <c r="F46" s="492"/>
      <c r="G46" s="492"/>
      <c r="H46" s="492"/>
      <c r="I46" s="492"/>
      <c r="J46" s="492"/>
      <c r="K46" s="492"/>
      <c r="L46" s="492"/>
      <c r="M46" s="491"/>
      <c r="N46" s="491"/>
      <c r="O46" s="493"/>
      <c r="P46" s="494"/>
    </row>
    <row r="47" spans="2:16" ht="15.75" x14ac:dyDescent="0.2">
      <c r="B47" s="612" t="s">
        <v>97</v>
      </c>
      <c r="C47" s="423" t="str">
        <f>'[3]ACC RAE County'!C46</f>
        <v>Alamosa</v>
      </c>
      <c r="D47" s="424">
        <f>'[3]ACC RAE County'!D46</f>
        <v>7265</v>
      </c>
      <c r="E47" s="424">
        <f>'[3]ACC RAE County'!E46</f>
        <v>7305</v>
      </c>
      <c r="F47" s="424">
        <f>'[3]ACC RAE County'!F46</f>
        <v>7337</v>
      </c>
      <c r="G47" s="424">
        <f>'[3]ACC RAE County'!G46</f>
        <v>7344</v>
      </c>
      <c r="H47" s="424">
        <f>'[3]ACC RAE County'!H46</f>
        <v>7389</v>
      </c>
      <c r="I47" s="424">
        <f>'[3]ACC RAE County'!I46</f>
        <v>7437</v>
      </c>
      <c r="J47" s="424"/>
      <c r="K47" s="424"/>
      <c r="L47" s="424"/>
      <c r="M47" s="424"/>
      <c r="N47" s="424"/>
      <c r="O47" s="425"/>
      <c r="P47" s="426">
        <f t="shared" si="0"/>
        <v>7346.166666666667</v>
      </c>
    </row>
    <row r="48" spans="2:16" ht="15.75" x14ac:dyDescent="0.2">
      <c r="B48" s="613"/>
      <c r="C48" s="427" t="str">
        <f>'[3]ACC RAE County'!C47</f>
        <v>Baca</v>
      </c>
      <c r="D48" s="428">
        <f>'[3]ACC RAE County'!D47</f>
        <v>1419</v>
      </c>
      <c r="E48" s="428">
        <f>'[3]ACC RAE County'!E47</f>
        <v>1434</v>
      </c>
      <c r="F48" s="428">
        <f>'[3]ACC RAE County'!F47</f>
        <v>1431</v>
      </c>
      <c r="G48" s="428">
        <f>'[3]ACC RAE County'!G47</f>
        <v>1440</v>
      </c>
      <c r="H48" s="428">
        <f>'[3]ACC RAE County'!H47</f>
        <v>1450</v>
      </c>
      <c r="I48" s="428">
        <f>'[3]ACC RAE County'!I47</f>
        <v>1468</v>
      </c>
      <c r="J48" s="428"/>
      <c r="K48" s="428"/>
      <c r="L48" s="428"/>
      <c r="M48" s="428"/>
      <c r="N48" s="428"/>
      <c r="O48" s="429"/>
      <c r="P48" s="430">
        <f t="shared" si="0"/>
        <v>1440.3333333333333</v>
      </c>
    </row>
    <row r="49" spans="2:16" ht="15.75" x14ac:dyDescent="0.2">
      <c r="B49" s="613"/>
      <c r="C49" s="427" t="str">
        <f>'[3]ACC RAE County'!C48</f>
        <v>Bent</v>
      </c>
      <c r="D49" s="428">
        <f>'[3]ACC RAE County'!D48</f>
        <v>1806</v>
      </c>
      <c r="E49" s="428">
        <f>'[3]ACC RAE County'!E48</f>
        <v>1818</v>
      </c>
      <c r="F49" s="428">
        <f>'[3]ACC RAE County'!F48</f>
        <v>1821</v>
      </c>
      <c r="G49" s="428">
        <f>'[3]ACC RAE County'!G48</f>
        <v>1833</v>
      </c>
      <c r="H49" s="428">
        <f>'[3]ACC RAE County'!H48</f>
        <v>1829</v>
      </c>
      <c r="I49" s="428">
        <f>'[3]ACC RAE County'!I48</f>
        <v>1835</v>
      </c>
      <c r="J49" s="428"/>
      <c r="K49" s="428"/>
      <c r="L49" s="428"/>
      <c r="M49" s="428"/>
      <c r="N49" s="428"/>
      <c r="O49" s="429"/>
      <c r="P49" s="430">
        <f t="shared" si="0"/>
        <v>1823.6666666666667</v>
      </c>
    </row>
    <row r="50" spans="2:16" ht="15.75" x14ac:dyDescent="0.2">
      <c r="B50" s="613"/>
      <c r="C50" s="427" t="str">
        <f>'[3]ACC RAE County'!C49</f>
        <v>Chaffee</v>
      </c>
      <c r="D50" s="428">
        <f>'[3]ACC RAE County'!D49</f>
        <v>4166</v>
      </c>
      <c r="E50" s="428">
        <f>'[3]ACC RAE County'!E49</f>
        <v>4183</v>
      </c>
      <c r="F50" s="428">
        <f>'[3]ACC RAE County'!F49</f>
        <v>4205</v>
      </c>
      <c r="G50" s="428">
        <f>'[3]ACC RAE County'!G49</f>
        <v>4242</v>
      </c>
      <c r="H50" s="428">
        <f>'[3]ACC RAE County'!H49</f>
        <v>4284</v>
      </c>
      <c r="I50" s="428">
        <f>'[3]ACC RAE County'!I49</f>
        <v>4315</v>
      </c>
      <c r="J50" s="428"/>
      <c r="K50" s="428"/>
      <c r="L50" s="428"/>
      <c r="M50" s="428"/>
      <c r="N50" s="428"/>
      <c r="O50" s="429"/>
      <c r="P50" s="430">
        <f t="shared" si="0"/>
        <v>4232.5</v>
      </c>
    </row>
    <row r="51" spans="2:16" ht="15.75" x14ac:dyDescent="0.2">
      <c r="B51" s="613"/>
      <c r="C51" s="427" t="str">
        <f>'[3]ACC RAE County'!C50</f>
        <v>Conejos</v>
      </c>
      <c r="D51" s="428">
        <f>'[3]ACC RAE County'!D50</f>
        <v>3341</v>
      </c>
      <c r="E51" s="428">
        <f>'[3]ACC RAE County'!E50</f>
        <v>3368</v>
      </c>
      <c r="F51" s="428">
        <f>'[3]ACC RAE County'!F50</f>
        <v>3375</v>
      </c>
      <c r="G51" s="428">
        <f>'[3]ACC RAE County'!G50</f>
        <v>3401</v>
      </c>
      <c r="H51" s="428">
        <f>'[3]ACC RAE County'!H50</f>
        <v>3408</v>
      </c>
      <c r="I51" s="428">
        <f>'[3]ACC RAE County'!I50</f>
        <v>3436</v>
      </c>
      <c r="J51" s="428"/>
      <c r="K51" s="428"/>
      <c r="L51" s="428"/>
      <c r="M51" s="428"/>
      <c r="N51" s="428"/>
      <c r="O51" s="429"/>
      <c r="P51" s="430">
        <f t="shared" si="0"/>
        <v>3388.1666666666665</v>
      </c>
    </row>
    <row r="52" spans="2:16" ht="15.75" x14ac:dyDescent="0.2">
      <c r="B52" s="613"/>
      <c r="C52" s="427" t="str">
        <f>'[3]ACC RAE County'!C51</f>
        <v>Costilla</v>
      </c>
      <c r="D52" s="428">
        <f>'[3]ACC RAE County'!D51</f>
        <v>2140</v>
      </c>
      <c r="E52" s="428">
        <f>'[3]ACC RAE County'!E51</f>
        <v>2141</v>
      </c>
      <c r="F52" s="428">
        <f>'[3]ACC RAE County'!F51</f>
        <v>2144</v>
      </c>
      <c r="G52" s="428">
        <f>'[3]ACC RAE County'!G51</f>
        <v>2158</v>
      </c>
      <c r="H52" s="428">
        <f>'[3]ACC RAE County'!H51</f>
        <v>2170</v>
      </c>
      <c r="I52" s="428">
        <f>'[3]ACC RAE County'!I51</f>
        <v>2179</v>
      </c>
      <c r="J52" s="428"/>
      <c r="K52" s="428"/>
      <c r="L52" s="428"/>
      <c r="M52" s="428"/>
      <c r="N52" s="428"/>
      <c r="O52" s="429"/>
      <c r="P52" s="430">
        <f t="shared" si="0"/>
        <v>2155.3333333333335</v>
      </c>
    </row>
    <row r="53" spans="2:16" ht="15.75" x14ac:dyDescent="0.2">
      <c r="B53" s="613"/>
      <c r="C53" s="427" t="str">
        <f>'[3]ACC RAE County'!C52</f>
        <v>Crowley</v>
      </c>
      <c r="D53" s="428">
        <f>'[3]ACC RAE County'!D52</f>
        <v>1362</v>
      </c>
      <c r="E53" s="428">
        <f>'[3]ACC RAE County'!E52</f>
        <v>1375</v>
      </c>
      <c r="F53" s="428">
        <f>'[3]ACC RAE County'!F52</f>
        <v>1405</v>
      </c>
      <c r="G53" s="428">
        <f>'[3]ACC RAE County'!G52</f>
        <v>1411</v>
      </c>
      <c r="H53" s="428">
        <f>'[3]ACC RAE County'!H52</f>
        <v>1407</v>
      </c>
      <c r="I53" s="428">
        <f>'[3]ACC RAE County'!I52</f>
        <v>1424</v>
      </c>
      <c r="J53" s="428"/>
      <c r="K53" s="428"/>
      <c r="L53" s="428"/>
      <c r="M53" s="428"/>
      <c r="N53" s="428"/>
      <c r="O53" s="429"/>
      <c r="P53" s="430">
        <f t="shared" si="0"/>
        <v>1397.3333333333333</v>
      </c>
    </row>
    <row r="54" spans="2:16" ht="15.75" x14ac:dyDescent="0.2">
      <c r="B54" s="613"/>
      <c r="C54" s="427" t="str">
        <f>'[3]ACC RAE County'!C53</f>
        <v>Custer</v>
      </c>
      <c r="D54" s="428">
        <f>'[3]ACC RAE County'!D53</f>
        <v>954</v>
      </c>
      <c r="E54" s="428">
        <f>'[3]ACC RAE County'!E53</f>
        <v>966</v>
      </c>
      <c r="F54" s="428">
        <f>'[3]ACC RAE County'!F53</f>
        <v>990</v>
      </c>
      <c r="G54" s="428">
        <f>'[3]ACC RAE County'!G53</f>
        <v>1007</v>
      </c>
      <c r="H54" s="428">
        <f>'[3]ACC RAE County'!H53</f>
        <v>1029</v>
      </c>
      <c r="I54" s="428">
        <f>'[3]ACC RAE County'!I53</f>
        <v>1047</v>
      </c>
      <c r="J54" s="428"/>
      <c r="K54" s="428"/>
      <c r="L54" s="428"/>
      <c r="M54" s="428"/>
      <c r="N54" s="428"/>
      <c r="O54" s="429"/>
      <c r="P54" s="430">
        <f t="shared" si="0"/>
        <v>998.83333333333337</v>
      </c>
    </row>
    <row r="55" spans="2:16" ht="15.75" x14ac:dyDescent="0.2">
      <c r="B55" s="613"/>
      <c r="C55" s="427" t="str">
        <f>'[3]ACC RAE County'!C54</f>
        <v>Fremont</v>
      </c>
      <c r="D55" s="428">
        <f>'[3]ACC RAE County'!D54</f>
        <v>13576</v>
      </c>
      <c r="E55" s="428">
        <f>'[3]ACC RAE County'!E54</f>
        <v>13643</v>
      </c>
      <c r="F55" s="428">
        <f>'[3]ACC RAE County'!F54</f>
        <v>13728</v>
      </c>
      <c r="G55" s="428">
        <f>'[3]ACC RAE County'!G54</f>
        <v>13786</v>
      </c>
      <c r="H55" s="428">
        <f>'[3]ACC RAE County'!H54</f>
        <v>13860</v>
      </c>
      <c r="I55" s="428">
        <f>'[3]ACC RAE County'!I54</f>
        <v>13966</v>
      </c>
      <c r="J55" s="428"/>
      <c r="K55" s="428"/>
      <c r="L55" s="428"/>
      <c r="M55" s="428"/>
      <c r="N55" s="428"/>
      <c r="O55" s="429"/>
      <c r="P55" s="430">
        <f t="shared" si="0"/>
        <v>13759.833333333334</v>
      </c>
    </row>
    <row r="56" spans="2:16" ht="15.75" x14ac:dyDescent="0.2">
      <c r="B56" s="613"/>
      <c r="C56" s="427" t="str">
        <f>'[3]ACC RAE County'!C55</f>
        <v>Huerfano</v>
      </c>
      <c r="D56" s="428">
        <f>'[3]ACC RAE County'!D55</f>
        <v>2911</v>
      </c>
      <c r="E56" s="428">
        <f>'[3]ACC RAE County'!E55</f>
        <v>2906</v>
      </c>
      <c r="F56" s="428">
        <f>'[3]ACC RAE County'!F55</f>
        <v>2910</v>
      </c>
      <c r="G56" s="428">
        <f>'[3]ACC RAE County'!G55</f>
        <v>2910</v>
      </c>
      <c r="H56" s="428">
        <f>'[3]ACC RAE County'!H55</f>
        <v>2915</v>
      </c>
      <c r="I56" s="428">
        <f>'[3]ACC RAE County'!I55</f>
        <v>2931</v>
      </c>
      <c r="J56" s="428"/>
      <c r="K56" s="428"/>
      <c r="L56" s="428"/>
      <c r="M56" s="428"/>
      <c r="N56" s="428"/>
      <c r="O56" s="429"/>
      <c r="P56" s="430">
        <f t="shared" si="0"/>
        <v>2913.8333333333335</v>
      </c>
    </row>
    <row r="57" spans="2:16" ht="15.75" x14ac:dyDescent="0.2">
      <c r="B57" s="613"/>
      <c r="C57" s="427" t="str">
        <f>'[3]ACC RAE County'!C56</f>
        <v>Kiowa</v>
      </c>
      <c r="D57" s="428">
        <f>'[3]ACC RAE County'!D56</f>
        <v>439</v>
      </c>
      <c r="E57" s="428">
        <f>'[3]ACC RAE County'!E56</f>
        <v>444</v>
      </c>
      <c r="F57" s="428">
        <f>'[3]ACC RAE County'!F56</f>
        <v>440</v>
      </c>
      <c r="G57" s="428">
        <f>'[3]ACC RAE County'!G56</f>
        <v>443</v>
      </c>
      <c r="H57" s="428">
        <f>'[3]ACC RAE County'!H56</f>
        <v>443</v>
      </c>
      <c r="I57" s="428">
        <f>'[3]ACC RAE County'!I56</f>
        <v>445</v>
      </c>
      <c r="J57" s="428"/>
      <c r="K57" s="428"/>
      <c r="L57" s="428"/>
      <c r="M57" s="428"/>
      <c r="N57" s="428"/>
      <c r="O57" s="429"/>
      <c r="P57" s="430">
        <f t="shared" si="0"/>
        <v>442.33333333333331</v>
      </c>
    </row>
    <row r="58" spans="2:16" ht="15.75" x14ac:dyDescent="0.2">
      <c r="B58" s="613"/>
      <c r="C58" s="427" t="str">
        <f>'[3]ACC RAE County'!C57</f>
        <v>Lake</v>
      </c>
      <c r="D58" s="428">
        <f>'[3]ACC RAE County'!D57</f>
        <v>1503</v>
      </c>
      <c r="E58" s="428">
        <f>'[3]ACC RAE County'!E57</f>
        <v>1502</v>
      </c>
      <c r="F58" s="428">
        <f>'[3]ACC RAE County'!F57</f>
        <v>1503</v>
      </c>
      <c r="G58" s="428">
        <f>'[3]ACC RAE County'!G57</f>
        <v>1527</v>
      </c>
      <c r="H58" s="428">
        <f>'[3]ACC RAE County'!H57</f>
        <v>1547</v>
      </c>
      <c r="I58" s="428">
        <f>'[3]ACC RAE County'!I57</f>
        <v>1568</v>
      </c>
      <c r="J58" s="428"/>
      <c r="K58" s="428"/>
      <c r="L58" s="428"/>
      <c r="M58" s="428"/>
      <c r="N58" s="428"/>
      <c r="O58" s="429"/>
      <c r="P58" s="430">
        <f t="shared" si="0"/>
        <v>1525</v>
      </c>
    </row>
    <row r="59" spans="2:16" ht="15.75" x14ac:dyDescent="0.2">
      <c r="B59" s="613"/>
      <c r="C59" s="427" t="str">
        <f>'[3]ACC RAE County'!C58</f>
        <v>Las Animas</v>
      </c>
      <c r="D59" s="428">
        <f>'[3]ACC RAE County'!D58</f>
        <v>5911</v>
      </c>
      <c r="E59" s="428">
        <f>'[3]ACC RAE County'!E58</f>
        <v>5946</v>
      </c>
      <c r="F59" s="428">
        <f>'[3]ACC RAE County'!F58</f>
        <v>6003</v>
      </c>
      <c r="G59" s="428">
        <f>'[3]ACC RAE County'!G58</f>
        <v>5993</v>
      </c>
      <c r="H59" s="428">
        <f>'[3]ACC RAE County'!H58</f>
        <v>6015</v>
      </c>
      <c r="I59" s="428">
        <f>'[3]ACC RAE County'!I58</f>
        <v>6046</v>
      </c>
      <c r="J59" s="428"/>
      <c r="K59" s="428"/>
      <c r="L59" s="428"/>
      <c r="M59" s="428"/>
      <c r="N59" s="428"/>
      <c r="O59" s="429"/>
      <c r="P59" s="430">
        <f t="shared" si="0"/>
        <v>5985.666666666667</v>
      </c>
    </row>
    <row r="60" spans="2:16" ht="15.75" x14ac:dyDescent="0.2">
      <c r="B60" s="613"/>
      <c r="C60" s="427" t="str">
        <f>'[3]ACC RAE County'!C59</f>
        <v>Mineral</v>
      </c>
      <c r="D60" s="428">
        <f>'[3]ACC RAE County'!D59</f>
        <v>175</v>
      </c>
      <c r="E60" s="428">
        <f>'[3]ACC RAE County'!E59</f>
        <v>181</v>
      </c>
      <c r="F60" s="428">
        <f>'[3]ACC RAE County'!F59</f>
        <v>187</v>
      </c>
      <c r="G60" s="428">
        <f>'[3]ACC RAE County'!G59</f>
        <v>187</v>
      </c>
      <c r="H60" s="428">
        <f>'[3]ACC RAE County'!H59</f>
        <v>187</v>
      </c>
      <c r="I60" s="428">
        <f>'[3]ACC RAE County'!I59</f>
        <v>189</v>
      </c>
      <c r="J60" s="428"/>
      <c r="K60" s="428"/>
      <c r="L60" s="428"/>
      <c r="M60" s="428"/>
      <c r="N60" s="428"/>
      <c r="O60" s="429"/>
      <c r="P60" s="430">
        <f t="shared" si="0"/>
        <v>184.33333333333334</v>
      </c>
    </row>
    <row r="61" spans="2:16" ht="15.75" x14ac:dyDescent="0.2">
      <c r="B61" s="613"/>
      <c r="C61" s="427" t="str">
        <f>'[3]ACC RAE County'!C60</f>
        <v>Otero</v>
      </c>
      <c r="D61" s="428">
        <f>'[3]ACC RAE County'!D60</f>
        <v>7959</v>
      </c>
      <c r="E61" s="428">
        <f>'[3]ACC RAE County'!E60</f>
        <v>7994</v>
      </c>
      <c r="F61" s="428">
        <f>'[3]ACC RAE County'!F60</f>
        <v>8029</v>
      </c>
      <c r="G61" s="428">
        <f>'[3]ACC RAE County'!G60</f>
        <v>8094</v>
      </c>
      <c r="H61" s="428">
        <f>'[3]ACC RAE County'!H60</f>
        <v>8135</v>
      </c>
      <c r="I61" s="428">
        <f>'[3]ACC RAE County'!I60</f>
        <v>8176</v>
      </c>
      <c r="J61" s="428"/>
      <c r="K61" s="428"/>
      <c r="L61" s="428"/>
      <c r="M61" s="428"/>
      <c r="N61" s="428"/>
      <c r="O61" s="429"/>
      <c r="P61" s="430">
        <f t="shared" si="0"/>
        <v>8064.5</v>
      </c>
    </row>
    <row r="62" spans="2:16" ht="15.75" x14ac:dyDescent="0.2">
      <c r="B62" s="613"/>
      <c r="C62" s="427" t="str">
        <f>'[3]ACC RAE County'!C61</f>
        <v>Prowers</v>
      </c>
      <c r="D62" s="428">
        <f>'[3]ACC RAE County'!D61</f>
        <v>5101</v>
      </c>
      <c r="E62" s="428">
        <f>'[3]ACC RAE County'!E61</f>
        <v>5151</v>
      </c>
      <c r="F62" s="428">
        <f>'[3]ACC RAE County'!F61</f>
        <v>5181</v>
      </c>
      <c r="G62" s="428">
        <f>'[3]ACC RAE County'!G61</f>
        <v>5221</v>
      </c>
      <c r="H62" s="428">
        <f>'[3]ACC RAE County'!H61</f>
        <v>5247</v>
      </c>
      <c r="I62" s="428">
        <f>'[3]ACC RAE County'!I61</f>
        <v>5283</v>
      </c>
      <c r="J62" s="428"/>
      <c r="K62" s="428"/>
      <c r="L62" s="428"/>
      <c r="M62" s="428"/>
      <c r="N62" s="428"/>
      <c r="O62" s="429"/>
      <c r="P62" s="430">
        <f t="shared" si="0"/>
        <v>5197.333333333333</v>
      </c>
    </row>
    <row r="63" spans="2:16" ht="15.75" x14ac:dyDescent="0.2">
      <c r="B63" s="613"/>
      <c r="C63" s="427" t="str">
        <f>'[3]ACC RAE County'!C62</f>
        <v>Pueblo</v>
      </c>
      <c r="D63" s="428">
        <f>'[3]ACC RAE County'!D62</f>
        <v>68574</v>
      </c>
      <c r="E63" s="428">
        <f>'[3]ACC RAE County'!E62</f>
        <v>68924</v>
      </c>
      <c r="F63" s="428">
        <f>'[3]ACC RAE County'!F62</f>
        <v>69250</v>
      </c>
      <c r="G63" s="428">
        <f>'[3]ACC RAE County'!G62</f>
        <v>69597</v>
      </c>
      <c r="H63" s="428">
        <f>'[3]ACC RAE County'!H62</f>
        <v>69882</v>
      </c>
      <c r="I63" s="428">
        <f>'[3]ACC RAE County'!I62</f>
        <v>70288</v>
      </c>
      <c r="J63" s="428"/>
      <c r="K63" s="428"/>
      <c r="L63" s="428"/>
      <c r="M63" s="428"/>
      <c r="N63" s="428"/>
      <c r="O63" s="429"/>
      <c r="P63" s="430">
        <f t="shared" si="0"/>
        <v>69419.166666666672</v>
      </c>
    </row>
    <row r="64" spans="2:16" ht="15.75" x14ac:dyDescent="0.2">
      <c r="B64" s="613"/>
      <c r="C64" s="427" t="str">
        <f>'[3]ACC RAE County'!C63</f>
        <v>Rio Grande</v>
      </c>
      <c r="D64" s="428">
        <f>'[3]ACC RAE County'!D63</f>
        <v>4511</v>
      </c>
      <c r="E64" s="428">
        <f>'[3]ACC RAE County'!E63</f>
        <v>4547</v>
      </c>
      <c r="F64" s="428">
        <f>'[3]ACC RAE County'!F63</f>
        <v>4570</v>
      </c>
      <c r="G64" s="428">
        <f>'[3]ACC RAE County'!G63</f>
        <v>4582</v>
      </c>
      <c r="H64" s="428">
        <f>'[3]ACC RAE County'!H63</f>
        <v>4589</v>
      </c>
      <c r="I64" s="428">
        <f>'[3]ACC RAE County'!I63</f>
        <v>4619</v>
      </c>
      <c r="J64" s="428"/>
      <c r="K64" s="428"/>
      <c r="L64" s="428"/>
      <c r="M64" s="428"/>
      <c r="N64" s="428"/>
      <c r="O64" s="429"/>
      <c r="P64" s="430">
        <f t="shared" si="0"/>
        <v>4569.666666666667</v>
      </c>
    </row>
    <row r="65" spans="2:16" ht="15.75" x14ac:dyDescent="0.2">
      <c r="B65" s="613"/>
      <c r="C65" s="427" t="str">
        <f>'[3]ACC RAE County'!C64</f>
        <v>Saguache</v>
      </c>
      <c r="D65" s="428">
        <f>'[3]ACC RAE County'!D64</f>
        <v>2594</v>
      </c>
      <c r="E65" s="428">
        <f>'[3]ACC RAE County'!E64</f>
        <v>2629</v>
      </c>
      <c r="F65" s="428">
        <f>'[3]ACC RAE County'!F64</f>
        <v>2662</v>
      </c>
      <c r="G65" s="428">
        <f>'[3]ACC RAE County'!G64</f>
        <v>2684</v>
      </c>
      <c r="H65" s="428">
        <f>'[3]ACC RAE County'!H64</f>
        <v>2716</v>
      </c>
      <c r="I65" s="428">
        <f>'[3]ACC RAE County'!I64</f>
        <v>2743</v>
      </c>
      <c r="J65" s="428"/>
      <c r="K65" s="428"/>
      <c r="L65" s="428"/>
      <c r="M65" s="428"/>
      <c r="N65" s="428"/>
      <c r="O65" s="429"/>
      <c r="P65" s="430">
        <f t="shared" si="0"/>
        <v>2671.3333333333335</v>
      </c>
    </row>
    <row r="66" spans="2:16" ht="16.5" thickBot="1" x14ac:dyDescent="0.25">
      <c r="B66" s="613"/>
      <c r="C66" s="431" t="str">
        <f>'[3]ACC RAE County'!C65</f>
        <v>Residence Outside RAE Area(1)</v>
      </c>
      <c r="D66" s="432">
        <f>'[3]ACC RAE County'!D65</f>
        <v>6270</v>
      </c>
      <c r="E66" s="432">
        <f>'[3]ACC RAE County'!E65</f>
        <v>6408</v>
      </c>
      <c r="F66" s="432">
        <f>'[3]ACC RAE County'!F65</f>
        <v>6454</v>
      </c>
      <c r="G66" s="432">
        <f>'[3]ACC RAE County'!G65</f>
        <v>6561</v>
      </c>
      <c r="H66" s="432">
        <f>'[3]ACC RAE County'!H65</f>
        <v>6647</v>
      </c>
      <c r="I66" s="432">
        <f>'[3]ACC RAE County'!I65</f>
        <v>6748</v>
      </c>
      <c r="J66" s="432"/>
      <c r="K66" s="432"/>
      <c r="L66" s="432"/>
      <c r="M66" s="432"/>
      <c r="N66" s="432"/>
      <c r="O66" s="433"/>
      <c r="P66" s="434">
        <f t="shared" si="0"/>
        <v>6514.666666666667</v>
      </c>
    </row>
    <row r="67" spans="2:16" ht="17.25" thickTop="1" thickBot="1" x14ac:dyDescent="0.25">
      <c r="B67" s="614"/>
      <c r="C67" s="435" t="str">
        <f>'[3]ACC RAE County'!C66</f>
        <v>Total</v>
      </c>
      <c r="D67" s="436">
        <f>'[3]ACC RAE County'!D66</f>
        <v>141977</v>
      </c>
      <c r="E67" s="436">
        <f>'[3]ACC RAE County'!E66</f>
        <v>142865</v>
      </c>
      <c r="F67" s="436">
        <f>'[3]ACC RAE County'!F66</f>
        <v>143625</v>
      </c>
      <c r="G67" s="436">
        <f>'[3]ACC RAE County'!G66</f>
        <v>144421</v>
      </c>
      <c r="H67" s="436">
        <f>'[3]ACC RAE County'!H66</f>
        <v>145149</v>
      </c>
      <c r="I67" s="436">
        <f>'[3]ACC RAE County'!I66</f>
        <v>146143</v>
      </c>
      <c r="J67" s="436"/>
      <c r="K67" s="436"/>
      <c r="L67" s="436"/>
      <c r="M67" s="436"/>
      <c r="N67" s="436"/>
      <c r="O67" s="437"/>
      <c r="P67" s="438">
        <f t="shared" si="0"/>
        <v>144030</v>
      </c>
    </row>
    <row r="68" spans="2:16" ht="15.75" x14ac:dyDescent="0.2">
      <c r="B68" s="612" t="s">
        <v>101</v>
      </c>
      <c r="C68" s="423" t="str">
        <f>'[3]ACC RAE County'!C67</f>
        <v>Denver</v>
      </c>
      <c r="D68" s="424">
        <f>'[3]ACC RAE County'!D67</f>
        <v>74852</v>
      </c>
      <c r="E68" s="424">
        <f>'[3]ACC RAE County'!E67</f>
        <v>74979</v>
      </c>
      <c r="F68" s="424">
        <f>'[3]ACC RAE County'!F67</f>
        <v>75588</v>
      </c>
      <c r="G68" s="424">
        <f>'[3]ACC RAE County'!G67</f>
        <v>76914</v>
      </c>
      <c r="H68" s="424">
        <f>'[3]ACC RAE County'!H67</f>
        <v>78076</v>
      </c>
      <c r="I68" s="424">
        <f>'[3]ACC RAE County'!I67</f>
        <v>79295</v>
      </c>
      <c r="J68" s="424"/>
      <c r="K68" s="424"/>
      <c r="L68" s="424"/>
      <c r="M68" s="424"/>
      <c r="N68" s="424"/>
      <c r="O68" s="425"/>
      <c r="P68" s="426">
        <f t="shared" si="0"/>
        <v>76617.333333333328</v>
      </c>
    </row>
    <row r="69" spans="2:16" ht="16.5" thickBot="1" x14ac:dyDescent="0.25">
      <c r="B69" s="613"/>
      <c r="C69" s="431" t="str">
        <f>'[3]ACC RAE County'!C68</f>
        <v>Residence Outside RAE Area(1)</v>
      </c>
      <c r="D69" s="432">
        <f>'[3]ACC RAE County'!D68</f>
        <v>61139</v>
      </c>
      <c r="E69" s="432">
        <f>'[3]ACC RAE County'!E68</f>
        <v>61102</v>
      </c>
      <c r="F69" s="432">
        <f>'[3]ACC RAE County'!F68</f>
        <v>61399</v>
      </c>
      <c r="G69" s="432">
        <f>'[3]ACC RAE County'!G68</f>
        <v>62336</v>
      </c>
      <c r="H69" s="432">
        <f>'[3]ACC RAE County'!H68</f>
        <v>62505</v>
      </c>
      <c r="I69" s="432">
        <f>'[3]ACC RAE County'!I68</f>
        <v>62695</v>
      </c>
      <c r="J69" s="432"/>
      <c r="K69" s="432"/>
      <c r="L69" s="432"/>
      <c r="M69" s="432"/>
      <c r="N69" s="432"/>
      <c r="O69" s="433"/>
      <c r="P69" s="434">
        <f t="shared" si="0"/>
        <v>61862.666666666664</v>
      </c>
    </row>
    <row r="70" spans="2:16" ht="17.25" thickTop="1" thickBot="1" x14ac:dyDescent="0.25">
      <c r="B70" s="614"/>
      <c r="C70" s="435" t="str">
        <f>'[3]ACC RAE County'!C69</f>
        <v>Total</v>
      </c>
      <c r="D70" s="436">
        <f>'[3]ACC RAE County'!D69</f>
        <v>135991</v>
      </c>
      <c r="E70" s="436">
        <f>'[3]ACC RAE County'!E69</f>
        <v>136081</v>
      </c>
      <c r="F70" s="436">
        <f>'[3]ACC RAE County'!F69</f>
        <v>136987</v>
      </c>
      <c r="G70" s="436">
        <f>'[3]ACC RAE County'!G69</f>
        <v>139250</v>
      </c>
      <c r="H70" s="436">
        <f>'[3]ACC RAE County'!H69</f>
        <v>140581</v>
      </c>
      <c r="I70" s="436">
        <f>'[3]ACC RAE County'!I69</f>
        <v>141990</v>
      </c>
      <c r="J70" s="436"/>
      <c r="K70" s="436"/>
      <c r="L70" s="436"/>
      <c r="M70" s="436"/>
      <c r="N70" s="436"/>
      <c r="O70" s="437"/>
      <c r="P70" s="438">
        <f t="shared" ref="P70:P88" si="1">AVERAGE(D70:O70)</f>
        <v>138480</v>
      </c>
    </row>
    <row r="71" spans="2:16" ht="15.75" x14ac:dyDescent="0.2">
      <c r="B71" s="612" t="s">
        <v>98</v>
      </c>
      <c r="C71" s="423" t="str">
        <f>'[3]ACC RAE County'!C70</f>
        <v>Boulder</v>
      </c>
      <c r="D71" s="424">
        <f>'[3]ACC RAE County'!D70</f>
        <v>51828</v>
      </c>
      <c r="E71" s="424">
        <f>'[3]ACC RAE County'!E70</f>
        <v>52241</v>
      </c>
      <c r="F71" s="424">
        <f>'[3]ACC RAE County'!F70</f>
        <v>52658</v>
      </c>
      <c r="G71" s="424">
        <f>'[3]ACC RAE County'!G70</f>
        <v>52964</v>
      </c>
      <c r="H71" s="424">
        <f>'[3]ACC RAE County'!H70</f>
        <v>53378</v>
      </c>
      <c r="I71" s="424">
        <f>'[3]ACC RAE County'!I70</f>
        <v>53711</v>
      </c>
      <c r="J71" s="424"/>
      <c r="K71" s="424"/>
      <c r="L71" s="424"/>
      <c r="M71" s="424"/>
      <c r="N71" s="424"/>
      <c r="O71" s="425"/>
      <c r="P71" s="426">
        <f t="shared" si="1"/>
        <v>52796.666666666664</v>
      </c>
    </row>
    <row r="72" spans="2:16" ht="15.75" x14ac:dyDescent="0.2">
      <c r="B72" s="613"/>
      <c r="C72" s="427" t="str">
        <f>'[3]ACC RAE County'!C71</f>
        <v>Broomfield</v>
      </c>
      <c r="D72" s="428">
        <f>'[3]ACC RAE County'!D71</f>
        <v>6414</v>
      </c>
      <c r="E72" s="428">
        <f>'[3]ACC RAE County'!E71</f>
        <v>6477</v>
      </c>
      <c r="F72" s="428">
        <f>'[3]ACC RAE County'!F71</f>
        <v>6512</v>
      </c>
      <c r="G72" s="428">
        <f>'[3]ACC RAE County'!G71</f>
        <v>6507</v>
      </c>
      <c r="H72" s="428">
        <f>'[3]ACC RAE County'!H71</f>
        <v>6508</v>
      </c>
      <c r="I72" s="428">
        <f>'[3]ACC RAE County'!I71</f>
        <v>6616</v>
      </c>
      <c r="J72" s="428"/>
      <c r="K72" s="428"/>
      <c r="L72" s="428"/>
      <c r="M72" s="428"/>
      <c r="N72" s="428"/>
      <c r="O72" s="429"/>
      <c r="P72" s="430">
        <f t="shared" si="1"/>
        <v>6505.666666666667</v>
      </c>
    </row>
    <row r="73" spans="2:16" ht="15.75" x14ac:dyDescent="0.2">
      <c r="B73" s="613"/>
      <c r="C73" s="427" t="str">
        <f>'[3]ACC RAE County'!C72</f>
        <v>Clear Creek</v>
      </c>
      <c r="D73" s="428">
        <f>'[3]ACC RAE County'!D72</f>
        <v>1404</v>
      </c>
      <c r="E73" s="428">
        <f>'[3]ACC RAE County'!E72</f>
        <v>1418</v>
      </c>
      <c r="F73" s="428">
        <f>'[3]ACC RAE County'!F72</f>
        <v>1428</v>
      </c>
      <c r="G73" s="428">
        <f>'[3]ACC RAE County'!G72</f>
        <v>1430</v>
      </c>
      <c r="H73" s="428">
        <f>'[3]ACC RAE County'!H72</f>
        <v>1428</v>
      </c>
      <c r="I73" s="428">
        <f>'[3]ACC RAE County'!I72</f>
        <v>1457</v>
      </c>
      <c r="J73" s="428"/>
      <c r="K73" s="428"/>
      <c r="L73" s="428"/>
      <c r="M73" s="428"/>
      <c r="N73" s="428"/>
      <c r="O73" s="429"/>
      <c r="P73" s="430">
        <f t="shared" si="1"/>
        <v>1427.5</v>
      </c>
    </row>
    <row r="74" spans="2:16" ht="15.75" x14ac:dyDescent="0.2">
      <c r="B74" s="613"/>
      <c r="C74" s="427" t="str">
        <f>'[3]ACC RAE County'!C73</f>
        <v>Gilpin</v>
      </c>
      <c r="D74" s="428">
        <f>'[3]ACC RAE County'!D73</f>
        <v>1116</v>
      </c>
      <c r="E74" s="428">
        <f>'[3]ACC RAE County'!E73</f>
        <v>1118</v>
      </c>
      <c r="F74" s="428">
        <f>'[3]ACC RAE County'!F73</f>
        <v>1116</v>
      </c>
      <c r="G74" s="428">
        <f>'[3]ACC RAE County'!G73</f>
        <v>1121</v>
      </c>
      <c r="H74" s="428">
        <f>'[3]ACC RAE County'!H73</f>
        <v>1129</v>
      </c>
      <c r="I74" s="428">
        <f>'[3]ACC RAE County'!I73</f>
        <v>1143</v>
      </c>
      <c r="J74" s="428"/>
      <c r="K74" s="428"/>
      <c r="L74" s="428"/>
      <c r="M74" s="428"/>
      <c r="N74" s="428"/>
      <c r="O74" s="429"/>
      <c r="P74" s="430">
        <f t="shared" si="1"/>
        <v>1123.8333333333333</v>
      </c>
    </row>
    <row r="75" spans="2:16" ht="15.75" x14ac:dyDescent="0.2">
      <c r="B75" s="613"/>
      <c r="C75" s="427" t="str">
        <f>'[3]ACC RAE County'!C74</f>
        <v>Jefferson</v>
      </c>
      <c r="D75" s="428">
        <f>'[3]ACC RAE County'!D74</f>
        <v>74108</v>
      </c>
      <c r="E75" s="428">
        <f>'[3]ACC RAE County'!E74</f>
        <v>74772</v>
      </c>
      <c r="F75" s="428">
        <f>'[3]ACC RAE County'!F74</f>
        <v>75210</v>
      </c>
      <c r="G75" s="428">
        <f>'[3]ACC RAE County'!G74</f>
        <v>75708</v>
      </c>
      <c r="H75" s="428">
        <f>'[3]ACC RAE County'!H74</f>
        <v>76316</v>
      </c>
      <c r="I75" s="428">
        <f>'[3]ACC RAE County'!I74</f>
        <v>77192</v>
      </c>
      <c r="J75" s="428"/>
      <c r="K75" s="428"/>
      <c r="L75" s="428"/>
      <c r="M75" s="428"/>
      <c r="N75" s="428"/>
      <c r="O75" s="429"/>
      <c r="P75" s="430">
        <f t="shared" si="1"/>
        <v>75551</v>
      </c>
    </row>
    <row r="76" spans="2:16" ht="16.5" thickBot="1" x14ac:dyDescent="0.25">
      <c r="B76" s="613"/>
      <c r="C76" s="431" t="str">
        <f>'[3]ACC RAE County'!C75</f>
        <v>Residence Outside RAE Area(1)</v>
      </c>
      <c r="D76" s="432">
        <f>'[3]ACC RAE County'!D75</f>
        <v>46111</v>
      </c>
      <c r="E76" s="432">
        <f>'[3]ACC RAE County'!E75</f>
        <v>46470</v>
      </c>
      <c r="F76" s="432">
        <f>'[3]ACC RAE County'!F75</f>
        <v>46976</v>
      </c>
      <c r="G76" s="432">
        <f>'[3]ACC RAE County'!G75</f>
        <v>47127</v>
      </c>
      <c r="H76" s="432">
        <f>'[3]ACC RAE County'!H75</f>
        <v>47369</v>
      </c>
      <c r="I76" s="432">
        <f>'[3]ACC RAE County'!I75</f>
        <v>47614</v>
      </c>
      <c r="J76" s="432"/>
      <c r="K76" s="432"/>
      <c r="L76" s="432"/>
      <c r="M76" s="432"/>
      <c r="N76" s="432"/>
      <c r="O76" s="433"/>
      <c r="P76" s="434">
        <f t="shared" si="1"/>
        <v>46944.5</v>
      </c>
    </row>
    <row r="77" spans="2:16" ht="17.25" thickTop="1" thickBot="1" x14ac:dyDescent="0.25">
      <c r="B77" s="614"/>
      <c r="C77" s="435" t="str">
        <f>'[3]ACC RAE County'!C76</f>
        <v>Total</v>
      </c>
      <c r="D77" s="436">
        <f>'[3]ACC RAE County'!D76</f>
        <v>180981</v>
      </c>
      <c r="E77" s="436">
        <f>'[3]ACC RAE County'!E76</f>
        <v>182496</v>
      </c>
      <c r="F77" s="436">
        <f>'[3]ACC RAE County'!F76</f>
        <v>183900</v>
      </c>
      <c r="G77" s="436">
        <f>'[3]ACC RAE County'!G76</f>
        <v>184857</v>
      </c>
      <c r="H77" s="436">
        <f>'[3]ACC RAE County'!H76</f>
        <v>186128</v>
      </c>
      <c r="I77" s="436">
        <f>'[3]ACC RAE County'!I76</f>
        <v>187733</v>
      </c>
      <c r="J77" s="436"/>
      <c r="K77" s="436"/>
      <c r="L77" s="436"/>
      <c r="M77" s="436"/>
      <c r="N77" s="436"/>
      <c r="O77" s="437"/>
      <c r="P77" s="438">
        <f t="shared" si="1"/>
        <v>184349.16666666666</v>
      </c>
    </row>
    <row r="78" spans="2:16" ht="15.75" x14ac:dyDescent="0.2">
      <c r="B78" s="612" t="s">
        <v>99</v>
      </c>
      <c r="C78" s="423" t="str">
        <f>'[3]ACC RAE County'!C77</f>
        <v>El Paso</v>
      </c>
      <c r="D78" s="424">
        <f>'[3]ACC RAE County'!D77</f>
        <v>189695</v>
      </c>
      <c r="E78" s="424">
        <f>'[3]ACC RAE County'!E77</f>
        <v>191202</v>
      </c>
      <c r="F78" s="424">
        <f>'[3]ACC RAE County'!F77</f>
        <v>192399</v>
      </c>
      <c r="G78" s="424">
        <f>'[3]ACC RAE County'!G77</f>
        <v>193289</v>
      </c>
      <c r="H78" s="424">
        <f>'[3]ACC RAE County'!H77</f>
        <v>194096</v>
      </c>
      <c r="I78" s="424">
        <f>'[3]ACC RAE County'!I77</f>
        <v>195411</v>
      </c>
      <c r="J78" s="424"/>
      <c r="K78" s="424"/>
      <c r="L78" s="424"/>
      <c r="M78" s="424"/>
      <c r="N78" s="424"/>
      <c r="O78" s="425"/>
      <c r="P78" s="426">
        <f t="shared" si="1"/>
        <v>192682</v>
      </c>
    </row>
    <row r="79" spans="2:16" ht="15.75" x14ac:dyDescent="0.2">
      <c r="B79" s="613"/>
      <c r="C79" s="427" t="str">
        <f>'[3]ACC RAE County'!C78</f>
        <v>Park</v>
      </c>
      <c r="D79" s="428">
        <f>'[3]ACC RAE County'!D78</f>
        <v>1500</v>
      </c>
      <c r="E79" s="428">
        <f>'[3]ACC RAE County'!E78</f>
        <v>1530</v>
      </c>
      <c r="F79" s="428">
        <f>'[3]ACC RAE County'!F78</f>
        <v>1559</v>
      </c>
      <c r="G79" s="428">
        <f>'[3]ACC RAE County'!G78</f>
        <v>1594</v>
      </c>
      <c r="H79" s="428">
        <f>'[3]ACC RAE County'!H78</f>
        <v>1639</v>
      </c>
      <c r="I79" s="428">
        <f>'[3]ACC RAE County'!I78</f>
        <v>1682</v>
      </c>
      <c r="J79" s="428"/>
      <c r="K79" s="428"/>
      <c r="L79" s="428"/>
      <c r="M79" s="428"/>
      <c r="N79" s="428"/>
      <c r="O79" s="429"/>
      <c r="P79" s="430">
        <f t="shared" si="1"/>
        <v>1584</v>
      </c>
    </row>
    <row r="80" spans="2:16" ht="15.75" x14ac:dyDescent="0.2">
      <c r="B80" s="613"/>
      <c r="C80" s="427" t="str">
        <f>'[3]ACC RAE County'!C79</f>
        <v>Teller</v>
      </c>
      <c r="D80" s="428">
        <f>'[3]ACC RAE County'!D79</f>
        <v>5970</v>
      </c>
      <c r="E80" s="428">
        <f>'[3]ACC RAE County'!E79</f>
        <v>6018</v>
      </c>
      <c r="F80" s="428">
        <f>'[3]ACC RAE County'!F79</f>
        <v>6029</v>
      </c>
      <c r="G80" s="428">
        <f>'[3]ACC RAE County'!G79</f>
        <v>6079</v>
      </c>
      <c r="H80" s="428">
        <f>'[3]ACC RAE County'!H79</f>
        <v>6106</v>
      </c>
      <c r="I80" s="428">
        <f>'[3]ACC RAE County'!I79</f>
        <v>6139</v>
      </c>
      <c r="J80" s="428"/>
      <c r="K80" s="428"/>
      <c r="L80" s="428"/>
      <c r="M80" s="428"/>
      <c r="N80" s="428"/>
      <c r="O80" s="429"/>
      <c r="P80" s="430">
        <f t="shared" si="1"/>
        <v>6056.833333333333</v>
      </c>
    </row>
    <row r="81" spans="2:18" ht="16.5" thickBot="1" x14ac:dyDescent="0.25">
      <c r="B81" s="613"/>
      <c r="C81" s="431" t="str">
        <f>'[3]ACC RAE County'!C80</f>
        <v>Residence Outside RAE Area(1)</v>
      </c>
      <c r="D81" s="432">
        <f>'[3]ACC RAE County'!D80</f>
        <v>10315</v>
      </c>
      <c r="E81" s="432">
        <f>'[3]ACC RAE County'!E80</f>
        <v>10476</v>
      </c>
      <c r="F81" s="432">
        <f>'[3]ACC RAE County'!F80</f>
        <v>10619</v>
      </c>
      <c r="G81" s="432">
        <f>'[3]ACC RAE County'!G80</f>
        <v>10826</v>
      </c>
      <c r="H81" s="432">
        <f>'[3]ACC RAE County'!H80</f>
        <v>10996</v>
      </c>
      <c r="I81" s="432">
        <f>'[3]ACC RAE County'!I80</f>
        <v>11099</v>
      </c>
      <c r="J81" s="432"/>
      <c r="K81" s="432"/>
      <c r="L81" s="432"/>
      <c r="M81" s="432"/>
      <c r="N81" s="432"/>
      <c r="O81" s="433"/>
      <c r="P81" s="434">
        <f t="shared" si="1"/>
        <v>10721.833333333334</v>
      </c>
    </row>
    <row r="82" spans="2:18" ht="17.25" thickTop="1" thickBot="1" x14ac:dyDescent="0.25">
      <c r="B82" s="614"/>
      <c r="C82" s="435" t="str">
        <f>'[3]ACC RAE County'!C81</f>
        <v>Total</v>
      </c>
      <c r="D82" s="436">
        <f>'[3]ACC RAE County'!D81</f>
        <v>207480</v>
      </c>
      <c r="E82" s="436">
        <f>'[3]ACC RAE County'!E81</f>
        <v>209226</v>
      </c>
      <c r="F82" s="436">
        <f>'[3]ACC RAE County'!F81</f>
        <v>210606</v>
      </c>
      <c r="G82" s="436">
        <f>'[3]ACC RAE County'!G81</f>
        <v>211788</v>
      </c>
      <c r="H82" s="436">
        <f>'[3]ACC RAE County'!H81</f>
        <v>212837</v>
      </c>
      <c r="I82" s="436">
        <f>'[3]ACC RAE County'!I81</f>
        <v>214331</v>
      </c>
      <c r="J82" s="436"/>
      <c r="K82" s="436"/>
      <c r="L82" s="436"/>
      <c r="M82" s="436"/>
      <c r="N82" s="436"/>
      <c r="O82" s="437"/>
      <c r="P82" s="438">
        <f t="shared" si="1"/>
        <v>211044.66666666666</v>
      </c>
    </row>
    <row r="83" spans="2:18" ht="15.75" x14ac:dyDescent="0.2">
      <c r="B83" s="620" t="s">
        <v>143</v>
      </c>
      <c r="C83" s="441" t="str">
        <f>'[3]ACC RAE County'!C82</f>
        <v>Adams</v>
      </c>
      <c r="D83" s="442">
        <f>'[3]ACC RAE County'!D82</f>
        <v>4645</v>
      </c>
      <c r="E83" s="442">
        <f>'[3]ACC RAE County'!E82</f>
        <v>4724</v>
      </c>
      <c r="F83" s="442">
        <f>'[3]ACC RAE County'!F82</f>
        <v>4748</v>
      </c>
      <c r="G83" s="442">
        <f>'[3]ACC RAE County'!G82</f>
        <v>4796</v>
      </c>
      <c r="H83" s="442">
        <f>'[3]ACC RAE County'!H82</f>
        <v>4900</v>
      </c>
      <c r="I83" s="443">
        <f>'[3]ACC RAE County'!I82</f>
        <v>4987</v>
      </c>
      <c r="J83" s="443"/>
      <c r="K83" s="444"/>
      <c r="L83" s="444"/>
      <c r="M83" s="444"/>
      <c r="N83" s="444"/>
      <c r="O83" s="445"/>
      <c r="P83" s="446">
        <f t="shared" si="1"/>
        <v>4800</v>
      </c>
    </row>
    <row r="84" spans="2:18" ht="15.75" x14ac:dyDescent="0.2">
      <c r="B84" s="621"/>
      <c r="C84" s="447" t="str">
        <f>'[3]ACC RAE County'!C83</f>
        <v>Arapahoe</v>
      </c>
      <c r="D84" s="448">
        <f>'[3]ACC RAE County'!D83</f>
        <v>5716</v>
      </c>
      <c r="E84" s="448">
        <f>'[3]ACC RAE County'!E83</f>
        <v>5851</v>
      </c>
      <c r="F84" s="448">
        <f>'[3]ACC RAE County'!F83</f>
        <v>5979</v>
      </c>
      <c r="G84" s="448">
        <f>'[3]ACC RAE County'!G83</f>
        <v>6058</v>
      </c>
      <c r="H84" s="448">
        <f>'[3]ACC RAE County'!H83</f>
        <v>6182</v>
      </c>
      <c r="I84" s="449">
        <f>'[3]ACC RAE County'!I83</f>
        <v>6304</v>
      </c>
      <c r="J84" s="449"/>
      <c r="K84" s="450"/>
      <c r="L84" s="450"/>
      <c r="M84" s="450"/>
      <c r="N84" s="450"/>
      <c r="O84" s="451"/>
      <c r="P84" s="452">
        <f t="shared" si="1"/>
        <v>6015</v>
      </c>
    </row>
    <row r="85" spans="2:18" ht="15.75" x14ac:dyDescent="0.2">
      <c r="B85" s="621"/>
      <c r="C85" s="447" t="str">
        <f>'[3]ACC RAE County'!C84</f>
        <v>Denver</v>
      </c>
      <c r="D85" s="448">
        <f>'[3]ACC RAE County'!D84</f>
        <v>95287</v>
      </c>
      <c r="E85" s="448">
        <f>'[3]ACC RAE County'!E84</f>
        <v>95943</v>
      </c>
      <c r="F85" s="448">
        <f>'[3]ACC RAE County'!F84</f>
        <v>96339</v>
      </c>
      <c r="G85" s="448">
        <f>'[3]ACC RAE County'!G84</f>
        <v>95974</v>
      </c>
      <c r="H85" s="448">
        <f>'[3]ACC RAE County'!H84</f>
        <v>95742</v>
      </c>
      <c r="I85" s="449">
        <f>'[3]ACC RAE County'!I84</f>
        <v>95388</v>
      </c>
      <c r="J85" s="449"/>
      <c r="K85" s="450"/>
      <c r="L85" s="450"/>
      <c r="M85" s="450"/>
      <c r="N85" s="450"/>
      <c r="O85" s="451"/>
      <c r="P85" s="452">
        <f t="shared" si="1"/>
        <v>95778.833333333328</v>
      </c>
    </row>
    <row r="86" spans="2:18" ht="15.75" x14ac:dyDescent="0.2">
      <c r="B86" s="621"/>
      <c r="C86" s="447" t="str">
        <f>'[3]ACC RAE County'!C85</f>
        <v>Jefferson</v>
      </c>
      <c r="D86" s="448">
        <f>'[3]ACC RAE County'!D85</f>
        <v>3595</v>
      </c>
      <c r="E86" s="448">
        <f>'[3]ACC RAE County'!E85</f>
        <v>3647</v>
      </c>
      <c r="F86" s="448">
        <f>'[3]ACC RAE County'!F85</f>
        <v>3691</v>
      </c>
      <c r="G86" s="448">
        <f>'[3]ACC RAE County'!G85</f>
        <v>3731</v>
      </c>
      <c r="H86" s="448">
        <f>'[3]ACC RAE County'!H85</f>
        <v>3788</v>
      </c>
      <c r="I86" s="449">
        <f>'[3]ACC RAE County'!I85</f>
        <v>3843</v>
      </c>
      <c r="J86" s="449"/>
      <c r="K86" s="450"/>
      <c r="L86" s="450"/>
      <c r="M86" s="450"/>
      <c r="N86" s="450"/>
      <c r="O86" s="451"/>
      <c r="P86" s="452">
        <f t="shared" si="1"/>
        <v>3715.8333333333335</v>
      </c>
    </row>
    <row r="87" spans="2:18" ht="32.25" thickBot="1" x14ac:dyDescent="0.25">
      <c r="B87" s="621"/>
      <c r="C87" s="453" t="str">
        <f>'[3]ACC RAE County'!C86</f>
        <v>Residence Outside Denver Health Managed Care</v>
      </c>
      <c r="D87" s="454">
        <f>'[3]ACC RAE County'!D86</f>
        <v>113</v>
      </c>
      <c r="E87" s="454">
        <f>'[3]ACC RAE County'!E86</f>
        <v>119</v>
      </c>
      <c r="F87" s="454">
        <f>'[3]ACC RAE County'!F86</f>
        <v>125</v>
      </c>
      <c r="G87" s="454">
        <f>'[3]ACC RAE County'!G86</f>
        <v>118</v>
      </c>
      <c r="H87" s="454">
        <f>'[3]ACC RAE County'!H86</f>
        <v>136</v>
      </c>
      <c r="I87" s="455">
        <f>'[3]ACC RAE County'!I86</f>
        <v>100</v>
      </c>
      <c r="J87" s="455"/>
      <c r="K87" s="456"/>
      <c r="L87" s="456"/>
      <c r="M87" s="456"/>
      <c r="N87" s="456"/>
      <c r="O87" s="457"/>
      <c r="P87" s="458">
        <f t="shared" si="1"/>
        <v>118.5</v>
      </c>
    </row>
    <row r="88" spans="2:18" ht="17.25" thickTop="1" thickBot="1" x14ac:dyDescent="0.25">
      <c r="B88" s="622"/>
      <c r="C88" s="459" t="str">
        <f>'[3]ACC RAE County'!C87</f>
        <v>Total</v>
      </c>
      <c r="D88" s="460">
        <f>'[3]ACC RAE County'!D87</f>
        <v>109356</v>
      </c>
      <c r="E88" s="460">
        <f>'[3]ACC RAE County'!E87</f>
        <v>110284</v>
      </c>
      <c r="F88" s="460">
        <f>'[3]ACC RAE County'!F87</f>
        <v>110882</v>
      </c>
      <c r="G88" s="460">
        <f>'[3]ACC RAE County'!G87</f>
        <v>110677</v>
      </c>
      <c r="H88" s="460">
        <f>'[3]ACC RAE County'!H87</f>
        <v>110748</v>
      </c>
      <c r="I88" s="461">
        <f>'[3]ACC RAE County'!I87</f>
        <v>110622</v>
      </c>
      <c r="J88" s="461"/>
      <c r="K88" s="462"/>
      <c r="L88" s="462"/>
      <c r="M88" s="462"/>
      <c r="N88" s="462"/>
      <c r="O88" s="463"/>
      <c r="P88" s="464">
        <f t="shared" si="1"/>
        <v>110428.16666666667</v>
      </c>
    </row>
    <row r="89" spans="2:18" ht="5.25" customHeight="1" thickBot="1" x14ac:dyDescent="0.25">
      <c r="B89" s="117"/>
      <c r="C89" s="465"/>
      <c r="D89" s="466"/>
      <c r="E89" s="466"/>
      <c r="F89" s="467"/>
      <c r="G89" s="467"/>
      <c r="H89" s="467"/>
      <c r="I89" s="467"/>
      <c r="J89" s="467"/>
      <c r="K89" s="467"/>
      <c r="L89" s="467"/>
      <c r="M89" s="467"/>
      <c r="N89" s="467"/>
      <c r="O89" s="467"/>
      <c r="P89" s="468"/>
    </row>
    <row r="90" spans="2:18" ht="16.5" thickBot="1" x14ac:dyDescent="0.25">
      <c r="B90" s="618" t="str">
        <f>'[3]ACC RAE County'!B89:C89</f>
        <v>Total ACC Caseload</v>
      </c>
      <c r="C90" s="619"/>
      <c r="D90" s="469">
        <f>'[3]ACC RAE County'!D89</f>
        <v>1433249</v>
      </c>
      <c r="E90" s="469">
        <f>'[3]ACC RAE County'!E89</f>
        <v>1444073</v>
      </c>
      <c r="F90" s="469">
        <f>'[3]ACC RAE County'!F89</f>
        <v>1454178</v>
      </c>
      <c r="G90" s="469">
        <f>'[3]ACC RAE County'!G89</f>
        <v>1463005</v>
      </c>
      <c r="H90" s="469">
        <f>'[3]ACC RAE County'!H89</f>
        <v>1472689</v>
      </c>
      <c r="I90" s="470">
        <f>'[3]ACC RAE County'!I89</f>
        <v>1483609</v>
      </c>
      <c r="J90" s="470"/>
      <c r="K90" s="470"/>
      <c r="L90" s="470"/>
      <c r="M90" s="470"/>
      <c r="N90" s="470"/>
      <c r="O90" s="470"/>
      <c r="P90" s="471">
        <f>AVERAGE(D90:O90)</f>
        <v>1458467.1666666667</v>
      </c>
    </row>
    <row r="91" spans="2:18" ht="32.25" customHeight="1" x14ac:dyDescent="0.2">
      <c r="B91" s="615" t="s">
        <v>127</v>
      </c>
      <c r="C91" s="616"/>
      <c r="D91" s="616"/>
      <c r="E91" s="616"/>
      <c r="F91" s="616"/>
      <c r="G91" s="616"/>
      <c r="H91" s="616"/>
      <c r="I91" s="616"/>
      <c r="J91" s="616"/>
      <c r="K91" s="616"/>
      <c r="L91" s="616"/>
      <c r="M91" s="616"/>
      <c r="N91" s="616"/>
      <c r="O91" s="616"/>
      <c r="P91" s="617"/>
    </row>
    <row r="92" spans="2:18" ht="31.5" customHeight="1" x14ac:dyDescent="0.25">
      <c r="B92" s="606" t="s">
        <v>145</v>
      </c>
      <c r="C92" s="607"/>
      <c r="D92" s="607"/>
      <c r="E92" s="607"/>
      <c r="F92" s="607"/>
      <c r="G92" s="607"/>
      <c r="H92" s="607"/>
      <c r="I92" s="607"/>
      <c r="J92" s="607"/>
      <c r="K92" s="607"/>
      <c r="L92" s="607"/>
      <c r="M92" s="607"/>
      <c r="N92" s="607"/>
      <c r="O92" s="607"/>
      <c r="P92" s="608"/>
      <c r="Q92" s="49" t="s">
        <v>91</v>
      </c>
      <c r="R92" s="115"/>
    </row>
    <row r="93" spans="2:18" ht="31.5" customHeight="1" thickBot="1" x14ac:dyDescent="0.25">
      <c r="B93" s="603" t="s">
        <v>146</v>
      </c>
      <c r="C93" s="604"/>
      <c r="D93" s="604"/>
      <c r="E93" s="604"/>
      <c r="F93" s="604"/>
      <c r="G93" s="604"/>
      <c r="H93" s="604"/>
      <c r="I93" s="604"/>
      <c r="J93" s="604"/>
      <c r="K93" s="604"/>
      <c r="L93" s="604"/>
      <c r="M93" s="604"/>
      <c r="N93" s="604"/>
      <c r="O93" s="604"/>
      <c r="P93" s="605"/>
      <c r="Q93" s="241" t="s">
        <v>91</v>
      </c>
    </row>
    <row r="94" spans="2:18" x14ac:dyDescent="0.2">
      <c r="E94" s="115"/>
    </row>
    <row r="97" spans="6:10" x14ac:dyDescent="0.2">
      <c r="F97" s="115"/>
    </row>
    <row r="101" spans="6:10" x14ac:dyDescent="0.2">
      <c r="J101" s="113"/>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6" priority="7">
      <formula>D4="NR"</formula>
    </cfRule>
  </conditionalFormatting>
  <conditionalFormatting sqref="D83:P85">
    <cfRule type="expression" dxfId="5" priority="6">
      <formula>D83="NR"</formula>
    </cfRule>
  </conditionalFormatting>
  <conditionalFormatting sqref="O83">
    <cfRule type="expression" dxfId="4" priority="5">
      <formula>O83="NR"</formula>
    </cfRule>
  </conditionalFormatting>
  <conditionalFormatting sqref="O84:O85">
    <cfRule type="expression" dxfId="3" priority="4">
      <formula>O84="NR"</formula>
    </cfRule>
  </conditionalFormatting>
  <conditionalFormatting sqref="O88">
    <cfRule type="expression" dxfId="2" priority="2">
      <formula>O88="NR"</formula>
    </cfRule>
  </conditionalFormatting>
  <conditionalFormatting sqref="O86:O87">
    <cfRule type="expression" dxfId="1" priority="1">
      <formula>O86="NR"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tabSelected="1" view="pageBreakPreview" zoomScale="80" zoomScaleNormal="100" zoomScaleSheetLayoutView="80" workbookViewId="0">
      <selection activeCell="O62" sqref="O62"/>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0"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623" t="s">
        <v>167</v>
      </c>
      <c r="B1" s="624"/>
      <c r="C1" s="624"/>
      <c r="D1" s="625"/>
      <c r="E1"/>
    </row>
    <row r="2" spans="1:5" ht="31.5" x14ac:dyDescent="0.2">
      <c r="A2" s="215"/>
      <c r="B2" s="233" t="s">
        <v>18</v>
      </c>
      <c r="C2" s="234" t="s">
        <v>118</v>
      </c>
      <c r="D2" s="235" t="s">
        <v>119</v>
      </c>
      <c r="E2"/>
    </row>
    <row r="3" spans="1:5" x14ac:dyDescent="0.25">
      <c r="A3" s="398">
        <f>'[3]BH Expend-Adjusted'!A3</f>
        <v>44378</v>
      </c>
      <c r="B3" s="261">
        <f>'[3]BH Expend-Adjusted'!B3</f>
        <v>83118882</v>
      </c>
      <c r="C3" s="298">
        <f>'[3]BH Expend-Adjusted'!C3</f>
        <v>83113355</v>
      </c>
      <c r="D3" s="299">
        <f>'[3]BH Expend-Adjusted'!D3</f>
        <v>5527</v>
      </c>
      <c r="E3"/>
    </row>
    <row r="4" spans="1:5" x14ac:dyDescent="0.25">
      <c r="A4" s="398">
        <f>'[3]BH Expend-Adjusted'!A4</f>
        <v>44409</v>
      </c>
      <c r="B4" s="261">
        <f>'[3]BH Expend-Adjusted'!B4</f>
        <v>84209884</v>
      </c>
      <c r="C4" s="298">
        <f>'[3]BH Expend-Adjusted'!C4</f>
        <v>84202057</v>
      </c>
      <c r="D4" s="299">
        <f>'[3]BH Expend-Adjusted'!D4</f>
        <v>7827</v>
      </c>
      <c r="E4"/>
    </row>
    <row r="5" spans="1:5" x14ac:dyDescent="0.25">
      <c r="A5" s="398">
        <f>'[3]BH Expend-Adjusted'!A5</f>
        <v>44440</v>
      </c>
      <c r="B5" s="261">
        <f>'[3]BH Expend-Adjusted'!B5</f>
        <v>83357250</v>
      </c>
      <c r="C5" s="298">
        <f>'[3]BH Expend-Adjusted'!C5</f>
        <v>83351926</v>
      </c>
      <c r="D5" s="299">
        <f>'[3]BH Expend-Adjusted'!D5</f>
        <v>5324</v>
      </c>
      <c r="E5"/>
    </row>
    <row r="6" spans="1:5" x14ac:dyDescent="0.25">
      <c r="A6" s="398">
        <f>'[3]BH Expend-Adjusted'!A6</f>
        <v>44470</v>
      </c>
      <c r="B6" s="261">
        <f>'[3]BH Expend-Adjusted'!B6</f>
        <v>84818724</v>
      </c>
      <c r="C6" s="298">
        <f>'[3]BH Expend-Adjusted'!C6</f>
        <v>84815455</v>
      </c>
      <c r="D6" s="299">
        <f>'[3]BH Expend-Adjusted'!D6</f>
        <v>3269</v>
      </c>
      <c r="E6"/>
    </row>
    <row r="7" spans="1:5" x14ac:dyDescent="0.25">
      <c r="A7" s="398">
        <f>'[3]BH Expend-Adjusted'!A7</f>
        <v>44501</v>
      </c>
      <c r="B7" s="261">
        <f>'[3]BH Expend-Adjusted'!B7</f>
        <v>86168733</v>
      </c>
      <c r="C7" s="298">
        <f>'[3]BH Expend-Adjusted'!C7</f>
        <v>86163635</v>
      </c>
      <c r="D7" s="299">
        <f>'[3]BH Expend-Adjusted'!D7</f>
        <v>5098</v>
      </c>
      <c r="E7"/>
    </row>
    <row r="8" spans="1:5" x14ac:dyDescent="0.25">
      <c r="A8" s="398">
        <f>'[3]BH Expend-Adjusted'!A8</f>
        <v>44531</v>
      </c>
      <c r="B8" s="261">
        <f>'[3]BH Expend-Adjusted'!B8</f>
        <v>88761925</v>
      </c>
      <c r="C8" s="298">
        <f>'[3]BH Expend-Adjusted'!C8</f>
        <v>85607238</v>
      </c>
      <c r="D8" s="260">
        <f>'[3]BH Expend-Adjusted'!D8</f>
        <v>3154687</v>
      </c>
      <c r="E8"/>
    </row>
    <row r="9" spans="1:5" x14ac:dyDescent="0.25">
      <c r="A9" s="398">
        <f>'[3]BH Expend-Adjusted'!A9</f>
        <v>44562</v>
      </c>
      <c r="B9" s="261"/>
      <c r="C9" s="298"/>
      <c r="D9" s="260"/>
      <c r="E9"/>
    </row>
    <row r="10" spans="1:5" x14ac:dyDescent="0.25">
      <c r="A10" s="398">
        <f>'[3]BH Expend-Adjusted'!A10</f>
        <v>44593</v>
      </c>
      <c r="B10" s="261"/>
      <c r="C10" s="298"/>
      <c r="D10" s="260"/>
      <c r="E10"/>
    </row>
    <row r="11" spans="1:5" x14ac:dyDescent="0.25">
      <c r="A11" s="398">
        <f>'[3]BH Expend-Adjusted'!A11</f>
        <v>44621</v>
      </c>
      <c r="B11" s="261"/>
      <c r="C11" s="298"/>
      <c r="D11" s="260"/>
      <c r="E11"/>
    </row>
    <row r="12" spans="1:5" x14ac:dyDescent="0.25">
      <c r="A12" s="398">
        <f>'[3]BH Expend-Adjusted'!A12</f>
        <v>44652</v>
      </c>
      <c r="B12" s="261"/>
      <c r="C12" s="298"/>
      <c r="D12" s="260"/>
      <c r="E12"/>
    </row>
    <row r="13" spans="1:5" x14ac:dyDescent="0.25">
      <c r="A13" s="398">
        <f>'[3]BH Expend-Adjusted'!A13</f>
        <v>44682</v>
      </c>
      <c r="B13" s="261"/>
      <c r="C13" s="298"/>
      <c r="D13" s="260"/>
      <c r="E13"/>
    </row>
    <row r="14" spans="1:5" x14ac:dyDescent="0.25">
      <c r="A14" s="398">
        <f>'[3]BH Expend-Adjusted'!A14</f>
        <v>44713</v>
      </c>
      <c r="B14" s="261"/>
      <c r="C14" s="298"/>
      <c r="D14" s="260"/>
      <c r="E14"/>
    </row>
    <row r="15" spans="1:5" x14ac:dyDescent="0.25">
      <c r="A15" s="216" t="str">
        <f>'[3]BH Expend-Adjusted'!A15</f>
        <v>Total Year-to-Date Expenditures</v>
      </c>
      <c r="B15" s="300">
        <f>'[3]BH Expend-Adjusted'!B15</f>
        <v>510435398</v>
      </c>
      <c r="C15" s="301">
        <f>'[3]BH Expend-Adjusted'!C15</f>
        <v>507253666</v>
      </c>
      <c r="D15" s="302">
        <f>'[3]BH Expend-Adjusted'!D15</f>
        <v>3181732</v>
      </c>
      <c r="E15"/>
    </row>
    <row r="16" spans="1:5" x14ac:dyDescent="0.25">
      <c r="A16" s="81" t="str">
        <f>'[3]BH Expend-Adjusted'!A16</f>
        <v>Total Year-to-Date Appropriation</v>
      </c>
      <c r="B16" s="261">
        <f>'[3]BH Expend-Adjusted'!B16</f>
        <v>998723955</v>
      </c>
      <c r="C16" s="303">
        <f>'[3]BH Expend-Adjusted'!C16</f>
        <v>983572421</v>
      </c>
      <c r="D16" s="246">
        <f>'[3]BH Expend-Adjusted'!D16</f>
        <v>15151534</v>
      </c>
      <c r="E16"/>
    </row>
    <row r="17" spans="1:5" ht="16.5" thickBot="1" x14ac:dyDescent="0.3">
      <c r="A17" s="226" t="str">
        <f>'[3]BH Expend-Adjusted'!A17</f>
        <v>Remaining in Appropriation</v>
      </c>
      <c r="B17" s="304">
        <f>'[3]BH Expend-Adjusted'!B17</f>
        <v>488288557</v>
      </c>
      <c r="C17" s="301">
        <f>'[3]BH Expend-Adjusted'!C17</f>
        <v>476318755</v>
      </c>
      <c r="D17" s="302">
        <f>'[3]BH Expend-Adjusted'!D17</f>
        <v>11969802</v>
      </c>
      <c r="E17"/>
    </row>
    <row r="18" spans="1:5" ht="12.75" x14ac:dyDescent="0.2">
      <c r="A18" s="626" t="s">
        <v>4</v>
      </c>
      <c r="B18" s="627"/>
      <c r="C18" s="627"/>
      <c r="D18" s="628"/>
      <c r="E18"/>
    </row>
    <row r="19" spans="1:5" ht="14.25" customHeight="1" x14ac:dyDescent="0.2">
      <c r="A19" s="629" t="s">
        <v>128</v>
      </c>
      <c r="B19" s="630"/>
      <c r="C19" s="630"/>
      <c r="D19" s="631"/>
      <c r="E19"/>
    </row>
    <row r="20" spans="1:5" ht="12.75" customHeight="1" x14ac:dyDescent="0.2">
      <c r="A20" s="635" t="s">
        <v>181</v>
      </c>
      <c r="B20" s="636"/>
      <c r="C20" s="636"/>
      <c r="D20" s="637"/>
      <c r="E20" s="116" t="s">
        <v>93</v>
      </c>
    </row>
    <row r="21" spans="1:5" ht="26.25" thickBot="1" x14ac:dyDescent="0.25">
      <c r="A21" s="632" t="s">
        <v>159</v>
      </c>
      <c r="B21" s="633"/>
      <c r="C21" s="633"/>
      <c r="D21" s="634"/>
      <c r="E21" s="116" t="s">
        <v>91</v>
      </c>
    </row>
    <row r="30" spans="1:5" x14ac:dyDescent="0.25">
      <c r="E30" s="197"/>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tabSelected="1" view="pageBreakPreview" zoomScale="90" zoomScaleNormal="100" zoomScaleSheetLayoutView="90" workbookViewId="0">
      <selection activeCell="O62" sqref="O62"/>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9" bestFit="1" customWidth="1"/>
    <col min="13" max="13" width="12.85546875" bestFit="1" customWidth="1"/>
    <col min="14" max="14" width="11.5703125" bestFit="1" customWidth="1"/>
    <col min="17" max="17" width="16.140625" bestFit="1" customWidth="1"/>
  </cols>
  <sheetData>
    <row r="1" spans="1:12" ht="15.75" customHeight="1" thickBot="1" x14ac:dyDescent="0.25">
      <c r="A1" s="648" t="s">
        <v>168</v>
      </c>
      <c r="B1" s="649"/>
      <c r="C1" s="649"/>
      <c r="D1" s="649"/>
      <c r="E1" s="649"/>
      <c r="F1" s="649"/>
      <c r="G1" s="649"/>
      <c r="H1" s="649"/>
      <c r="I1" s="649"/>
      <c r="J1" s="649"/>
      <c r="K1" s="650"/>
      <c r="L1"/>
    </row>
    <row r="2" spans="1:12" ht="63" x14ac:dyDescent="0.2">
      <c r="A2" s="186"/>
      <c r="B2" s="187" t="s">
        <v>10</v>
      </c>
      <c r="C2" s="188" t="s">
        <v>102</v>
      </c>
      <c r="D2" s="188" t="s">
        <v>103</v>
      </c>
      <c r="E2" s="188" t="s">
        <v>104</v>
      </c>
      <c r="F2" s="188" t="s">
        <v>105</v>
      </c>
      <c r="G2" s="188" t="s">
        <v>149</v>
      </c>
      <c r="H2" s="188" t="s">
        <v>107</v>
      </c>
      <c r="I2" s="188" t="s">
        <v>108</v>
      </c>
      <c r="J2" s="188" t="s">
        <v>148</v>
      </c>
      <c r="K2" s="238" t="s">
        <v>111</v>
      </c>
      <c r="L2"/>
    </row>
    <row r="3" spans="1:12" x14ac:dyDescent="0.25">
      <c r="A3" s="84" t="str">
        <f>'[3]BH by RAE-Adjusted'!A3</f>
        <v xml:space="preserve">July                  </v>
      </c>
      <c r="B3" s="261">
        <f>'[3]BH by RAE-Adjusted'!B3</f>
        <v>83113355</v>
      </c>
      <c r="C3" s="261">
        <f>'[3]BH by RAE-Adjusted'!C3</f>
        <v>12521329</v>
      </c>
      <c r="D3" s="261">
        <f>'[3]BH by RAE-Adjusted'!D3</f>
        <v>5248800</v>
      </c>
      <c r="E3" s="261">
        <f>'[3]BH by RAE-Adjusted'!E3</f>
        <v>17103615</v>
      </c>
      <c r="F3" s="261">
        <f>'[3]BH by RAE-Adjusted'!F3</f>
        <v>8699304</v>
      </c>
      <c r="G3" s="262">
        <f>'[3]BH by RAE-Adjusted'!G3</f>
        <v>10093267</v>
      </c>
      <c r="H3" s="262">
        <f>'[3]BH by RAE-Adjusted'!H3</f>
        <v>12377729</v>
      </c>
      <c r="I3" s="262">
        <f>'[3]BH by RAE-Adjusted'!I3</f>
        <v>11045321</v>
      </c>
      <c r="J3" s="262">
        <f>'[3]BH by RAE-Adjusted'!J3</f>
        <v>6489483</v>
      </c>
      <c r="K3" s="260">
        <f>'[3]BH by RAE-Adjusted'!K3</f>
        <v>-465493</v>
      </c>
      <c r="L3"/>
    </row>
    <row r="4" spans="1:12" x14ac:dyDescent="0.25">
      <c r="A4" s="84" t="str">
        <f>'[3]BH by RAE-Adjusted'!A4</f>
        <v xml:space="preserve">August             </v>
      </c>
      <c r="B4" s="261">
        <f>'[3]BH by RAE-Adjusted'!B4</f>
        <v>84202056</v>
      </c>
      <c r="C4" s="261">
        <f>'[3]BH by RAE-Adjusted'!C4</f>
        <v>12632341</v>
      </c>
      <c r="D4" s="261">
        <f>'[3]BH by RAE-Adjusted'!D4</f>
        <v>5307477</v>
      </c>
      <c r="E4" s="261">
        <f>'[3]BH by RAE-Adjusted'!E4</f>
        <v>17263161</v>
      </c>
      <c r="F4" s="261">
        <f>'[3]BH by RAE-Adjusted'!F4</f>
        <v>8752824</v>
      </c>
      <c r="G4" s="262">
        <f>'[3]BH by RAE-Adjusted'!G4</f>
        <v>10128975</v>
      </c>
      <c r="H4" s="262">
        <f>'[3]BH by RAE-Adjusted'!H4</f>
        <v>12488404</v>
      </c>
      <c r="I4" s="262">
        <f>'[3]BH by RAE-Adjusted'!I4</f>
        <v>11137509</v>
      </c>
      <c r="J4" s="262">
        <f>'[3]BH by RAE-Adjusted'!J4</f>
        <v>6560773</v>
      </c>
      <c r="K4" s="260">
        <f>'[3]BH by RAE-Adjusted'!K4</f>
        <v>-69408</v>
      </c>
      <c r="L4"/>
    </row>
    <row r="5" spans="1:12" x14ac:dyDescent="0.25">
      <c r="A5" s="84" t="str">
        <f>'[3]BH by RAE-Adjusted'!A5</f>
        <v xml:space="preserve">September       </v>
      </c>
      <c r="B5" s="261">
        <f>'[3]BH by RAE-Adjusted'!B5</f>
        <v>83351927</v>
      </c>
      <c r="C5" s="261">
        <f>'[3]BH by RAE-Adjusted'!C5</f>
        <v>12706665</v>
      </c>
      <c r="D5" s="261">
        <f>'[3]BH by RAE-Adjusted'!D5</f>
        <v>5359743</v>
      </c>
      <c r="E5" s="261">
        <f>'[3]BH by RAE-Adjusted'!E5</f>
        <v>17432830</v>
      </c>
      <c r="F5" s="261">
        <f>'[3]BH by RAE-Adjusted'!F5</f>
        <v>8804334</v>
      </c>
      <c r="G5" s="262">
        <f>'[3]BH by RAE-Adjusted'!G5</f>
        <v>10148355</v>
      </c>
      <c r="H5" s="262">
        <f>'[3]BH by RAE-Adjusted'!H5</f>
        <v>12604111</v>
      </c>
      <c r="I5" s="262">
        <f>'[3]BH by RAE-Adjusted'!I5</f>
        <v>11229258</v>
      </c>
      <c r="J5" s="262">
        <f>'[3]BH by RAE-Adjusted'!J5</f>
        <v>6604563</v>
      </c>
      <c r="K5" s="260">
        <f>'[3]BH by RAE-Adjusted'!K5</f>
        <v>-1537932</v>
      </c>
      <c r="L5"/>
    </row>
    <row r="6" spans="1:12" x14ac:dyDescent="0.25">
      <c r="A6" s="84" t="str">
        <f>'[3]BH by RAE-Adjusted'!A6</f>
        <v xml:space="preserve">October            </v>
      </c>
      <c r="B6" s="261">
        <f>'[3]BH by RAE-Adjusted'!B6</f>
        <v>84815455</v>
      </c>
      <c r="C6" s="261">
        <f>'[3]BH by RAE-Adjusted'!C6</f>
        <v>12807314</v>
      </c>
      <c r="D6" s="261">
        <f>'[3]BH by RAE-Adjusted'!D6</f>
        <v>5416378</v>
      </c>
      <c r="E6" s="261">
        <f>'[3]BH by RAE-Adjusted'!E6</f>
        <v>17560888</v>
      </c>
      <c r="F6" s="261">
        <f>'[3]BH by RAE-Adjusted'!F6</f>
        <v>8857621</v>
      </c>
      <c r="G6" s="262">
        <f>'[3]BH by RAE-Adjusted'!G6</f>
        <v>10301388</v>
      </c>
      <c r="H6" s="262">
        <f>'[3]BH by RAE-Adjusted'!H6</f>
        <v>12689891</v>
      </c>
      <c r="I6" s="262">
        <f>'[3]BH by RAE-Adjusted'!I6</f>
        <v>11304023</v>
      </c>
      <c r="J6" s="262">
        <f>'[3]BH by RAE-Adjusted'!J6</f>
        <v>6593771</v>
      </c>
      <c r="K6" s="260">
        <f>'[3]BH by RAE-Adjusted'!K6</f>
        <v>-715819</v>
      </c>
      <c r="L6"/>
    </row>
    <row r="7" spans="1:12" x14ac:dyDescent="0.25">
      <c r="A7" s="84" t="str">
        <f>'[3]BH by RAE-Adjusted'!A7</f>
        <v>November</v>
      </c>
      <c r="B7" s="261">
        <f>'[3]BH by RAE-Adjusted'!B7</f>
        <v>86163635</v>
      </c>
      <c r="C7" s="261">
        <f>'[3]BH by RAE-Adjusted'!C7</f>
        <v>12891216</v>
      </c>
      <c r="D7" s="261">
        <f>'[3]BH by RAE-Adjusted'!D7</f>
        <v>5478161</v>
      </c>
      <c r="E7" s="261">
        <f>'[3]BH by RAE-Adjusted'!E7</f>
        <v>17742531</v>
      </c>
      <c r="F7" s="261">
        <f>'[3]BH by RAE-Adjusted'!F7</f>
        <v>8919574</v>
      </c>
      <c r="G7" s="262">
        <f>'[3]BH by RAE-Adjusted'!G7</f>
        <v>10405398</v>
      </c>
      <c r="H7" s="262">
        <f>'[3]BH by RAE-Adjusted'!H7</f>
        <v>12787999</v>
      </c>
      <c r="I7" s="262">
        <f>'[3]BH by RAE-Adjusted'!I7</f>
        <v>11388779</v>
      </c>
      <c r="J7" s="262">
        <f>'[3]BH by RAE-Adjusted'!J7</f>
        <v>6605612</v>
      </c>
      <c r="K7" s="260">
        <f>'[3]BH by RAE-Adjusted'!K7</f>
        <v>-55635</v>
      </c>
      <c r="L7"/>
    </row>
    <row r="8" spans="1:12" x14ac:dyDescent="0.25">
      <c r="A8" s="84" t="str">
        <f>'[3]BH by RAE-Adjusted'!A8</f>
        <v xml:space="preserve">December    </v>
      </c>
      <c r="B8" s="261">
        <f>'[3]BH by RAE-Adjusted'!B8</f>
        <v>85607238</v>
      </c>
      <c r="C8" s="261">
        <f>'[3]BH by RAE-Adjusted'!C8</f>
        <v>12995208</v>
      </c>
      <c r="D8" s="261">
        <f>'[3]BH by RAE-Adjusted'!D8</f>
        <v>5539094</v>
      </c>
      <c r="E8" s="261">
        <f>'[3]BH by RAE-Adjusted'!E8</f>
        <v>17919094</v>
      </c>
      <c r="F8" s="261">
        <f>'[3]BH by RAE-Adjusted'!F8</f>
        <v>8986874</v>
      </c>
      <c r="G8" s="262">
        <f>'[3]BH by RAE-Adjusted'!G8</f>
        <v>10530030</v>
      </c>
      <c r="H8" s="262">
        <f>'[3]BH by RAE-Adjusted'!H8</f>
        <v>12921243</v>
      </c>
      <c r="I8" s="262">
        <f>'[3]BH by RAE-Adjusted'!I8</f>
        <v>11468218</v>
      </c>
      <c r="J8" s="262">
        <f>'[3]BH by RAE-Adjusted'!J8</f>
        <v>6605831</v>
      </c>
      <c r="K8" s="260">
        <f>'[3]BH by RAE-Adjusted'!K8</f>
        <v>-1358354</v>
      </c>
      <c r="L8"/>
    </row>
    <row r="9" spans="1:12" x14ac:dyDescent="0.25">
      <c r="A9" s="84" t="str">
        <f>'[3]BH by RAE-Adjusted'!A9</f>
        <v xml:space="preserve">January            </v>
      </c>
      <c r="B9" s="261"/>
      <c r="C9" s="261"/>
      <c r="D9" s="261"/>
      <c r="E9" s="261"/>
      <c r="F9" s="261"/>
      <c r="G9" s="262"/>
      <c r="H9" s="262"/>
      <c r="I9" s="262"/>
      <c r="J9" s="262"/>
      <c r="K9" s="260"/>
      <c r="L9"/>
    </row>
    <row r="10" spans="1:12" x14ac:dyDescent="0.25">
      <c r="A10" s="84" t="str">
        <f>'[3]BH by RAE-Adjusted'!A10</f>
        <v xml:space="preserve">February          </v>
      </c>
      <c r="B10" s="261"/>
      <c r="C10" s="261"/>
      <c r="D10" s="261"/>
      <c r="E10" s="261"/>
      <c r="F10" s="261"/>
      <c r="G10" s="262"/>
      <c r="H10" s="262"/>
      <c r="I10" s="262"/>
      <c r="J10" s="262"/>
      <c r="K10" s="260"/>
      <c r="L10"/>
    </row>
    <row r="11" spans="1:12" x14ac:dyDescent="0.25">
      <c r="A11" s="84" t="str">
        <f>'[3]BH by RAE-Adjusted'!A11</f>
        <v xml:space="preserve">March            </v>
      </c>
      <c r="B11" s="261"/>
      <c r="C11" s="261"/>
      <c r="D11" s="261"/>
      <c r="E11" s="261"/>
      <c r="F11" s="261"/>
      <c r="G11" s="262"/>
      <c r="H11" s="262"/>
      <c r="I11" s="262"/>
      <c r="J11" s="262"/>
      <c r="K11" s="260"/>
      <c r="L11"/>
    </row>
    <row r="12" spans="1:12" x14ac:dyDescent="0.25">
      <c r="A12" s="84" t="str">
        <f>'[3]BH by RAE-Adjusted'!A12</f>
        <v xml:space="preserve">April                 </v>
      </c>
      <c r="B12" s="261"/>
      <c r="C12" s="261"/>
      <c r="D12" s="261"/>
      <c r="E12" s="261"/>
      <c r="F12" s="261"/>
      <c r="G12" s="262"/>
      <c r="H12" s="262"/>
      <c r="I12" s="262"/>
      <c r="J12" s="262"/>
      <c r="K12" s="260"/>
      <c r="L12"/>
    </row>
    <row r="13" spans="1:12" x14ac:dyDescent="0.25">
      <c r="A13" s="84" t="str">
        <f>'[3]BH by RAE-Adjusted'!A13</f>
        <v xml:space="preserve">May                 </v>
      </c>
      <c r="B13" s="261"/>
      <c r="C13" s="261"/>
      <c r="D13" s="261"/>
      <c r="E13" s="261"/>
      <c r="F13" s="261"/>
      <c r="G13" s="262"/>
      <c r="H13" s="262"/>
      <c r="I13" s="262"/>
      <c r="J13" s="262"/>
      <c r="K13" s="260"/>
      <c r="L13"/>
    </row>
    <row r="14" spans="1:12" x14ac:dyDescent="0.25">
      <c r="A14" s="85" t="str">
        <f>'[3]BH by RAE-Adjusted'!A14</f>
        <v xml:space="preserve">June </v>
      </c>
      <c r="B14" s="261"/>
      <c r="C14" s="261"/>
      <c r="D14" s="261"/>
      <c r="E14" s="261"/>
      <c r="F14" s="262"/>
      <c r="G14" s="262"/>
      <c r="H14" s="262"/>
      <c r="I14" s="262"/>
      <c r="J14" s="262"/>
      <c r="K14" s="260"/>
      <c r="L14"/>
    </row>
    <row r="15" spans="1:12" x14ac:dyDescent="0.25">
      <c r="A15" s="80" t="str">
        <f>'[3]BH by RAE-Adjusted'!A15</f>
        <v>Total Year-to-Date Expenditures</v>
      </c>
      <c r="B15" s="305">
        <f>SUM(B3:B14)</f>
        <v>507253666</v>
      </c>
      <c r="C15" s="306">
        <f t="shared" ref="C15:K15" si="0">SUM(C3:C14)</f>
        <v>76554073</v>
      </c>
      <c r="D15" s="305">
        <f t="shared" si="0"/>
        <v>32349653</v>
      </c>
      <c r="E15" s="305">
        <f t="shared" si="0"/>
        <v>105022119</v>
      </c>
      <c r="F15" s="306">
        <f t="shared" si="0"/>
        <v>53020531</v>
      </c>
      <c r="G15" s="306">
        <f t="shared" si="0"/>
        <v>61607413</v>
      </c>
      <c r="H15" s="306">
        <f t="shared" si="0"/>
        <v>75869377</v>
      </c>
      <c r="I15" s="306">
        <f t="shared" si="0"/>
        <v>67573108</v>
      </c>
      <c r="J15" s="306">
        <f t="shared" si="0"/>
        <v>39460033</v>
      </c>
      <c r="K15" s="307">
        <f t="shared" si="0"/>
        <v>-4202641</v>
      </c>
      <c r="L15"/>
    </row>
    <row r="16" spans="1:12" x14ac:dyDescent="0.25">
      <c r="A16" s="81" t="str">
        <f>'[3]BH by RAE-Adjusted'!A16</f>
        <v>Total Year-to-Date Appropriation</v>
      </c>
      <c r="B16" s="308">
        <f>'[3]BH by RAE-Adjusted'!B16</f>
        <v>983572421</v>
      </c>
      <c r="C16" s="638"/>
      <c r="D16" s="638"/>
      <c r="E16" s="638"/>
      <c r="F16" s="638"/>
      <c r="G16" s="638"/>
      <c r="H16" s="638"/>
      <c r="I16" s="638"/>
      <c r="J16" s="638"/>
      <c r="K16" s="639"/>
      <c r="L16"/>
    </row>
    <row r="17" spans="1:12" ht="16.5" thickBot="1" x14ac:dyDescent="0.3">
      <c r="A17" s="86" t="str">
        <f>'[3]BH by RAE-Adjusted'!A17</f>
        <v>Remaining in Appropriation</v>
      </c>
      <c r="B17" s="309">
        <f>B16-B15</f>
        <v>476318755</v>
      </c>
      <c r="C17" s="640"/>
      <c r="D17" s="640"/>
      <c r="E17" s="640"/>
      <c r="F17" s="640"/>
      <c r="G17" s="640"/>
      <c r="H17" s="640"/>
      <c r="I17" s="640"/>
      <c r="J17" s="640"/>
      <c r="K17" s="641"/>
      <c r="L17"/>
    </row>
    <row r="18" spans="1:12" ht="15.75" customHeight="1" x14ac:dyDescent="0.2">
      <c r="A18" s="645" t="s">
        <v>110</v>
      </c>
      <c r="B18" s="646"/>
      <c r="C18" s="646"/>
      <c r="D18" s="646"/>
      <c r="E18" s="646"/>
      <c r="F18" s="646"/>
      <c r="G18" s="646"/>
      <c r="H18" s="646"/>
      <c r="I18" s="646"/>
      <c r="J18" s="646"/>
      <c r="K18" s="647"/>
      <c r="L18"/>
    </row>
    <row r="19" spans="1:12" ht="27.75" customHeight="1" x14ac:dyDescent="0.2">
      <c r="A19" s="642" t="s">
        <v>112</v>
      </c>
      <c r="B19" s="643"/>
      <c r="C19" s="643"/>
      <c r="D19" s="643"/>
      <c r="E19" s="643"/>
      <c r="F19" s="643"/>
      <c r="G19" s="643"/>
      <c r="H19" s="643"/>
      <c r="I19" s="643"/>
      <c r="J19" s="643"/>
      <c r="K19" s="644"/>
      <c r="L19"/>
    </row>
    <row r="20" spans="1:12" ht="26.25" thickBot="1" x14ac:dyDescent="0.25">
      <c r="A20" s="651" t="s">
        <v>150</v>
      </c>
      <c r="B20" s="652"/>
      <c r="C20" s="652"/>
      <c r="D20" s="652"/>
      <c r="E20" s="652"/>
      <c r="F20" s="652"/>
      <c r="G20" s="652"/>
      <c r="H20" s="652"/>
      <c r="I20" s="652"/>
      <c r="J20" s="652"/>
      <c r="K20" s="653"/>
      <c r="L20" s="241" t="s">
        <v>91</v>
      </c>
    </row>
    <row r="21" spans="1:12" ht="16.5" customHeight="1" thickBot="1" x14ac:dyDescent="0.25">
      <c r="A21" s="648" t="s">
        <v>169</v>
      </c>
      <c r="B21" s="649"/>
      <c r="C21" s="649"/>
      <c r="D21" s="649"/>
      <c r="E21" s="649"/>
      <c r="F21" s="649"/>
      <c r="G21" s="649"/>
      <c r="H21" s="649"/>
      <c r="I21" s="649"/>
      <c r="J21" s="649"/>
      <c r="K21" s="650"/>
      <c r="L21"/>
    </row>
    <row r="22" spans="1:12" ht="63" x14ac:dyDescent="0.2">
      <c r="A22" s="87"/>
      <c r="B22" s="82" t="s">
        <v>10</v>
      </c>
      <c r="C22" s="83" t="s">
        <v>102</v>
      </c>
      <c r="D22" s="83" t="s">
        <v>103</v>
      </c>
      <c r="E22" s="83" t="s">
        <v>104</v>
      </c>
      <c r="F22" s="83" t="s">
        <v>105</v>
      </c>
      <c r="G22" s="83" t="s">
        <v>106</v>
      </c>
      <c r="H22" s="83" t="s">
        <v>107</v>
      </c>
      <c r="I22" s="83" t="s">
        <v>108</v>
      </c>
      <c r="J22" s="188" t="s">
        <v>144</v>
      </c>
      <c r="K22" s="185" t="s">
        <v>152</v>
      </c>
      <c r="L22"/>
    </row>
    <row r="23" spans="1:12" x14ac:dyDescent="0.2">
      <c r="A23" s="88" t="str">
        <f>'[3]BH by RAE-Adjusted'!A24</f>
        <v xml:space="preserve">July                  </v>
      </c>
      <c r="B23" s="310">
        <f>'[3]BH by RAE-Adjusted'!B24</f>
        <v>1451988</v>
      </c>
      <c r="C23" s="310">
        <f>'[3]BH by RAE-Adjusted'!C24</f>
        <v>224896</v>
      </c>
      <c r="D23" s="311">
        <f>'[3]BH by RAE-Adjusted'!D24</f>
        <v>97205</v>
      </c>
      <c r="E23" s="310">
        <f>'[3]BH by RAE-Adjusted'!E24</f>
        <v>335359</v>
      </c>
      <c r="F23" s="310">
        <f>'[3]BH by RAE-Adjusted'!F24</f>
        <v>141977</v>
      </c>
      <c r="G23" s="310">
        <f>'[3]BH by RAE-Adjusted'!G24</f>
        <v>135985</v>
      </c>
      <c r="H23" s="311">
        <f>'[3]BH by RAE-Adjusted'!H24</f>
        <v>180981</v>
      </c>
      <c r="I23" s="311">
        <f>'[3]BH by RAE-Adjusted'!I24</f>
        <v>207479</v>
      </c>
      <c r="J23" s="396">
        <f>'[3]BH by RAE-Adjusted'!J24</f>
        <v>109354</v>
      </c>
      <c r="K23" s="312">
        <f>'[3]BH by RAE-Adjusted'!K24</f>
        <v>18752</v>
      </c>
      <c r="L23"/>
    </row>
    <row r="24" spans="1:12" x14ac:dyDescent="0.2">
      <c r="A24" s="88" t="str">
        <f>'[3]BH by RAE-Adjusted'!A25</f>
        <v xml:space="preserve">August             </v>
      </c>
      <c r="B24" s="310">
        <f>'[3]BH by RAE-Adjusted'!B25</f>
        <v>1464270</v>
      </c>
      <c r="C24" s="310">
        <f>'[3]BH by RAE-Adjusted'!C25</f>
        <v>226411</v>
      </c>
      <c r="D24" s="311">
        <f>'[3]BH by RAE-Adjusted'!D25</f>
        <v>98275</v>
      </c>
      <c r="E24" s="310">
        <f>'[3]BH by RAE-Adjusted'!E25</f>
        <v>338433</v>
      </c>
      <c r="F24" s="310">
        <f>'[3]BH by RAE-Adjusted'!F25</f>
        <v>142865</v>
      </c>
      <c r="G24" s="310">
        <f>'[3]BH by RAE-Adjusted'!G25</f>
        <v>136081</v>
      </c>
      <c r="H24" s="311">
        <f>'[3]BH by RAE-Adjusted'!H25</f>
        <v>182496</v>
      </c>
      <c r="I24" s="311">
        <f>'[3]BH by RAE-Adjusted'!I25</f>
        <v>209225</v>
      </c>
      <c r="J24" s="396">
        <f>'[3]BH by RAE-Adjusted'!J25</f>
        <v>110283</v>
      </c>
      <c r="K24" s="312">
        <f>'[3]BH by RAE-Adjusted'!K25</f>
        <v>20201</v>
      </c>
      <c r="L24"/>
    </row>
    <row r="25" spans="1:12" x14ac:dyDescent="0.2">
      <c r="A25" s="88" t="str">
        <f>'[3]BH by RAE-Adjusted'!A26</f>
        <v xml:space="preserve">September       </v>
      </c>
      <c r="B25" s="310">
        <f>'[3]BH by RAE-Adjusted'!B26</f>
        <v>1474532</v>
      </c>
      <c r="C25" s="310">
        <f>'[3]BH by RAE-Adjusted'!C26</f>
        <v>227857</v>
      </c>
      <c r="D25" s="311">
        <f>'[3]BH by RAE-Adjusted'!D26</f>
        <v>99007</v>
      </c>
      <c r="E25" s="310">
        <f>'[3]BH by RAE-Adjusted'!E26</f>
        <v>341309</v>
      </c>
      <c r="F25" s="310">
        <f>'[3]BH by RAE-Adjusted'!F26</f>
        <v>143625</v>
      </c>
      <c r="G25" s="310">
        <f>'[3]BH by RAE-Adjusted'!G26</f>
        <v>136986</v>
      </c>
      <c r="H25" s="311">
        <f>'[3]BH by RAE-Adjusted'!H26</f>
        <v>183900</v>
      </c>
      <c r="I25" s="311">
        <f>'[3]BH by RAE-Adjusted'!I26</f>
        <v>210604</v>
      </c>
      <c r="J25" s="396">
        <f>'[3]BH by RAE-Adjusted'!J26</f>
        <v>110882</v>
      </c>
      <c r="K25" s="312">
        <f>'[3]BH by RAE-Adjusted'!K26</f>
        <v>20362</v>
      </c>
      <c r="L25"/>
    </row>
    <row r="26" spans="1:12" x14ac:dyDescent="0.2">
      <c r="A26" s="88" t="str">
        <f>'[3]BH by RAE-Adjusted'!A27</f>
        <v xml:space="preserve">October            </v>
      </c>
      <c r="B26" s="310">
        <f>'[3]BH by RAE-Adjusted'!B27</f>
        <v>1484726</v>
      </c>
      <c r="C26" s="310">
        <f>'[3]BH by RAE-Adjusted'!C27</f>
        <v>229107</v>
      </c>
      <c r="D26" s="311">
        <f>'[3]BH by RAE-Adjusted'!D27</f>
        <v>99956</v>
      </c>
      <c r="E26" s="310">
        <f>'[3]BH by RAE-Adjusted'!E27</f>
        <v>342946</v>
      </c>
      <c r="F26" s="310">
        <f>'[3]BH by RAE-Adjusted'!F27</f>
        <v>144421</v>
      </c>
      <c r="G26" s="310">
        <f>'[3]BH by RAE-Adjusted'!G27</f>
        <v>139249</v>
      </c>
      <c r="H26" s="311">
        <f>'[3]BH by RAE-Adjusted'!H27</f>
        <v>184857</v>
      </c>
      <c r="I26" s="311">
        <f>'[3]BH by RAE-Adjusted'!I27</f>
        <v>211788</v>
      </c>
      <c r="J26" s="396">
        <f>'[3]BH by RAE-Adjusted'!J27</f>
        <v>110677</v>
      </c>
      <c r="K26" s="312">
        <f>'[3]BH by RAE-Adjusted'!K27</f>
        <v>21725</v>
      </c>
      <c r="L26"/>
    </row>
    <row r="27" spans="1:12" x14ac:dyDescent="0.2">
      <c r="A27" s="88" t="str">
        <f>'[3]BH by RAE-Adjusted'!A28</f>
        <v xml:space="preserve">November        </v>
      </c>
      <c r="B27" s="310">
        <f>'[3]BH by RAE-Adjusted'!B28</f>
        <v>1494973</v>
      </c>
      <c r="C27" s="310">
        <f>'[3]BH by RAE-Adjusted'!C28</f>
        <v>230554</v>
      </c>
      <c r="D27" s="311">
        <f>'[3]BH by RAE-Adjusted'!D28</f>
        <v>100800</v>
      </c>
      <c r="E27" s="310">
        <f>'[3]BH by RAE-Adjusted'!E28</f>
        <v>345887</v>
      </c>
      <c r="F27" s="310">
        <f>'[3]BH by RAE-Adjusted'!F28</f>
        <v>145149</v>
      </c>
      <c r="G27" s="310">
        <f>'[3]BH by RAE-Adjusted'!G28</f>
        <v>140581</v>
      </c>
      <c r="H27" s="311">
        <f>'[3]BH by RAE-Adjusted'!H28</f>
        <v>186128</v>
      </c>
      <c r="I27" s="311">
        <f>'[3]BH by RAE-Adjusted'!I28</f>
        <v>212837</v>
      </c>
      <c r="J27" s="396">
        <f>'[3]BH by RAE-Adjusted'!J28</f>
        <v>110748</v>
      </c>
      <c r="K27" s="312">
        <f>'[3]BH by RAE-Adjusted'!K28</f>
        <v>22289</v>
      </c>
      <c r="L27"/>
    </row>
    <row r="28" spans="1:12" x14ac:dyDescent="0.2">
      <c r="A28" s="88" t="str">
        <f>'[3]BH by RAE-Adjusted'!A29</f>
        <v xml:space="preserve">December        </v>
      </c>
      <c r="B28" s="310">
        <f>'[3]BH by RAE-Adjusted'!B29</f>
        <v>1505137</v>
      </c>
      <c r="C28" s="310">
        <f>'[3]BH by RAE-Adjusted'!C29</f>
        <v>232117</v>
      </c>
      <c r="D28" s="311">
        <f>'[3]BH by RAE-Adjusted'!D29</f>
        <v>101687</v>
      </c>
      <c r="E28" s="310">
        <f>'[3]BH by RAE-Adjusted'!E29</f>
        <v>348977</v>
      </c>
      <c r="F28" s="310">
        <f>'[3]BH by RAE-Adjusted'!F29</f>
        <v>146143</v>
      </c>
      <c r="G28" s="310">
        <f>'[3]BH by RAE-Adjusted'!G29</f>
        <v>141989</v>
      </c>
      <c r="H28" s="311">
        <f>'[3]BH by RAE-Adjusted'!H29</f>
        <v>187733</v>
      </c>
      <c r="I28" s="311">
        <f>'[3]BH by RAE-Adjusted'!I29</f>
        <v>214331</v>
      </c>
      <c r="J28" s="396">
        <f>'[3]BH by RAE-Adjusted'!J29</f>
        <v>110617</v>
      </c>
      <c r="K28" s="312">
        <f>'[3]BH by RAE-Adjusted'!K29</f>
        <v>21543</v>
      </c>
      <c r="L28"/>
    </row>
    <row r="29" spans="1:12" x14ac:dyDescent="0.2">
      <c r="A29" s="88" t="str">
        <f>'[3]BH by RAE-Adjusted'!A30</f>
        <v xml:space="preserve">January            </v>
      </c>
      <c r="B29" s="310"/>
      <c r="C29" s="310"/>
      <c r="D29" s="311"/>
      <c r="E29" s="310"/>
      <c r="F29" s="310"/>
      <c r="G29" s="310"/>
      <c r="H29" s="311"/>
      <c r="I29" s="311"/>
      <c r="J29" s="396"/>
      <c r="K29" s="312"/>
      <c r="L29"/>
    </row>
    <row r="30" spans="1:12" x14ac:dyDescent="0.2">
      <c r="A30" s="88" t="str">
        <f>'[3]BH by RAE-Adjusted'!A31</f>
        <v xml:space="preserve">February          </v>
      </c>
      <c r="B30" s="310"/>
      <c r="C30" s="310"/>
      <c r="D30" s="311"/>
      <c r="E30" s="310"/>
      <c r="F30" s="310"/>
      <c r="G30" s="310"/>
      <c r="H30" s="311"/>
      <c r="I30" s="311"/>
      <c r="J30" s="396"/>
      <c r="K30" s="312"/>
      <c r="L30"/>
    </row>
    <row r="31" spans="1:12" x14ac:dyDescent="0.2">
      <c r="A31" s="88" t="str">
        <f>'[3]BH by RAE-Adjusted'!A32</f>
        <v xml:space="preserve">March            </v>
      </c>
      <c r="B31" s="310"/>
      <c r="C31" s="310"/>
      <c r="D31" s="311"/>
      <c r="E31" s="310"/>
      <c r="F31" s="310"/>
      <c r="G31" s="310"/>
      <c r="H31" s="311"/>
      <c r="I31" s="311"/>
      <c r="J31" s="396"/>
      <c r="K31" s="312"/>
      <c r="L31"/>
    </row>
    <row r="32" spans="1:12" x14ac:dyDescent="0.2">
      <c r="A32" s="88" t="str">
        <f>'[3]BH by RAE-Adjusted'!A33</f>
        <v xml:space="preserve">April                 </v>
      </c>
      <c r="B32" s="310"/>
      <c r="C32" s="310"/>
      <c r="D32" s="311"/>
      <c r="E32" s="310"/>
      <c r="F32" s="310"/>
      <c r="G32" s="310"/>
      <c r="H32" s="311"/>
      <c r="I32" s="311"/>
      <c r="J32" s="396"/>
      <c r="K32" s="312"/>
      <c r="L32"/>
    </row>
    <row r="33" spans="1:12" x14ac:dyDescent="0.2">
      <c r="A33" s="88" t="str">
        <f>'[3]BH by RAE-Adjusted'!A34</f>
        <v xml:space="preserve">May                 </v>
      </c>
      <c r="B33" s="310"/>
      <c r="C33" s="310"/>
      <c r="D33" s="311"/>
      <c r="E33" s="310"/>
      <c r="F33" s="310"/>
      <c r="G33" s="310"/>
      <c r="H33" s="311"/>
      <c r="I33" s="311"/>
      <c r="J33" s="396"/>
      <c r="K33" s="312"/>
      <c r="L33"/>
    </row>
    <row r="34" spans="1:12" x14ac:dyDescent="0.2">
      <c r="A34" s="89" t="str">
        <f>'[3]BH by RAE-Adjusted'!A35</f>
        <v xml:space="preserve">June </v>
      </c>
      <c r="B34" s="310"/>
      <c r="C34" s="310"/>
      <c r="D34" s="311"/>
      <c r="E34" s="310"/>
      <c r="F34" s="310"/>
      <c r="G34" s="310"/>
      <c r="H34" s="311"/>
      <c r="I34" s="311"/>
      <c r="J34" s="311"/>
      <c r="K34" s="312"/>
      <c r="L34"/>
    </row>
    <row r="35" spans="1:12" x14ac:dyDescent="0.2">
      <c r="A35" s="80" t="str">
        <f>'[3]BH by RAE-Adjusted'!A36</f>
        <v>Total Year-to-Date Average</v>
      </c>
      <c r="B35" s="313">
        <f>AVERAGE(B23:B34)</f>
        <v>1479271</v>
      </c>
      <c r="C35" s="314">
        <f t="shared" ref="C35:K35" si="1">AVERAGE(C23:C34)</f>
        <v>228490.33333333334</v>
      </c>
      <c r="D35" s="314">
        <f t="shared" si="1"/>
        <v>99488.333333333328</v>
      </c>
      <c r="E35" s="314">
        <f t="shared" si="1"/>
        <v>342151.83333333331</v>
      </c>
      <c r="F35" s="314">
        <f t="shared" si="1"/>
        <v>144030</v>
      </c>
      <c r="G35" s="314">
        <f t="shared" si="1"/>
        <v>138478.5</v>
      </c>
      <c r="H35" s="314">
        <f t="shared" si="1"/>
        <v>184349.16666666666</v>
      </c>
      <c r="I35" s="314">
        <f t="shared" si="1"/>
        <v>211044</v>
      </c>
      <c r="J35" s="314">
        <f t="shared" si="1"/>
        <v>110426.83333333333</v>
      </c>
      <c r="K35" s="315">
        <f t="shared" si="1"/>
        <v>20812</v>
      </c>
      <c r="L35"/>
    </row>
    <row r="36" spans="1:12" ht="16.5" thickBot="1" x14ac:dyDescent="0.3">
      <c r="A36" s="81" t="str">
        <f>'[3]BH by RAE-Adjusted'!A37</f>
        <v>Total Year-to-Date Appropriation</v>
      </c>
      <c r="B36" s="316">
        <f>'[3]BH by RAE-Adjusted'!B37</f>
        <v>1461933</v>
      </c>
      <c r="C36" s="654"/>
      <c r="D36" s="654"/>
      <c r="E36" s="654"/>
      <c r="F36" s="654"/>
      <c r="G36" s="654"/>
      <c r="H36" s="654"/>
      <c r="I36" s="654"/>
      <c r="J36" s="654"/>
      <c r="K36" s="655"/>
      <c r="L36"/>
    </row>
    <row r="37" spans="1:12" ht="12.75" x14ac:dyDescent="0.2">
      <c r="A37" s="626" t="s">
        <v>4</v>
      </c>
      <c r="B37" s="627"/>
      <c r="C37" s="627"/>
      <c r="D37" s="627"/>
      <c r="E37" s="627"/>
      <c r="F37" s="627"/>
      <c r="G37" s="627"/>
      <c r="H37" s="627"/>
      <c r="I37" s="627"/>
      <c r="J37" s="627"/>
      <c r="K37" s="628"/>
      <c r="L37"/>
    </row>
    <row r="38" spans="1:12" ht="15.75" customHeight="1" x14ac:dyDescent="0.2">
      <c r="A38" s="588" t="s">
        <v>129</v>
      </c>
      <c r="B38" s="589"/>
      <c r="C38" s="589"/>
      <c r="D38" s="589"/>
      <c r="E38" s="589"/>
      <c r="F38" s="589"/>
      <c r="G38" s="589"/>
      <c r="H38" s="589"/>
      <c r="I38" s="589"/>
      <c r="J38" s="589"/>
      <c r="K38" s="590"/>
      <c r="L38"/>
    </row>
    <row r="39" spans="1:12" ht="25.5" customHeight="1" x14ac:dyDescent="0.2">
      <c r="A39" s="588" t="s">
        <v>130</v>
      </c>
      <c r="B39" s="589"/>
      <c r="C39" s="589"/>
      <c r="D39" s="589"/>
      <c r="E39" s="589"/>
      <c r="F39" s="589"/>
      <c r="G39" s="589"/>
      <c r="H39" s="589"/>
      <c r="I39" s="589"/>
      <c r="J39" s="589"/>
      <c r="K39" s="590"/>
      <c r="L39"/>
    </row>
    <row r="40" spans="1:12" ht="12.75" x14ac:dyDescent="0.2">
      <c r="A40" s="588" t="s">
        <v>159</v>
      </c>
      <c r="B40" s="589"/>
      <c r="C40" s="589"/>
      <c r="D40" s="589"/>
      <c r="E40" s="589"/>
      <c r="F40" s="589"/>
      <c r="G40" s="589"/>
      <c r="H40" s="589"/>
      <c r="I40" s="589"/>
      <c r="J40" s="589"/>
      <c r="K40" s="590"/>
      <c r="L40"/>
    </row>
    <row r="41" spans="1:12" ht="13.5" thickBot="1" x14ac:dyDescent="0.25">
      <c r="A41" s="651" t="s">
        <v>147</v>
      </c>
      <c r="B41" s="652"/>
      <c r="C41" s="652"/>
      <c r="D41" s="652"/>
      <c r="E41" s="652"/>
      <c r="F41" s="652"/>
      <c r="G41" s="652"/>
      <c r="H41" s="652"/>
      <c r="I41" s="652"/>
      <c r="J41" s="652"/>
      <c r="K41" s="653"/>
      <c r="L41" s="242" t="s">
        <v>93</v>
      </c>
    </row>
    <row r="42" spans="1:12" ht="14.25" customHeight="1" x14ac:dyDescent="0.2">
      <c r="L42" s="53"/>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tabSelected="1" view="pageBreakPreview" zoomScale="115" zoomScaleNormal="100" zoomScaleSheetLayoutView="115" workbookViewId="0">
      <selection activeCell="O62" sqref="O62"/>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0" customWidth="1"/>
    <col min="7" max="7" width="17.42578125" style="50" bestFit="1" customWidth="1"/>
    <col min="8" max="8" width="12.85546875" style="50" bestFit="1" customWidth="1"/>
    <col min="9" max="9" width="12.5703125" style="50" bestFit="1" customWidth="1"/>
    <col min="10" max="10" width="13.42578125" style="50" bestFit="1" customWidth="1"/>
    <col min="11" max="11" width="12.28515625" style="50" bestFit="1" customWidth="1"/>
    <col min="12" max="12" width="11.5703125" style="50" bestFit="1" customWidth="1"/>
    <col min="13" max="14" width="9.140625" style="50"/>
    <col min="15" max="15" width="10.28515625" style="50" bestFit="1" customWidth="1"/>
    <col min="16" max="16384" width="9.140625" style="50"/>
  </cols>
  <sheetData>
    <row r="1" spans="1:6" customFormat="1" ht="24.75" customHeight="1" thickBot="1" x14ac:dyDescent="0.25">
      <c r="A1" s="648" t="s">
        <v>170</v>
      </c>
      <c r="B1" s="649"/>
      <c r="C1" s="649"/>
      <c r="D1" s="649"/>
      <c r="E1" s="649"/>
      <c r="F1" s="650"/>
    </row>
    <row r="2" spans="1:6" customFormat="1" ht="32.25" customHeight="1" x14ac:dyDescent="0.2">
      <c r="A2" s="529"/>
      <c r="B2" s="530" t="s">
        <v>18</v>
      </c>
      <c r="C2" s="531" t="s">
        <v>23</v>
      </c>
      <c r="D2" s="532" t="s">
        <v>3</v>
      </c>
      <c r="E2" s="532" t="s">
        <v>24</v>
      </c>
      <c r="F2" s="533" t="s">
        <v>185</v>
      </c>
    </row>
    <row r="3" spans="1:6" customFormat="1" x14ac:dyDescent="0.25">
      <c r="A3" s="399">
        <f>'[3]CBHP Expend'!A3</f>
        <v>44378</v>
      </c>
      <c r="B3" s="261">
        <f>'[3]CBHP Expend'!B3</f>
        <v>11821401.779999999</v>
      </c>
      <c r="C3" s="261">
        <f>'[3]CBHP Expend'!C3</f>
        <v>10400326.859999999</v>
      </c>
      <c r="D3" s="261">
        <f>'[3]CBHP Expend'!D3</f>
        <v>1110526.3400000001</v>
      </c>
      <c r="E3" s="261">
        <f>'[3]CBHP Expend'!E3</f>
        <v>310548.58</v>
      </c>
      <c r="F3" s="317">
        <f>'[3]CBHP Expend'!F3</f>
        <v>11047.48</v>
      </c>
    </row>
    <row r="4" spans="1:6" customFormat="1" x14ac:dyDescent="0.25">
      <c r="A4" s="399">
        <f>'[3]CBHP Expend'!A4</f>
        <v>44409</v>
      </c>
      <c r="B4" s="261">
        <f>'[3]CBHP Expend'!B4</f>
        <v>11578414.41</v>
      </c>
      <c r="C4" s="261">
        <f>'[3]CBHP Expend'!C4</f>
        <v>10213562.34</v>
      </c>
      <c r="D4" s="261">
        <f>'[3]CBHP Expend'!D4</f>
        <v>1077694.25</v>
      </c>
      <c r="E4" s="261">
        <f>'[3]CBHP Expend'!E4</f>
        <v>287157.82</v>
      </c>
      <c r="F4" s="317">
        <f>'[3]CBHP Expend'!F4</f>
        <v>10487.2</v>
      </c>
    </row>
    <row r="5" spans="1:6" customFormat="1" x14ac:dyDescent="0.25">
      <c r="A5" s="399">
        <f>'[3]CBHP Expend'!A5</f>
        <v>44440</v>
      </c>
      <c r="B5" s="261">
        <f>'[3]CBHP Expend'!B5</f>
        <v>11218771.569999998</v>
      </c>
      <c r="C5" s="261">
        <f>'[3]CBHP Expend'!C5</f>
        <v>9916487.2699999996</v>
      </c>
      <c r="D5" s="261">
        <f>'[3]CBHP Expend'!D5</f>
        <v>1061211.44</v>
      </c>
      <c r="E5" s="261">
        <f>'[3]CBHP Expend'!E5</f>
        <v>241072.86</v>
      </c>
      <c r="F5" s="317">
        <f>'[3]CBHP Expend'!F5</f>
        <v>10071.93</v>
      </c>
    </row>
    <row r="6" spans="1:6" customFormat="1" x14ac:dyDescent="0.25">
      <c r="A6" s="399">
        <f>'[3]CBHP Expend'!A6</f>
        <v>44470</v>
      </c>
      <c r="B6" s="261">
        <f>'[3]CBHP Expend'!B6</f>
        <v>10972868.560000001</v>
      </c>
      <c r="C6" s="261">
        <f>'[3]CBHP Expend'!C6</f>
        <v>9705242.0700000003</v>
      </c>
      <c r="D6" s="261">
        <f>'[3]CBHP Expend'!D6</f>
        <v>1039607.26</v>
      </c>
      <c r="E6" s="261">
        <f>'[3]CBHP Expend'!E6</f>
        <v>218345.23</v>
      </c>
      <c r="F6" s="317">
        <f>'[3]CBHP Expend'!F6</f>
        <v>9674</v>
      </c>
    </row>
    <row r="7" spans="1:6" customFormat="1" x14ac:dyDescent="0.25">
      <c r="A7" s="399">
        <f>'[3]CBHP Expend'!A7</f>
        <v>44501</v>
      </c>
      <c r="B7" s="261">
        <f>'[3]CBHP Expend'!B7</f>
        <v>10843121.02</v>
      </c>
      <c r="C7" s="261">
        <f>'[3]CBHP Expend'!C7</f>
        <v>9589590.9199999999</v>
      </c>
      <c r="D7" s="261">
        <f>'[3]CBHP Expend'!D7</f>
        <v>1025796.28</v>
      </c>
      <c r="E7" s="261">
        <f>'[3]CBHP Expend'!E7</f>
        <v>217855.01</v>
      </c>
      <c r="F7" s="317">
        <f>'[3]CBHP Expend'!F7</f>
        <v>9878.81</v>
      </c>
    </row>
    <row r="8" spans="1:6" customFormat="1" x14ac:dyDescent="0.25">
      <c r="A8" s="399">
        <f>'[3]CBHP Expend'!A8</f>
        <v>44531</v>
      </c>
      <c r="B8" s="261">
        <f>'[3]CBHP Expend'!B8</f>
        <v>10897985.790000001</v>
      </c>
      <c r="C8" s="261">
        <f>'[3]CBHP Expend'!C8</f>
        <v>9643916.0600000005</v>
      </c>
      <c r="D8" s="261">
        <f>'[3]CBHP Expend'!D8</f>
        <v>1031963.43</v>
      </c>
      <c r="E8" s="261">
        <f>'[3]CBHP Expend'!E8</f>
        <v>222106.3</v>
      </c>
      <c r="F8" s="317">
        <f>'[3]CBHP Expend'!F8</f>
        <v>10097.450000000001</v>
      </c>
    </row>
    <row r="9" spans="1:6" customFormat="1" x14ac:dyDescent="0.25">
      <c r="A9" s="399">
        <f>'[3]CBHP Expend'!A9</f>
        <v>44562</v>
      </c>
      <c r="B9" s="261"/>
      <c r="C9" s="261"/>
      <c r="D9" s="261"/>
      <c r="E9" s="261"/>
      <c r="F9" s="317"/>
    </row>
    <row r="10" spans="1:6" customFormat="1" x14ac:dyDescent="0.25">
      <c r="A10" s="399">
        <f>'[3]CBHP Expend'!A10</f>
        <v>44593</v>
      </c>
      <c r="B10" s="261"/>
      <c r="C10" s="261"/>
      <c r="D10" s="261"/>
      <c r="E10" s="261"/>
      <c r="F10" s="317"/>
    </row>
    <row r="11" spans="1:6" customFormat="1" x14ac:dyDescent="0.25">
      <c r="A11" s="399">
        <f>'[3]CBHP Expend'!A11</f>
        <v>44621</v>
      </c>
      <c r="B11" s="261"/>
      <c r="C11" s="261"/>
      <c r="D11" s="261"/>
      <c r="E11" s="261"/>
      <c r="F11" s="317"/>
    </row>
    <row r="12" spans="1:6" customFormat="1" x14ac:dyDescent="0.25">
      <c r="A12" s="399">
        <f>'[3]CBHP Expend'!A12</f>
        <v>44652</v>
      </c>
      <c r="B12" s="261"/>
      <c r="C12" s="261"/>
      <c r="D12" s="261"/>
      <c r="E12" s="261"/>
      <c r="F12" s="317"/>
    </row>
    <row r="13" spans="1:6" customFormat="1" x14ac:dyDescent="0.25">
      <c r="A13" s="399">
        <f>'[3]CBHP Expend'!A13</f>
        <v>44682</v>
      </c>
      <c r="B13" s="261"/>
      <c r="C13" s="261"/>
      <c r="D13" s="261"/>
      <c r="E13" s="261"/>
      <c r="F13" s="317"/>
    </row>
    <row r="14" spans="1:6" customFormat="1" x14ac:dyDescent="0.25">
      <c r="A14" s="403">
        <f>'[3]CBHP Expend'!A14</f>
        <v>44713</v>
      </c>
      <c r="B14" s="347"/>
      <c r="C14" s="347"/>
      <c r="D14" s="347"/>
      <c r="E14" s="347"/>
      <c r="F14" s="404"/>
    </row>
    <row r="15" spans="1:6" customFormat="1" x14ac:dyDescent="0.25">
      <c r="A15" s="92" t="str">
        <f>'[3]CBHP Expend'!A15</f>
        <v>Total Year-to-Date Expenditures</v>
      </c>
      <c r="B15" s="300">
        <f>'[3]CBHP Expend'!B15</f>
        <v>67332563</v>
      </c>
      <c r="C15" s="300">
        <f>'[3]CBHP Expend'!C15</f>
        <v>59469126</v>
      </c>
      <c r="D15" s="300">
        <f>'[3]CBHP Expend'!D15</f>
        <v>6346799</v>
      </c>
      <c r="E15" s="300">
        <f>'[3]CBHP Expend'!E15</f>
        <v>1497086</v>
      </c>
      <c r="F15" s="318">
        <f>'[3]CBHP Expend'!F15</f>
        <v>61257</v>
      </c>
    </row>
    <row r="16" spans="1:6" customFormat="1" x14ac:dyDescent="0.25">
      <c r="A16" s="81" t="str">
        <f>'[3]CBHP Expend'!A16</f>
        <v>Total Year-to-Date Appropriation</v>
      </c>
      <c r="B16" s="261">
        <f>'[3]CBHP Expend'!B16</f>
        <v>170754875</v>
      </c>
      <c r="C16" s="261">
        <f>'[3]CBHP Expend'!C16</f>
        <v>146361730</v>
      </c>
      <c r="D16" s="261">
        <f>'[3]CBHP Expend'!D16</f>
        <v>14312878</v>
      </c>
      <c r="E16" s="656">
        <f>'[3]CBHP Expend'!E16</f>
        <v>10080267</v>
      </c>
      <c r="F16" s="657"/>
    </row>
    <row r="17" spans="1:8" customFormat="1" ht="16.5" thickBot="1" x14ac:dyDescent="0.3">
      <c r="A17" s="93" t="str">
        <f>'[3]CBHP Expend'!A17</f>
        <v>Remaining in Appropriation</v>
      </c>
      <c r="B17" s="319">
        <f>'[3]CBHP Expend'!B17</f>
        <v>103422312</v>
      </c>
      <c r="C17" s="320"/>
      <c r="D17" s="320"/>
      <c r="E17" s="320"/>
      <c r="F17" s="272"/>
    </row>
    <row r="18" spans="1:8" customFormat="1" ht="12.75" customHeight="1" x14ac:dyDescent="0.2">
      <c r="A18" s="658" t="s">
        <v>4</v>
      </c>
      <c r="B18" s="659"/>
      <c r="C18" s="659"/>
      <c r="D18" s="659"/>
      <c r="E18" s="659"/>
      <c r="F18" s="660"/>
    </row>
    <row r="19" spans="1:8" ht="15.75" customHeight="1" x14ac:dyDescent="0.25">
      <c r="A19" s="576" t="s">
        <v>180</v>
      </c>
      <c r="B19" s="577"/>
      <c r="C19" s="577"/>
      <c r="D19" s="577"/>
      <c r="E19" s="577"/>
      <c r="F19" s="578"/>
      <c r="G19"/>
      <c r="H19" s="243" t="s">
        <v>93</v>
      </c>
    </row>
    <row r="20" spans="1:8" s="52" customFormat="1" ht="15.75" customHeight="1" thickBot="1" x14ac:dyDescent="0.3">
      <c r="A20" s="585" t="s">
        <v>161</v>
      </c>
      <c r="B20" s="586"/>
      <c r="C20" s="586"/>
      <c r="D20" s="586"/>
      <c r="E20" s="586"/>
      <c r="F20" s="587"/>
      <c r="G20"/>
      <c r="H20" s="243" t="s">
        <v>91</v>
      </c>
    </row>
    <row r="21" spans="1:8" customFormat="1" ht="12.75" x14ac:dyDescent="0.2"/>
    <row r="22" spans="1:8" ht="27" customHeight="1" x14ac:dyDescent="0.25">
      <c r="F22" s="243"/>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Chaisitti, Tanya</cp:lastModifiedBy>
  <cp:lastPrinted>2021-10-14T14:26:30Z</cp:lastPrinted>
  <dcterms:created xsi:type="dcterms:W3CDTF">2003-06-04T15:46:14Z</dcterms:created>
  <dcterms:modified xsi:type="dcterms:W3CDTF">2022-01-14T20:31:42Z</dcterms:modified>
</cp:coreProperties>
</file>