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PYMTRFRM\Managed Care Rates Section\03. RAE - BH\07. CMHC Cost Report\A&amp;A guidelines update\FY22 update\"/>
    </mc:Choice>
  </mc:AlternateContent>
  <xr:revisionPtr revIDLastSave="0" documentId="13_ncr:1_{E52C728E-0AA9-4EE3-89B9-084E3F3258C1}" xr6:coauthVersionLast="45" xr6:coauthVersionMax="45" xr10:uidLastSave="{00000000-0000-0000-0000-000000000000}"/>
  <bookViews>
    <workbookView xWindow="28680" yWindow="-120" windowWidth="29040" windowHeight="15840" firstSheet="1" activeTab="1" xr2:uid="{00000000-000D-0000-FFFF-FFFF00000000}"/>
  </bookViews>
  <sheets>
    <sheet name="Instructions" sheetId="14" r:id="rId1"/>
    <sheet name="Certification" sheetId="1" r:id="rId2"/>
    <sheet name="Schedule 1" sheetId="2" r:id="rId3"/>
    <sheet name="Schedule 1A" sheetId="20" r:id="rId4"/>
    <sheet name="Schedule 1B" sheetId="24" r:id="rId5"/>
    <sheet name="Schedule 1C" sheetId="28" r:id="rId6"/>
    <sheet name="Schedule 2" sheetId="19" r:id="rId7"/>
    <sheet name="Schedule 2A" sheetId="17" r:id="rId8"/>
    <sheet name="Schedule 2B" sheetId="18" r:id="rId9"/>
    <sheet name="Schedule 2C" sheetId="23" r:id="rId10"/>
    <sheet name="Schedule 2D" sheetId="16" r:id="rId11"/>
    <sheet name="Schedule 3" sheetId="12" r:id="rId12"/>
    <sheet name="Schedule 4" sheetId="2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2" i="12" l="1"/>
  <c r="J162" i="12"/>
  <c r="F162" i="12"/>
  <c r="N157" i="12"/>
  <c r="H157" i="12"/>
  <c r="N152" i="12"/>
  <c r="H152" i="12"/>
  <c r="I152" i="12" s="1"/>
  <c r="N147" i="12"/>
  <c r="H147" i="12"/>
  <c r="I147" i="12" s="1"/>
  <c r="N142" i="12"/>
  <c r="H142" i="12"/>
  <c r="N137" i="12"/>
  <c r="H137" i="12"/>
  <c r="N132" i="12"/>
  <c r="H132" i="12"/>
  <c r="N127" i="12"/>
  <c r="H127" i="12"/>
  <c r="N122" i="12"/>
  <c r="H122" i="12"/>
  <c r="N117" i="12"/>
  <c r="H117" i="12"/>
  <c r="I117" i="12" s="1"/>
  <c r="N112" i="12"/>
  <c r="H112" i="12"/>
  <c r="N107" i="12"/>
  <c r="H107" i="12"/>
  <c r="N102" i="12"/>
  <c r="H102" i="12"/>
  <c r="N97" i="12"/>
  <c r="H97" i="12"/>
  <c r="I97" i="12" s="1"/>
  <c r="N92" i="12"/>
  <c r="H92" i="12"/>
  <c r="N87" i="12"/>
  <c r="H87" i="12"/>
  <c r="N82" i="12"/>
  <c r="H82" i="12"/>
  <c r="N77" i="12"/>
  <c r="H77" i="12"/>
  <c r="I77" i="12" s="1"/>
  <c r="N72" i="12"/>
  <c r="H72" i="12"/>
  <c r="N67" i="12"/>
  <c r="H67" i="12"/>
  <c r="N62" i="12"/>
  <c r="H62" i="12"/>
  <c r="N57" i="12"/>
  <c r="H57" i="12"/>
  <c r="I57" i="12" s="1"/>
  <c r="N52" i="12"/>
  <c r="H52" i="12"/>
  <c r="I52" i="12" s="1"/>
  <c r="N47" i="12"/>
  <c r="H47" i="12"/>
  <c r="N42" i="12"/>
  <c r="H42" i="12"/>
  <c r="N37" i="12"/>
  <c r="H37" i="12"/>
  <c r="I37" i="12" s="1"/>
  <c r="N32" i="12"/>
  <c r="H32" i="12"/>
  <c r="I32" i="12" s="1"/>
  <c r="N27" i="12"/>
  <c r="H27" i="12"/>
  <c r="H171" i="12"/>
  <c r="H172" i="12"/>
  <c r="H173" i="12"/>
  <c r="H174" i="12"/>
  <c r="H175" i="12"/>
  <c r="H176" i="12"/>
  <c r="H177" i="12"/>
  <c r="H178" i="12"/>
  <c r="H179" i="12"/>
  <c r="H170" i="12"/>
  <c r="I179" i="12"/>
  <c r="I174" i="12"/>
  <c r="I175" i="12"/>
  <c r="I173" i="12"/>
  <c r="I172" i="12"/>
  <c r="I171" i="12"/>
  <c r="I170" i="12"/>
  <c r="N22" i="12"/>
  <c r="H22" i="12"/>
  <c r="N17" i="12"/>
  <c r="H17" i="12"/>
  <c r="H12" i="12"/>
  <c r="M72" i="12" l="1"/>
  <c r="I72" i="12"/>
  <c r="M92" i="12"/>
  <c r="I92" i="12"/>
  <c r="M112" i="12"/>
  <c r="I112" i="12"/>
  <c r="M132" i="12"/>
  <c r="I132" i="12"/>
  <c r="M137" i="12"/>
  <c r="I137" i="12"/>
  <c r="M157" i="12"/>
  <c r="I157" i="12"/>
  <c r="M12" i="12"/>
  <c r="I12" i="12"/>
  <c r="M17" i="12"/>
  <c r="I17" i="12"/>
  <c r="M22" i="12"/>
  <c r="I22" i="12"/>
  <c r="K42" i="12"/>
  <c r="I42" i="12"/>
  <c r="M62" i="12"/>
  <c r="I62" i="12"/>
  <c r="M82" i="12"/>
  <c r="I82" i="12"/>
  <c r="K102" i="12"/>
  <c r="I102" i="12"/>
  <c r="K122" i="12"/>
  <c r="I122" i="12"/>
  <c r="M142" i="12"/>
  <c r="I142" i="12"/>
  <c r="M27" i="12"/>
  <c r="I27" i="12"/>
  <c r="M47" i="12"/>
  <c r="I47" i="12"/>
  <c r="M67" i="12"/>
  <c r="I67" i="12"/>
  <c r="K87" i="12"/>
  <c r="I87" i="12"/>
  <c r="K107" i="12"/>
  <c r="I107" i="12"/>
  <c r="K127" i="12"/>
  <c r="I127" i="12"/>
  <c r="J170" i="12"/>
  <c r="K170" i="12" s="1"/>
  <c r="M102" i="12"/>
  <c r="O42" i="12"/>
  <c r="O132" i="12"/>
  <c r="M152" i="12"/>
  <c r="O77" i="12"/>
  <c r="O117" i="12"/>
  <c r="O127" i="12"/>
  <c r="K152" i="12"/>
  <c r="M127" i="12"/>
  <c r="O102" i="12"/>
  <c r="O92" i="12"/>
  <c r="M87" i="12"/>
  <c r="O87" i="12"/>
  <c r="M77" i="12"/>
  <c r="O32" i="12"/>
  <c r="K82" i="12"/>
  <c r="O107" i="12"/>
  <c r="M122" i="12"/>
  <c r="O137" i="12"/>
  <c r="O82" i="12"/>
  <c r="O57" i="12"/>
  <c r="O72" i="12"/>
  <c r="O97" i="12"/>
  <c r="M107" i="12"/>
  <c r="O112" i="12"/>
  <c r="O122" i="12"/>
  <c r="M42" i="12"/>
  <c r="K37" i="12"/>
  <c r="K62" i="12"/>
  <c r="O152" i="12"/>
  <c r="M37" i="12"/>
  <c r="O47" i="12"/>
  <c r="M97" i="12"/>
  <c r="M117" i="12"/>
  <c r="O142" i="12"/>
  <c r="O37" i="12"/>
  <c r="O52" i="12"/>
  <c r="O62" i="12"/>
  <c r="K147" i="12"/>
  <c r="O27" i="12"/>
  <c r="O67" i="12"/>
  <c r="O147" i="12"/>
  <c r="H162" i="12"/>
  <c r="O157" i="12"/>
  <c r="M147" i="12"/>
  <c r="K142" i="12"/>
  <c r="K137" i="12"/>
  <c r="K157" i="12"/>
  <c r="J173" i="12"/>
  <c r="K173" i="12" s="1"/>
  <c r="K132" i="12"/>
  <c r="K77" i="12"/>
  <c r="K97" i="12"/>
  <c r="K117" i="12"/>
  <c r="K72" i="12"/>
  <c r="K92" i="12"/>
  <c r="K112" i="12"/>
  <c r="J172" i="12"/>
  <c r="K172" i="12" s="1"/>
  <c r="K57" i="12"/>
  <c r="M57" i="12"/>
  <c r="J171" i="12"/>
  <c r="K171" i="12" s="1"/>
  <c r="M52" i="12"/>
  <c r="K52" i="12"/>
  <c r="K47" i="12"/>
  <c r="K67" i="12"/>
  <c r="M32" i="12"/>
  <c r="K27" i="12"/>
  <c r="J175" i="12"/>
  <c r="K175" i="12" s="1"/>
  <c r="J174" i="12"/>
  <c r="K174" i="12" s="1"/>
  <c r="K32" i="12"/>
  <c r="J179" i="12"/>
  <c r="K179" i="12" s="1"/>
  <c r="O17" i="12"/>
  <c r="O22" i="12"/>
  <c r="K17" i="12"/>
  <c r="K22" i="12"/>
  <c r="K12" i="12"/>
  <c r="J63" i="2"/>
  <c r="J64" i="2"/>
  <c r="J65" i="2"/>
  <c r="J76" i="2"/>
  <c r="J47" i="2"/>
  <c r="F78" i="2" l="1"/>
  <c r="G78" i="2"/>
  <c r="H78" i="2"/>
  <c r="I78" i="2"/>
  <c r="E78" i="2"/>
  <c r="I85" i="2"/>
  <c r="J83" i="2"/>
  <c r="J84" i="2"/>
  <c r="J62" i="2"/>
  <c r="J77" i="2" l="1"/>
  <c r="J82" i="2"/>
  <c r="J81" i="2"/>
  <c r="J73" i="2"/>
  <c r="J85" i="2"/>
  <c r="J53" i="2"/>
  <c r="D16" i="2"/>
  <c r="A28" i="28" l="1"/>
  <c r="A29" i="28" s="1"/>
  <c r="A29" i="20"/>
  <c r="J37" i="2" l="1"/>
  <c r="J36" i="2"/>
  <c r="I38" i="2"/>
  <c r="H38" i="2"/>
  <c r="G38" i="2"/>
  <c r="F38" i="2"/>
  <c r="E38" i="2"/>
  <c r="J29" i="2"/>
  <c r="I31" i="2"/>
  <c r="H31" i="2"/>
  <c r="G31" i="2"/>
  <c r="F31" i="2"/>
  <c r="E31" i="2"/>
  <c r="J20" i="2"/>
  <c r="J19" i="2"/>
  <c r="F15" i="28"/>
  <c r="F16" i="28"/>
  <c r="F27" i="28" s="1"/>
  <c r="F88" i="2" s="1"/>
  <c r="F89" i="2" s="1"/>
  <c r="F17" i="28"/>
  <c r="F18" i="28"/>
  <c r="F19" i="28"/>
  <c r="F20" i="28"/>
  <c r="F28" i="28" s="1"/>
  <c r="G88" i="2" s="1"/>
  <c r="G89" i="2" s="1"/>
  <c r="F21" i="28"/>
  <c r="F22" i="28"/>
  <c r="F23" i="28"/>
  <c r="F29" i="28" s="1"/>
  <c r="H88" i="2" s="1"/>
  <c r="H89" i="2" s="1"/>
  <c r="F14" i="28"/>
  <c r="F19" i="20"/>
  <c r="A20" i="20"/>
  <c r="A21" i="20" s="1"/>
  <c r="A22" i="20" s="1"/>
  <c r="A23" i="20" s="1"/>
  <c r="A24" i="20" s="1"/>
  <c r="G16" i="19"/>
  <c r="E15" i="19"/>
  <c r="K73" i="16"/>
  <c r="H16" i="19" s="1"/>
  <c r="J73" i="16"/>
  <c r="L73" i="16" s="1"/>
  <c r="L77" i="16" s="1"/>
  <c r="G73" i="16"/>
  <c r="F16" i="19" s="1"/>
  <c r="F73" i="16"/>
  <c r="H73" i="16" s="1"/>
  <c r="H77" i="16" s="1"/>
  <c r="L72" i="16"/>
  <c r="H72" i="16"/>
  <c r="L71" i="16"/>
  <c r="H71" i="16"/>
  <c r="L70" i="16"/>
  <c r="H70" i="16"/>
  <c r="L69" i="16"/>
  <c r="H69" i="16"/>
  <c r="L68" i="16"/>
  <c r="H68" i="16"/>
  <c r="L67" i="16"/>
  <c r="H67" i="16"/>
  <c r="L66" i="16"/>
  <c r="H66" i="16"/>
  <c r="L65" i="16"/>
  <c r="H65" i="16"/>
  <c r="L64" i="16"/>
  <c r="H64" i="16"/>
  <c r="L63" i="16"/>
  <c r="H63" i="16"/>
  <c r="L62" i="16"/>
  <c r="H62" i="16"/>
  <c r="L61" i="16"/>
  <c r="H61" i="16"/>
  <c r="L60" i="16"/>
  <c r="H60" i="16"/>
  <c r="L59" i="16"/>
  <c r="H59" i="16"/>
  <c r="L58" i="16"/>
  <c r="H58" i="16"/>
  <c r="L57" i="16"/>
  <c r="H57" i="16"/>
  <c r="L56" i="16"/>
  <c r="H56" i="16"/>
  <c r="L55" i="16"/>
  <c r="H55" i="16"/>
  <c r="L54" i="16"/>
  <c r="H54" i="16"/>
  <c r="L53" i="16"/>
  <c r="H53" i="16"/>
  <c r="L52" i="16"/>
  <c r="H52" i="16"/>
  <c r="L51" i="16"/>
  <c r="H51" i="16"/>
  <c r="L50" i="16"/>
  <c r="H50" i="16"/>
  <c r="L49" i="16"/>
  <c r="H49" i="16"/>
  <c r="L48" i="16"/>
  <c r="H48" i="16"/>
  <c r="L47" i="16"/>
  <c r="H47" i="16"/>
  <c r="L46" i="16"/>
  <c r="H46" i="16"/>
  <c r="L45" i="16"/>
  <c r="H45" i="16"/>
  <c r="L44" i="16"/>
  <c r="H44" i="16"/>
  <c r="L43" i="16"/>
  <c r="H43" i="16"/>
  <c r="L42" i="16"/>
  <c r="H42" i="16"/>
  <c r="L41" i="16"/>
  <c r="H41" i="16"/>
  <c r="L40" i="16"/>
  <c r="H40" i="16"/>
  <c r="L39" i="16"/>
  <c r="H39" i="16"/>
  <c r="L38" i="16"/>
  <c r="H38" i="16"/>
  <c r="L37" i="16"/>
  <c r="H37" i="16"/>
  <c r="L36" i="16"/>
  <c r="H36" i="16"/>
  <c r="L35" i="16"/>
  <c r="H35" i="16"/>
  <c r="L34" i="16"/>
  <c r="H34" i="16"/>
  <c r="L33" i="16"/>
  <c r="H33" i="16"/>
  <c r="L32" i="16"/>
  <c r="H32" i="16"/>
  <c r="L31" i="16"/>
  <c r="H31" i="16"/>
  <c r="L30" i="16"/>
  <c r="H30" i="16"/>
  <c r="L29" i="16"/>
  <c r="H29" i="16"/>
  <c r="L28" i="16"/>
  <c r="H28" i="16"/>
  <c r="L27" i="16"/>
  <c r="H27" i="16"/>
  <c r="L26" i="16"/>
  <c r="H26" i="16"/>
  <c r="L25" i="16"/>
  <c r="H25" i="16"/>
  <c r="L24" i="16"/>
  <c r="H24" i="16"/>
  <c r="L23" i="16"/>
  <c r="H23" i="16"/>
  <c r="L22" i="16"/>
  <c r="H22" i="16"/>
  <c r="L21" i="16"/>
  <c r="H21" i="16"/>
  <c r="L20" i="16"/>
  <c r="H20" i="16"/>
  <c r="L19" i="16"/>
  <c r="H19" i="16"/>
  <c r="L18" i="16"/>
  <c r="H18" i="16"/>
  <c r="L17" i="16"/>
  <c r="H17" i="16"/>
  <c r="L16" i="16"/>
  <c r="H16" i="16"/>
  <c r="L15" i="16"/>
  <c r="H15" i="16"/>
  <c r="C6" i="16"/>
  <c r="C5" i="16"/>
  <c r="K73" i="23"/>
  <c r="H15" i="19" s="1"/>
  <c r="J73" i="23"/>
  <c r="G15" i="19" s="1"/>
  <c r="G73" i="23"/>
  <c r="F15" i="19" s="1"/>
  <c r="F73" i="23"/>
  <c r="L72" i="23"/>
  <c r="H72" i="23"/>
  <c r="L71" i="23"/>
  <c r="H71" i="23"/>
  <c r="L70" i="23"/>
  <c r="H70" i="23"/>
  <c r="L69" i="23"/>
  <c r="H69" i="23"/>
  <c r="L68" i="23"/>
  <c r="H68" i="23"/>
  <c r="L67" i="23"/>
  <c r="H67" i="23"/>
  <c r="L66" i="23"/>
  <c r="H66" i="23"/>
  <c r="L65" i="23"/>
  <c r="H65" i="23"/>
  <c r="L64" i="23"/>
  <c r="H64" i="23"/>
  <c r="L63" i="23"/>
  <c r="H63" i="23"/>
  <c r="L62" i="23"/>
  <c r="H62" i="23"/>
  <c r="L61" i="23"/>
  <c r="H61" i="23"/>
  <c r="L60" i="23"/>
  <c r="H60" i="23"/>
  <c r="L59" i="23"/>
  <c r="H59" i="23"/>
  <c r="L58" i="23"/>
  <c r="H58" i="23"/>
  <c r="L57" i="23"/>
  <c r="H57" i="23"/>
  <c r="L56" i="23"/>
  <c r="H56" i="23"/>
  <c r="L55" i="23"/>
  <c r="H55" i="23"/>
  <c r="L54" i="23"/>
  <c r="H54" i="23"/>
  <c r="L53" i="23"/>
  <c r="H53" i="23"/>
  <c r="L52" i="23"/>
  <c r="H52" i="23"/>
  <c r="L51" i="23"/>
  <c r="H51" i="23"/>
  <c r="L50" i="23"/>
  <c r="H50" i="23"/>
  <c r="L49" i="23"/>
  <c r="H49" i="23"/>
  <c r="L48" i="23"/>
  <c r="H48" i="23"/>
  <c r="L47" i="23"/>
  <c r="H47" i="23"/>
  <c r="L46" i="23"/>
  <c r="H46" i="23"/>
  <c r="L45" i="23"/>
  <c r="H45" i="23"/>
  <c r="L44" i="23"/>
  <c r="H44" i="23"/>
  <c r="L43" i="23"/>
  <c r="H43" i="23"/>
  <c r="L42" i="23"/>
  <c r="H42" i="23"/>
  <c r="L41" i="23"/>
  <c r="H41" i="23"/>
  <c r="L40" i="23"/>
  <c r="H40" i="23"/>
  <c r="L39" i="23"/>
  <c r="H39" i="23"/>
  <c r="L38" i="23"/>
  <c r="H38" i="23"/>
  <c r="L37" i="23"/>
  <c r="H37" i="23"/>
  <c r="L36" i="23"/>
  <c r="H36" i="23"/>
  <c r="L35" i="23"/>
  <c r="H35" i="23"/>
  <c r="L34" i="23"/>
  <c r="H34" i="23"/>
  <c r="L33" i="23"/>
  <c r="H33" i="23"/>
  <c r="L32" i="23"/>
  <c r="H32" i="23"/>
  <c r="L31" i="23"/>
  <c r="H31" i="23"/>
  <c r="L30" i="23"/>
  <c r="H30" i="23"/>
  <c r="L29" i="23"/>
  <c r="H29" i="23"/>
  <c r="L28" i="23"/>
  <c r="H28" i="23"/>
  <c r="L27" i="23"/>
  <c r="H27" i="23"/>
  <c r="L26" i="23"/>
  <c r="H26" i="23"/>
  <c r="L25" i="23"/>
  <c r="H25" i="23"/>
  <c r="L24" i="23"/>
  <c r="H24" i="23"/>
  <c r="L23" i="23"/>
  <c r="H23" i="23"/>
  <c r="L22" i="23"/>
  <c r="H22" i="23"/>
  <c r="L21" i="23"/>
  <c r="H21" i="23"/>
  <c r="L20" i="23"/>
  <c r="H20" i="23"/>
  <c r="L19" i="23"/>
  <c r="H19" i="23"/>
  <c r="L18" i="23"/>
  <c r="H18" i="23"/>
  <c r="L17" i="23"/>
  <c r="H17" i="23"/>
  <c r="L16" i="23"/>
  <c r="H16" i="23"/>
  <c r="L15" i="23"/>
  <c r="H15" i="23"/>
  <c r="C6" i="23"/>
  <c r="C5" i="23"/>
  <c r="K73" i="18"/>
  <c r="H14" i="19" s="1"/>
  <c r="J73" i="18"/>
  <c r="L73" i="18" s="1"/>
  <c r="L77" i="18" s="1"/>
  <c r="G73" i="18"/>
  <c r="F14" i="19" s="1"/>
  <c r="F73" i="18"/>
  <c r="E14" i="19" s="1"/>
  <c r="L72" i="18"/>
  <c r="H72" i="18"/>
  <c r="L71" i="18"/>
  <c r="H71" i="18"/>
  <c r="L70" i="18"/>
  <c r="H70" i="18"/>
  <c r="L69" i="18"/>
  <c r="H69" i="18"/>
  <c r="L68" i="18"/>
  <c r="H68" i="18"/>
  <c r="L67" i="18"/>
  <c r="H67" i="18"/>
  <c r="L66" i="18"/>
  <c r="H66" i="18"/>
  <c r="L65" i="18"/>
  <c r="H65" i="18"/>
  <c r="L64" i="18"/>
  <c r="H64" i="18"/>
  <c r="L63" i="18"/>
  <c r="H63" i="18"/>
  <c r="L62" i="18"/>
  <c r="H62" i="18"/>
  <c r="L61" i="18"/>
  <c r="H61" i="18"/>
  <c r="L60" i="18"/>
  <c r="H60" i="18"/>
  <c r="L59" i="18"/>
  <c r="H59" i="18"/>
  <c r="L58" i="18"/>
  <c r="H58" i="18"/>
  <c r="L57" i="18"/>
  <c r="H57" i="18"/>
  <c r="L56" i="18"/>
  <c r="H56" i="18"/>
  <c r="L55" i="18"/>
  <c r="H55" i="18"/>
  <c r="L54" i="18"/>
  <c r="H54" i="18"/>
  <c r="L53" i="18"/>
  <c r="H53" i="18"/>
  <c r="L52" i="18"/>
  <c r="H52" i="18"/>
  <c r="L51" i="18"/>
  <c r="H51" i="18"/>
  <c r="L50" i="18"/>
  <c r="H50" i="18"/>
  <c r="L49" i="18"/>
  <c r="H49" i="18"/>
  <c r="L48" i="18"/>
  <c r="H48" i="18"/>
  <c r="L47" i="18"/>
  <c r="H47" i="18"/>
  <c r="L46" i="18"/>
  <c r="H46" i="18"/>
  <c r="L45" i="18"/>
  <c r="H45" i="18"/>
  <c r="L44" i="18"/>
  <c r="H44" i="18"/>
  <c r="L43" i="18"/>
  <c r="H43" i="18"/>
  <c r="L42" i="18"/>
  <c r="H42" i="18"/>
  <c r="L41" i="18"/>
  <c r="H41" i="18"/>
  <c r="L40" i="18"/>
  <c r="H40" i="18"/>
  <c r="L39" i="18"/>
  <c r="H39" i="18"/>
  <c r="L38" i="18"/>
  <c r="H38" i="18"/>
  <c r="L37" i="18"/>
  <c r="H37" i="18"/>
  <c r="L36" i="18"/>
  <c r="H36" i="18"/>
  <c r="L35" i="18"/>
  <c r="H35" i="18"/>
  <c r="L34" i="18"/>
  <c r="H34" i="18"/>
  <c r="L33" i="18"/>
  <c r="H33" i="18"/>
  <c r="L32" i="18"/>
  <c r="H32" i="18"/>
  <c r="L31" i="18"/>
  <c r="H31" i="18"/>
  <c r="L30" i="18"/>
  <c r="H30" i="18"/>
  <c r="L29" i="18"/>
  <c r="H29" i="18"/>
  <c r="L28" i="18"/>
  <c r="H28" i="18"/>
  <c r="L27" i="18"/>
  <c r="H27" i="18"/>
  <c r="L26" i="18"/>
  <c r="H26" i="18"/>
  <c r="L25" i="18"/>
  <c r="H25" i="18"/>
  <c r="L24" i="18"/>
  <c r="H24" i="18"/>
  <c r="L23" i="18"/>
  <c r="H23" i="18"/>
  <c r="L22" i="18"/>
  <c r="H22" i="18"/>
  <c r="L21" i="18"/>
  <c r="H21" i="18"/>
  <c r="L20" i="18"/>
  <c r="H20" i="18"/>
  <c r="L19" i="18"/>
  <c r="H19" i="18"/>
  <c r="L18" i="18"/>
  <c r="H18" i="18"/>
  <c r="L17" i="18"/>
  <c r="H17" i="18"/>
  <c r="L16" i="18"/>
  <c r="H16" i="18"/>
  <c r="L15" i="18"/>
  <c r="H15" i="18"/>
  <c r="C6" i="18"/>
  <c r="C5" i="18"/>
  <c r="K73" i="17"/>
  <c r="L73" i="17" s="1"/>
  <c r="J73" i="17"/>
  <c r="G13" i="19" s="1"/>
  <c r="G73" i="17"/>
  <c r="F73" i="17"/>
  <c r="E13" i="19" s="1"/>
  <c r="L19" i="17"/>
  <c r="L20" i="17"/>
  <c r="L21" i="17"/>
  <c r="L22" i="17"/>
  <c r="L23" i="17"/>
  <c r="L24" i="17"/>
  <c r="L25" i="17"/>
  <c r="L26" i="17"/>
  <c r="L27" i="17"/>
  <c r="L28" i="17"/>
  <c r="L29" i="17"/>
  <c r="L30" i="17"/>
  <c r="L31" i="17"/>
  <c r="L32" i="17"/>
  <c r="L33" i="17"/>
  <c r="L34" i="17"/>
  <c r="L35"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L72" i="17"/>
  <c r="L71" i="17"/>
  <c r="L70" i="17"/>
  <c r="L69" i="17"/>
  <c r="L68" i="17"/>
  <c r="L67" i="17"/>
  <c r="L66" i="17"/>
  <c r="L65" i="17"/>
  <c r="L64" i="17"/>
  <c r="L63" i="17"/>
  <c r="L62" i="17"/>
  <c r="L61" i="17"/>
  <c r="L18" i="17"/>
  <c r="L17" i="17"/>
  <c r="L16" i="17"/>
  <c r="L15" i="17"/>
  <c r="H73" i="17" l="1"/>
  <c r="L73" i="23"/>
  <c r="L77" i="23" s="1"/>
  <c r="E16" i="19"/>
  <c r="H13" i="19"/>
  <c r="H73" i="18"/>
  <c r="H77" i="18" s="1"/>
  <c r="H79" i="18" s="1"/>
  <c r="H73" i="23"/>
  <c r="H77" i="23" s="1"/>
  <c r="H79" i="23" s="1"/>
  <c r="G14" i="19"/>
  <c r="F24" i="28"/>
  <c r="J38" i="2"/>
  <c r="J31" i="2"/>
  <c r="F26" i="28"/>
  <c r="H79" i="16"/>
  <c r="L77" i="17"/>
  <c r="F30" i="28" l="1"/>
  <c r="E88" i="2"/>
  <c r="A15" i="28"/>
  <c r="A16" i="28" s="1"/>
  <c r="A17" i="28" s="1"/>
  <c r="A18" i="28" s="1"/>
  <c r="A19" i="28" s="1"/>
  <c r="A20" i="28" s="1"/>
  <c r="A21" i="28" s="1"/>
  <c r="A22" i="28" s="1"/>
  <c r="A23" i="28" s="1"/>
  <c r="A24" i="28" s="1"/>
  <c r="E89" i="2" l="1"/>
  <c r="I88" i="2"/>
  <c r="C6" i="28"/>
  <c r="C5" i="28"/>
  <c r="J74" i="2"/>
  <c r="J72" i="2"/>
  <c r="J71" i="2"/>
  <c r="J70" i="2"/>
  <c r="F67" i="2"/>
  <c r="G67" i="2"/>
  <c r="H67" i="2"/>
  <c r="I67" i="2"/>
  <c r="E67" i="2"/>
  <c r="J66" i="2"/>
  <c r="J75" i="2"/>
  <c r="J61" i="2"/>
  <c r="J60" i="2"/>
  <c r="J55" i="2"/>
  <c r="I57" i="2"/>
  <c r="H57" i="2"/>
  <c r="G57" i="2"/>
  <c r="F57" i="2"/>
  <c r="E57" i="2"/>
  <c r="J56" i="2"/>
  <c r="J54" i="2"/>
  <c r="J52" i="2"/>
  <c r="J44" i="2"/>
  <c r="J45" i="2"/>
  <c r="J46" i="2"/>
  <c r="J48" i="2"/>
  <c r="J43" i="2"/>
  <c r="F49" i="2"/>
  <c r="G49" i="2"/>
  <c r="H49" i="2"/>
  <c r="I49" i="2"/>
  <c r="E49" i="2"/>
  <c r="I22" i="2"/>
  <c r="H22" i="2"/>
  <c r="G22" i="2"/>
  <c r="F22" i="2"/>
  <c r="E22" i="2"/>
  <c r="J21" i="2"/>
  <c r="H16" i="2"/>
  <c r="G16" i="2"/>
  <c r="F16" i="2"/>
  <c r="E16" i="2"/>
  <c r="I16" i="2"/>
  <c r="J15" i="2"/>
  <c r="J30" i="2"/>
  <c r="D22" i="2"/>
  <c r="J22" i="2" l="1"/>
  <c r="I89" i="2"/>
  <c r="J88" i="2"/>
  <c r="J49" i="2"/>
  <c r="J16" i="2"/>
  <c r="J78" i="2"/>
  <c r="J67" i="2"/>
  <c r="J57" i="2"/>
  <c r="J89" i="2" l="1"/>
  <c r="J14" i="2"/>
  <c r="J13" i="2"/>
  <c r="J12" i="2"/>
  <c r="E23" i="19" l="1"/>
  <c r="H72" i="17"/>
  <c r="H71" i="17"/>
  <c r="H70" i="17"/>
  <c r="H69" i="17"/>
  <c r="H68" i="17"/>
  <c r="H67" i="17"/>
  <c r="H66" i="17"/>
  <c r="H65" i="17"/>
  <c r="H64" i="17"/>
  <c r="H63" i="17"/>
  <c r="H62" i="17"/>
  <c r="H61" i="17"/>
  <c r="H18" i="17"/>
  <c r="H17" i="17"/>
  <c r="H16" i="17"/>
  <c r="H15" i="17"/>
  <c r="H77" i="17" l="1"/>
  <c r="H79" i="17" s="1"/>
  <c r="C6" i="24"/>
  <c r="C5" i="24"/>
  <c r="F13" i="19" l="1"/>
  <c r="C6" i="17"/>
  <c r="C5" i="17"/>
  <c r="F17" i="19" l="1"/>
  <c r="G17" i="19"/>
  <c r="E17" i="19"/>
  <c r="I14" i="19"/>
  <c r="F18" i="19" l="1"/>
  <c r="I15" i="19"/>
  <c r="H217" i="22"/>
  <c r="D217" i="22"/>
  <c r="J216" i="22"/>
  <c r="F216" i="22"/>
  <c r="J215" i="22"/>
  <c r="F215" i="22"/>
  <c r="J214" i="22"/>
  <c r="F214" i="22"/>
  <c r="J213" i="22"/>
  <c r="F213" i="22"/>
  <c r="J212" i="22"/>
  <c r="F212" i="22"/>
  <c r="J211" i="22"/>
  <c r="F211" i="22"/>
  <c r="J210" i="22"/>
  <c r="F210" i="22"/>
  <c r="J209" i="22"/>
  <c r="F209" i="22"/>
  <c r="J208" i="22"/>
  <c r="F208" i="22"/>
  <c r="J207" i="22"/>
  <c r="F207" i="22"/>
  <c r="J206" i="22"/>
  <c r="F206" i="22"/>
  <c r="J205" i="22"/>
  <c r="F205" i="22"/>
  <c r="J204" i="22"/>
  <c r="F204" i="22"/>
  <c r="J203" i="22"/>
  <c r="F203" i="22"/>
  <c r="J202" i="22"/>
  <c r="F202" i="22"/>
  <c r="J201" i="22"/>
  <c r="F201" i="22"/>
  <c r="J200" i="22"/>
  <c r="F200" i="22"/>
  <c r="J199" i="22"/>
  <c r="F199" i="22"/>
  <c r="J198" i="22"/>
  <c r="F198" i="22"/>
  <c r="J197" i="22"/>
  <c r="F197" i="22"/>
  <c r="J196" i="22"/>
  <c r="F196" i="22"/>
  <c r="J195" i="22"/>
  <c r="F195" i="22"/>
  <c r="J194" i="22"/>
  <c r="F194" i="22"/>
  <c r="J193" i="22"/>
  <c r="F193" i="22"/>
  <c r="J192" i="22"/>
  <c r="F192" i="22"/>
  <c r="J191" i="22"/>
  <c r="F191" i="22"/>
  <c r="J190" i="22"/>
  <c r="F190" i="22"/>
  <c r="J189" i="22"/>
  <c r="F189" i="22"/>
  <c r="J188" i="22"/>
  <c r="F188" i="22"/>
  <c r="J187" i="22"/>
  <c r="F187" i="22"/>
  <c r="J186" i="22"/>
  <c r="F186" i="22"/>
  <c r="J185" i="22"/>
  <c r="F185" i="22"/>
  <c r="J184" i="22"/>
  <c r="F184" i="22"/>
  <c r="J183" i="22"/>
  <c r="F183" i="22"/>
  <c r="J182" i="22"/>
  <c r="F182" i="22"/>
  <c r="J181" i="22"/>
  <c r="F181" i="22"/>
  <c r="J180" i="22"/>
  <c r="F180" i="22"/>
  <c r="J179" i="22"/>
  <c r="F179" i="22"/>
  <c r="J178" i="22"/>
  <c r="F178" i="22"/>
  <c r="J177" i="22"/>
  <c r="F177" i="22"/>
  <c r="J176" i="22"/>
  <c r="F176" i="22"/>
  <c r="J175" i="22"/>
  <c r="F175" i="22"/>
  <c r="J174" i="22"/>
  <c r="F174" i="22"/>
  <c r="J173" i="22"/>
  <c r="F173" i="22"/>
  <c r="J172" i="22"/>
  <c r="F172" i="22"/>
  <c r="J171" i="22"/>
  <c r="F171" i="22"/>
  <c r="J170" i="22"/>
  <c r="F170" i="22"/>
  <c r="J169" i="22"/>
  <c r="F169" i="22"/>
  <c r="J168" i="22"/>
  <c r="F168" i="22"/>
  <c r="J167" i="22"/>
  <c r="F167" i="22"/>
  <c r="J166" i="22"/>
  <c r="F166" i="22"/>
  <c r="J165" i="22"/>
  <c r="F165" i="22"/>
  <c r="J164" i="22"/>
  <c r="F164" i="22"/>
  <c r="J163" i="22"/>
  <c r="F163" i="22"/>
  <c r="J162" i="22"/>
  <c r="F162" i="22"/>
  <c r="J161" i="22"/>
  <c r="F161" i="22"/>
  <c r="J160" i="22"/>
  <c r="F160" i="22"/>
  <c r="J159" i="22"/>
  <c r="F159" i="22"/>
  <c r="J158" i="22"/>
  <c r="F158" i="22"/>
  <c r="J157" i="22"/>
  <c r="F157" i="22"/>
  <c r="J156" i="22"/>
  <c r="F156" i="22"/>
  <c r="J155" i="22"/>
  <c r="F155" i="22"/>
  <c r="J154" i="22"/>
  <c r="F154" i="22"/>
  <c r="J153" i="22"/>
  <c r="F153" i="22"/>
  <c r="J152" i="22"/>
  <c r="F152" i="22"/>
  <c r="J151" i="22"/>
  <c r="F151" i="22"/>
  <c r="J150" i="22"/>
  <c r="F150" i="22"/>
  <c r="J149" i="22"/>
  <c r="F149" i="22"/>
  <c r="J148" i="22"/>
  <c r="F148" i="22"/>
  <c r="J147" i="22"/>
  <c r="F147" i="22"/>
  <c r="J146" i="22"/>
  <c r="F146" i="22"/>
  <c r="J145" i="22"/>
  <c r="F145" i="22"/>
  <c r="J144" i="22"/>
  <c r="F144" i="22"/>
  <c r="J143" i="22"/>
  <c r="F143" i="22"/>
  <c r="J142" i="22"/>
  <c r="F142" i="22"/>
  <c r="J141" i="22"/>
  <c r="F141" i="22"/>
  <c r="J140" i="22"/>
  <c r="F140" i="22"/>
  <c r="J139" i="22"/>
  <c r="F139" i="22"/>
  <c r="J138" i="22"/>
  <c r="F138" i="22"/>
  <c r="J137" i="22"/>
  <c r="F137" i="22"/>
  <c r="J136" i="22"/>
  <c r="F136" i="22"/>
  <c r="J135" i="22"/>
  <c r="F135" i="22"/>
  <c r="J134" i="22"/>
  <c r="F134" i="22"/>
  <c r="J133" i="22"/>
  <c r="F133" i="22"/>
  <c r="J132" i="22"/>
  <c r="F132" i="22"/>
  <c r="J131" i="22"/>
  <c r="F131" i="22"/>
  <c r="J130" i="22"/>
  <c r="F130" i="22"/>
  <c r="J129" i="22"/>
  <c r="F129" i="22"/>
  <c r="J128" i="22"/>
  <c r="F128" i="22"/>
  <c r="J127" i="22"/>
  <c r="F127" i="22"/>
  <c r="J126" i="22"/>
  <c r="F126" i="22"/>
  <c r="J125" i="22"/>
  <c r="F125" i="22"/>
  <c r="J124" i="22"/>
  <c r="F124" i="22"/>
  <c r="J123" i="22"/>
  <c r="F123" i="22"/>
  <c r="J122" i="22"/>
  <c r="F122" i="22"/>
  <c r="J121" i="22"/>
  <c r="F121" i="22"/>
  <c r="J120" i="22"/>
  <c r="F120" i="22"/>
  <c r="J119" i="22"/>
  <c r="F119" i="22"/>
  <c r="J118" i="22"/>
  <c r="F118" i="22"/>
  <c r="J117" i="22"/>
  <c r="F117" i="22"/>
  <c r="J116" i="22"/>
  <c r="F116" i="22"/>
  <c r="J115" i="22"/>
  <c r="F115" i="22"/>
  <c r="J114" i="22"/>
  <c r="F114" i="22"/>
  <c r="J113" i="22"/>
  <c r="F113" i="22"/>
  <c r="J112" i="22"/>
  <c r="F112" i="22"/>
  <c r="J111" i="22"/>
  <c r="F111" i="22"/>
  <c r="J110" i="22"/>
  <c r="F110" i="22"/>
  <c r="J109" i="22"/>
  <c r="F109" i="22"/>
  <c r="J108" i="22"/>
  <c r="F108" i="22"/>
  <c r="J107" i="22"/>
  <c r="F107" i="22"/>
  <c r="J106" i="22"/>
  <c r="F106" i="22"/>
  <c r="J105" i="22"/>
  <c r="F105" i="22"/>
  <c r="J104" i="22"/>
  <c r="F104" i="22"/>
  <c r="J103" i="22"/>
  <c r="F103" i="22"/>
  <c r="J102" i="22"/>
  <c r="F102" i="22"/>
  <c r="J101" i="22"/>
  <c r="F101" i="22"/>
  <c r="J100" i="22"/>
  <c r="F100" i="22"/>
  <c r="J99" i="22"/>
  <c r="F99" i="22"/>
  <c r="J98" i="22"/>
  <c r="F98" i="22"/>
  <c r="J97" i="22"/>
  <c r="F97" i="22"/>
  <c r="J96" i="22"/>
  <c r="F96" i="22"/>
  <c r="J95" i="22"/>
  <c r="F95" i="22"/>
  <c r="J94" i="22"/>
  <c r="F94" i="22"/>
  <c r="J93" i="22"/>
  <c r="F93" i="22"/>
  <c r="J92" i="22"/>
  <c r="F92" i="22"/>
  <c r="J91" i="22"/>
  <c r="F91" i="22"/>
  <c r="J90" i="22"/>
  <c r="F90" i="22"/>
  <c r="J89" i="22"/>
  <c r="F89" i="22"/>
  <c r="J88" i="22"/>
  <c r="F88" i="22"/>
  <c r="J87" i="22"/>
  <c r="F87" i="22"/>
  <c r="J86" i="22"/>
  <c r="F86" i="22"/>
  <c r="J85" i="22"/>
  <c r="F85" i="22"/>
  <c r="J84" i="22"/>
  <c r="F84" i="22"/>
  <c r="J83" i="22"/>
  <c r="F83" i="22"/>
  <c r="J82" i="22"/>
  <c r="F82" i="22"/>
  <c r="J81" i="22"/>
  <c r="F81" i="22"/>
  <c r="J80" i="22"/>
  <c r="F80" i="22"/>
  <c r="J79" i="22"/>
  <c r="F79" i="22"/>
  <c r="J78" i="22"/>
  <c r="F78" i="22"/>
  <c r="J77" i="22"/>
  <c r="F77" i="22"/>
  <c r="J76" i="22"/>
  <c r="F76" i="22"/>
  <c r="J75" i="22"/>
  <c r="F75" i="22"/>
  <c r="J74" i="22"/>
  <c r="F74" i="22"/>
  <c r="J73" i="22"/>
  <c r="F73" i="22"/>
  <c r="J72" i="22"/>
  <c r="F72" i="22"/>
  <c r="J71" i="22"/>
  <c r="F71" i="22"/>
  <c r="J70" i="22"/>
  <c r="F70" i="22"/>
  <c r="J69" i="22"/>
  <c r="F69" i="22"/>
  <c r="J68" i="22"/>
  <c r="F68" i="22"/>
  <c r="J67" i="22"/>
  <c r="F67" i="22"/>
  <c r="J66" i="22"/>
  <c r="F66" i="22"/>
  <c r="J65" i="22"/>
  <c r="F65" i="22"/>
  <c r="J64" i="22"/>
  <c r="F64" i="22"/>
  <c r="J63" i="22"/>
  <c r="F63" i="22"/>
  <c r="J62" i="22"/>
  <c r="F62" i="22"/>
  <c r="J61" i="22"/>
  <c r="F61" i="22"/>
  <c r="J60" i="22"/>
  <c r="F60" i="22"/>
  <c r="J59" i="22"/>
  <c r="F59" i="22"/>
  <c r="J58" i="22"/>
  <c r="F58" i="22"/>
  <c r="J57" i="22"/>
  <c r="F57" i="22"/>
  <c r="J56" i="22"/>
  <c r="F56" i="22"/>
  <c r="J55" i="22"/>
  <c r="F55" i="22"/>
  <c r="J54" i="22"/>
  <c r="F54" i="22"/>
  <c r="J53" i="22"/>
  <c r="F53" i="22"/>
  <c r="J52" i="22"/>
  <c r="F52" i="22"/>
  <c r="J51" i="22"/>
  <c r="F51" i="22"/>
  <c r="J50" i="22"/>
  <c r="F50" i="22"/>
  <c r="J49" i="22"/>
  <c r="F49" i="22"/>
  <c r="J48" i="22"/>
  <c r="F48" i="22"/>
  <c r="J47" i="22"/>
  <c r="F47" i="22"/>
  <c r="J46" i="22"/>
  <c r="F46" i="22"/>
  <c r="J45" i="22"/>
  <c r="F45" i="22"/>
  <c r="J44" i="22"/>
  <c r="F44" i="22"/>
  <c r="J43" i="22"/>
  <c r="F43" i="22"/>
  <c r="J42" i="22"/>
  <c r="F42" i="22"/>
  <c r="J41" i="22"/>
  <c r="F41" i="22"/>
  <c r="J40" i="22"/>
  <c r="F40" i="22"/>
  <c r="J39" i="22"/>
  <c r="F39" i="22"/>
  <c r="J38" i="22"/>
  <c r="F38" i="22"/>
  <c r="J37" i="22"/>
  <c r="F37" i="22"/>
  <c r="J36" i="22"/>
  <c r="F36" i="22"/>
  <c r="J35" i="22"/>
  <c r="F35" i="22"/>
  <c r="J34" i="22"/>
  <c r="F34" i="22"/>
  <c r="J33" i="22"/>
  <c r="F33" i="22"/>
  <c r="J32" i="22"/>
  <c r="F32" i="22"/>
  <c r="J31" i="22"/>
  <c r="F31" i="22"/>
  <c r="J30" i="22"/>
  <c r="F30" i="22"/>
  <c r="J29" i="22"/>
  <c r="F29" i="22"/>
  <c r="J28" i="22"/>
  <c r="F28" i="22"/>
  <c r="J27" i="22"/>
  <c r="F27" i="22"/>
  <c r="J26" i="22"/>
  <c r="F26" i="22"/>
  <c r="J25" i="22"/>
  <c r="F25" i="22"/>
  <c r="J24" i="22"/>
  <c r="F24" i="22"/>
  <c r="J23" i="22"/>
  <c r="F23" i="22"/>
  <c r="J22" i="22"/>
  <c r="F22" i="22"/>
  <c r="J21" i="22"/>
  <c r="F21" i="22"/>
  <c r="J20" i="22"/>
  <c r="F20" i="22"/>
  <c r="J19" i="22"/>
  <c r="F19" i="22"/>
  <c r="J18" i="22"/>
  <c r="F18" i="22"/>
  <c r="J17" i="22"/>
  <c r="F17" i="22"/>
  <c r="C6" i="22"/>
  <c r="C5" i="22"/>
  <c r="F217" i="22" l="1"/>
  <c r="F8" i="22" s="1"/>
  <c r="J217" i="22"/>
  <c r="F9" i="22" s="1"/>
  <c r="F10" i="22" l="1"/>
  <c r="I16" i="19" l="1"/>
  <c r="H17" i="19"/>
  <c r="H18" i="19" s="1"/>
  <c r="J165" i="12"/>
  <c r="F29" i="20"/>
  <c r="H25" i="2" s="1"/>
  <c r="F28" i="20"/>
  <c r="G25" i="2" s="1"/>
  <c r="F27" i="20"/>
  <c r="F25" i="2" s="1"/>
  <c r="F20" i="20"/>
  <c r="F26" i="20" s="1"/>
  <c r="E25" i="2" s="1"/>
  <c r="F21" i="20"/>
  <c r="F22" i="20"/>
  <c r="F23" i="20"/>
  <c r="E26" i="2" l="1"/>
  <c r="E33" i="2" s="1"/>
  <c r="I25" i="2"/>
  <c r="I26" i="2" s="1"/>
  <c r="F26" i="2"/>
  <c r="G26" i="2"/>
  <c r="H26" i="2"/>
  <c r="F24" i="20"/>
  <c r="F30" i="20" s="1"/>
  <c r="C6" i="20"/>
  <c r="C5" i="20"/>
  <c r="I13" i="19"/>
  <c r="I23" i="19" s="1"/>
  <c r="C6" i="19"/>
  <c r="C5" i="19"/>
  <c r="H33" i="2" l="1"/>
  <c r="H40" i="2" s="1"/>
  <c r="G33" i="2"/>
  <c r="G40" i="2" s="1"/>
  <c r="F33" i="2"/>
  <c r="F40" i="2" s="1"/>
  <c r="I33" i="2"/>
  <c r="I40" i="2" s="1"/>
  <c r="J25" i="2"/>
  <c r="J26" i="2"/>
  <c r="N12" i="12"/>
  <c r="O12" i="12" s="1"/>
  <c r="C6" i="12"/>
  <c r="C5" i="12"/>
  <c r="I91" i="2" l="1"/>
  <c r="I95" i="2" s="1"/>
  <c r="F91" i="2"/>
  <c r="F95" i="2" s="1"/>
  <c r="D8" i="22" s="1"/>
  <c r="G91" i="2"/>
  <c r="G95" i="2" s="1"/>
  <c r="H91" i="2"/>
  <c r="H95" i="2" s="1"/>
  <c r="E40" i="2"/>
  <c r="E91" i="2" s="1"/>
  <c r="J33" i="2"/>
  <c r="J40" i="2" l="1"/>
  <c r="M162" i="12"/>
  <c r="I162" i="12"/>
  <c r="H19" i="19"/>
  <c r="H20" i="19" s="1"/>
  <c r="C6" i="2"/>
  <c r="C5" i="2"/>
  <c r="J91" i="2" l="1"/>
  <c r="E103" i="2"/>
  <c r="J164" i="12"/>
  <c r="J166" i="12" s="1"/>
  <c r="E93" i="2"/>
  <c r="J93" i="2" l="1"/>
  <c r="K93" i="2" s="1"/>
  <c r="E95" i="2"/>
  <c r="J167" i="12"/>
  <c r="J168" i="12" s="1"/>
  <c r="K162" i="12"/>
  <c r="N162" i="12"/>
  <c r="O162" i="12" s="1"/>
  <c r="E24" i="19" l="1"/>
  <c r="E25" i="19" s="1"/>
  <c r="D10" i="22"/>
  <c r="F12" i="22" s="1"/>
  <c r="F19" i="19"/>
  <c r="F20" i="19" s="1"/>
  <c r="J95" i="2"/>
  <c r="J101" i="2" s="1"/>
  <c r="K101" i="2" s="1"/>
  <c r="F98" i="2"/>
  <c r="G136" i="22" l="1"/>
  <c r="G203" i="22"/>
  <c r="G70" i="22"/>
  <c r="K153" i="22"/>
  <c r="K49" i="22"/>
  <c r="G34" i="22"/>
  <c r="G145" i="22"/>
  <c r="K106" i="22"/>
  <c r="K136" i="22"/>
  <c r="G54" i="22"/>
  <c r="G75" i="22"/>
  <c r="K121" i="22"/>
  <c r="G198" i="22"/>
  <c r="K103" i="22"/>
  <c r="K74" i="22"/>
  <c r="K158" i="22"/>
  <c r="K89" i="22"/>
  <c r="G139" i="22"/>
  <c r="K129" i="22"/>
  <c r="K201" i="22"/>
  <c r="K142" i="22"/>
  <c r="K137" i="22"/>
  <c r="G133" i="22"/>
  <c r="G212" i="22"/>
  <c r="G82" i="22"/>
  <c r="G200" i="22"/>
  <c r="K113" i="22"/>
  <c r="K146" i="22"/>
  <c r="G74" i="22"/>
  <c r="G109" i="22"/>
  <c r="K214" i="22"/>
  <c r="K83" i="22"/>
  <c r="K99" i="22"/>
  <c r="K53" i="22"/>
  <c r="K195" i="22"/>
  <c r="G43" i="22"/>
  <c r="K24" i="22"/>
  <c r="G143" i="22"/>
  <c r="G173" i="22"/>
  <c r="G64" i="22"/>
  <c r="G126" i="22"/>
  <c r="G141" i="22"/>
  <c r="G97" i="22"/>
  <c r="G161" i="22"/>
  <c r="K206" i="22"/>
  <c r="K127" i="22"/>
  <c r="K73" i="22"/>
  <c r="K78" i="22"/>
  <c r="K187" i="22"/>
  <c r="K140" i="22"/>
  <c r="K44" i="22"/>
  <c r="K75" i="22"/>
  <c r="G79" i="22"/>
  <c r="K58" i="22"/>
  <c r="K141" i="22"/>
  <c r="K161" i="22"/>
  <c r="K57" i="22"/>
  <c r="G140" i="22"/>
  <c r="G92" i="22"/>
  <c r="G119" i="22"/>
  <c r="G55" i="22"/>
  <c r="G27" i="22"/>
  <c r="G29" i="22"/>
  <c r="K152" i="22"/>
  <c r="G63" i="22"/>
  <c r="K109" i="22"/>
  <c r="K178" i="22"/>
  <c r="K157" i="22"/>
  <c r="G69" i="22"/>
  <c r="G88" i="22"/>
  <c r="G105" i="22"/>
  <c r="K101" i="22"/>
  <c r="G111" i="22"/>
  <c r="K173" i="22"/>
  <c r="K148" i="22"/>
  <c r="K134" i="22"/>
  <c r="G165" i="22"/>
  <c r="K108" i="22"/>
  <c r="G154" i="22"/>
  <c r="G57" i="22"/>
  <c r="K82" i="22"/>
  <c r="G66" i="22"/>
  <c r="G96" i="22"/>
  <c r="K66" i="22"/>
  <c r="G45" i="22"/>
  <c r="G17" i="22"/>
  <c r="G48" i="22"/>
  <c r="K182" i="22"/>
  <c r="G179" i="22"/>
  <c r="G211" i="22"/>
  <c r="K95" i="22"/>
  <c r="K29" i="22"/>
  <c r="K85" i="22"/>
  <c r="G73" i="22"/>
  <c r="K79" i="22"/>
  <c r="G177" i="22"/>
  <c r="G123" i="22"/>
  <c r="G26" i="22"/>
  <c r="K80" i="22"/>
  <c r="G142" i="22"/>
  <c r="K22" i="22"/>
  <c r="K56" i="22"/>
  <c r="G23" i="22"/>
  <c r="G202" i="22"/>
  <c r="K188" i="22"/>
  <c r="K19" i="22"/>
  <c r="G189" i="22"/>
  <c r="G32" i="22"/>
  <c r="G181" i="22"/>
  <c r="K143" i="22"/>
  <c r="G41" i="22"/>
  <c r="G172" i="22"/>
  <c r="K69" i="22"/>
  <c r="G58" i="22"/>
  <c r="G180" i="22"/>
  <c r="G89" i="22"/>
  <c r="K65" i="22"/>
  <c r="K41" i="22"/>
  <c r="K98" i="22"/>
  <c r="G152" i="22"/>
  <c r="K117" i="22"/>
  <c r="K21" i="22"/>
  <c r="K112" i="22"/>
  <c r="K51" i="22"/>
  <c r="G114" i="22"/>
  <c r="K211" i="22"/>
  <c r="G149" i="22"/>
  <c r="G201" i="22"/>
  <c r="K86" i="22"/>
  <c r="K194" i="22"/>
  <c r="K135" i="22"/>
  <c r="K87" i="22"/>
  <c r="K40" i="22"/>
  <c r="K186" i="22"/>
  <c r="G169" i="22"/>
  <c r="G77" i="22"/>
  <c r="K91" i="22"/>
  <c r="G101" i="22"/>
  <c r="K114" i="22"/>
  <c r="K97" i="22"/>
  <c r="K64" i="22"/>
  <c r="K18" i="22"/>
  <c r="K30" i="22"/>
  <c r="K130" i="22"/>
  <c r="K122" i="22"/>
  <c r="K26" i="22"/>
  <c r="G28" i="22"/>
  <c r="G156" i="22"/>
  <c r="G84" i="22"/>
  <c r="G78" i="22"/>
  <c r="K61" i="22"/>
  <c r="G100" i="22"/>
  <c r="K68" i="22"/>
  <c r="G208" i="22"/>
  <c r="K190" i="22"/>
  <c r="K165" i="22"/>
  <c r="G148" i="22"/>
  <c r="G98" i="22"/>
  <c r="G187" i="22"/>
  <c r="K168" i="22"/>
  <c r="G216" i="22"/>
  <c r="K199" i="22"/>
  <c r="K102" i="22"/>
  <c r="K48" i="22"/>
  <c r="K132" i="22"/>
  <c r="K191" i="22"/>
  <c r="K184" i="22"/>
  <c r="G39" i="22"/>
  <c r="K20" i="22"/>
  <c r="G38" i="22"/>
  <c r="G207" i="22"/>
  <c r="K47" i="22"/>
  <c r="K50" i="22"/>
  <c r="K62" i="22"/>
  <c r="G213" i="22"/>
  <c r="K128" i="22"/>
  <c r="K207" i="22"/>
  <c r="K81" i="22"/>
  <c r="G51" i="22"/>
  <c r="G214" i="22"/>
  <c r="K139" i="22"/>
  <c r="G56" i="22"/>
  <c r="G130" i="22"/>
  <c r="K216" i="22"/>
  <c r="G94" i="22"/>
  <c r="G47" i="22"/>
  <c r="G60" i="22"/>
  <c r="K110" i="22"/>
  <c r="K39" i="22"/>
  <c r="G65" i="22"/>
  <c r="G184" i="22"/>
  <c r="K172" i="22"/>
  <c r="G61" i="22"/>
  <c r="K34" i="22"/>
  <c r="G157" i="22"/>
  <c r="K17" i="22"/>
  <c r="G76" i="22"/>
  <c r="G116" i="22"/>
  <c r="G146" i="22"/>
  <c r="K25" i="22"/>
  <c r="G170" i="22"/>
  <c r="G36" i="22"/>
  <c r="G81" i="22"/>
  <c r="K151" i="22"/>
  <c r="K149" i="22"/>
  <c r="G131" i="22"/>
  <c r="K115" i="22"/>
  <c r="K36" i="22"/>
  <c r="K59" i="22"/>
  <c r="G144" i="22"/>
  <c r="K90" i="22"/>
  <c r="G195" i="22"/>
  <c r="G93" i="22"/>
  <c r="G192" i="22"/>
  <c r="K154" i="22"/>
  <c r="K38" i="22"/>
  <c r="K147" i="22"/>
  <c r="K42" i="22"/>
  <c r="K183" i="22"/>
  <c r="K215" i="22"/>
  <c r="G85" i="22"/>
  <c r="G134" i="22"/>
  <c r="G122" i="22"/>
  <c r="G158" i="22"/>
  <c r="G52" i="22"/>
  <c r="G107" i="22"/>
  <c r="G118" i="22"/>
  <c r="K33" i="22"/>
  <c r="G176" i="22"/>
  <c r="G90" i="22"/>
  <c r="G124" i="22"/>
  <c r="G159" i="22"/>
  <c r="K76" i="22"/>
  <c r="K32" i="22"/>
  <c r="G199" i="22"/>
  <c r="K209" i="22"/>
  <c r="K138" i="22"/>
  <c r="G24" i="22"/>
  <c r="K169" i="22"/>
  <c r="G135" i="22"/>
  <c r="G171" i="22"/>
  <c r="K67" i="22"/>
  <c r="G167" i="22"/>
  <c r="K156" i="22"/>
  <c r="K77" i="22"/>
  <c r="G44" i="22"/>
  <c r="G33" i="22"/>
  <c r="K204" i="22"/>
  <c r="K131" i="22"/>
  <c r="G183" i="22"/>
  <c r="G95" i="22"/>
  <c r="G25" i="22"/>
  <c r="G164" i="22"/>
  <c r="G190" i="22"/>
  <c r="G178" i="22"/>
  <c r="G204" i="22"/>
  <c r="G59" i="22"/>
  <c r="K96" i="22"/>
  <c r="K197" i="22"/>
  <c r="K163" i="22"/>
  <c r="G186" i="22"/>
  <c r="G155" i="22"/>
  <c r="G185" i="22"/>
  <c r="K71" i="22"/>
  <c r="G117" i="22"/>
  <c r="K111" i="22"/>
  <c r="G121" i="22"/>
  <c r="G68" i="22"/>
  <c r="K164" i="22"/>
  <c r="G53" i="22"/>
  <c r="K189" i="22"/>
  <c r="K166" i="22"/>
  <c r="K27" i="22"/>
  <c r="K70" i="22"/>
  <c r="G209" i="22"/>
  <c r="G67" i="22"/>
  <c r="G175" i="22"/>
  <c r="K170" i="22"/>
  <c r="K88" i="22"/>
  <c r="G86" i="22"/>
  <c r="G40" i="22"/>
  <c r="K167" i="22"/>
  <c r="K23" i="22"/>
  <c r="K107" i="22"/>
  <c r="G188" i="22"/>
  <c r="K213" i="22"/>
  <c r="K180" i="22"/>
  <c r="K100" i="22"/>
  <c r="G106" i="22"/>
  <c r="K133" i="22"/>
  <c r="G210" i="22"/>
  <c r="G62" i="22"/>
  <c r="K210" i="22"/>
  <c r="G182" i="22"/>
  <c r="G162" i="22"/>
  <c r="G49" i="22"/>
  <c r="K37" i="22"/>
  <c r="G168" i="22"/>
  <c r="K144" i="22"/>
  <c r="G153" i="22"/>
  <c r="G35" i="22"/>
  <c r="G110" i="22"/>
  <c r="G20" i="22"/>
  <c r="G125" i="22"/>
  <c r="G193" i="22"/>
  <c r="K198" i="22"/>
  <c r="G206" i="22"/>
  <c r="G19" i="22"/>
  <c r="K171" i="22"/>
  <c r="K119" i="22"/>
  <c r="G129" i="22"/>
  <c r="K203" i="22"/>
  <c r="K35" i="22"/>
  <c r="G113" i="22"/>
  <c r="K72" i="22"/>
  <c r="K46" i="22"/>
  <c r="K124" i="22"/>
  <c r="G120" i="22"/>
  <c r="G87" i="22"/>
  <c r="G127" i="22"/>
  <c r="K205" i="22"/>
  <c r="G112" i="22"/>
  <c r="G138" i="22"/>
  <c r="K123" i="22"/>
  <c r="K84" i="22"/>
  <c r="G163" i="22"/>
  <c r="G150" i="22"/>
  <c r="K185" i="22"/>
  <c r="G37" i="22"/>
  <c r="G174" i="22"/>
  <c r="G191" i="22"/>
  <c r="K63" i="22"/>
  <c r="G197" i="22"/>
  <c r="G42" i="22"/>
  <c r="G72" i="22"/>
  <c r="K92" i="22"/>
  <c r="K202" i="22"/>
  <c r="K208" i="22"/>
  <c r="K179" i="22"/>
  <c r="G108" i="22"/>
  <c r="G115" i="22"/>
  <c r="G91" i="22"/>
  <c r="K104" i="22"/>
  <c r="K126" i="22"/>
  <c r="K55" i="22"/>
  <c r="G21" i="22"/>
  <c r="K200" i="22"/>
  <c r="K52" i="22"/>
  <c r="G30" i="22"/>
  <c r="K105" i="22"/>
  <c r="K28" i="22"/>
  <c r="G196" i="22"/>
  <c r="G80" i="22"/>
  <c r="G102" i="22"/>
  <c r="K196" i="22"/>
  <c r="G46" i="22"/>
  <c r="K212" i="22"/>
  <c r="G166" i="22"/>
  <c r="G22" i="22"/>
  <c r="K177" i="22"/>
  <c r="K192" i="22"/>
  <c r="G50" i="22"/>
  <c r="G151" i="22"/>
  <c r="K193" i="22"/>
  <c r="K162" i="22"/>
  <c r="K116" i="22"/>
  <c r="K125" i="22"/>
  <c r="K150" i="22"/>
  <c r="K93" i="22"/>
  <c r="G99" i="22"/>
  <c r="K94" i="22"/>
  <c r="G215" i="22"/>
  <c r="G83" i="22"/>
  <c r="G194" i="22"/>
  <c r="K43" i="22"/>
  <c r="G147" i="22"/>
  <c r="G128" i="22"/>
  <c r="K60" i="22"/>
  <c r="K174" i="22"/>
  <c r="G205" i="22"/>
  <c r="K175" i="22"/>
  <c r="K54" i="22"/>
  <c r="K181" i="22"/>
  <c r="G137" i="22"/>
  <c r="G18" i="22"/>
  <c r="K145" i="22"/>
  <c r="G104" i="22"/>
  <c r="G103" i="22"/>
  <c r="K160" i="22"/>
  <c r="K120" i="22"/>
  <c r="K31" i="22"/>
  <c r="G71" i="22"/>
  <c r="K176" i="22"/>
  <c r="K118" i="22"/>
  <c r="K45" i="22"/>
  <c r="G132" i="22"/>
  <c r="G31" i="22"/>
  <c r="G160" i="22"/>
  <c r="K155" i="22"/>
  <c r="K159" i="22"/>
</calcChain>
</file>

<file path=xl/sharedStrings.xml><?xml version="1.0" encoding="utf-8"?>
<sst xmlns="http://schemas.openxmlformats.org/spreadsheetml/2006/main" count="825" uniqueCount="580">
  <si>
    <t>Colorado Unit Cost Report</t>
  </si>
  <si>
    <t>Community Mental Health Center or SUD Provider</t>
  </si>
  <si>
    <t>Center/Provider Name:</t>
  </si>
  <si>
    <t>Fiscal Year End:</t>
  </si>
  <si>
    <t>Officer Certification</t>
  </si>
  <si>
    <t>I hereby certify that I have reviewed the attached Unit Cost Report for the above-referenced center/provider and fiscal year end and that, to the best of my knowledge and belief, it is a true, correct and complete statement prepared from the books and records of the center/provider in accordance with applicable State and Federal rules and instructions, except as noted below:</t>
  </si>
  <si>
    <t>Chief Executive Officer</t>
  </si>
  <si>
    <t>Chief Financial Officer</t>
  </si>
  <si>
    <t>COST CATEGORY</t>
  </si>
  <si>
    <t>Indirect Cost Allocation</t>
  </si>
  <si>
    <t>Total Cost</t>
  </si>
  <si>
    <t>Unduplicated Client Count</t>
  </si>
  <si>
    <t>Cost per Unduplicated Client</t>
  </si>
  <si>
    <t>INDIRECT 
(not traceable to direct cost center)</t>
  </si>
  <si>
    <t>FULL-TIME EQV 
(FTEs)</t>
  </si>
  <si>
    <t>TOTAL</t>
  </si>
  <si>
    <t>UNALLOWABLE</t>
  </si>
  <si>
    <t>Variance</t>
  </si>
  <si>
    <t>Tab</t>
  </si>
  <si>
    <t>Certification</t>
  </si>
  <si>
    <t xml:space="preserve">Signature:  </t>
  </si>
  <si>
    <t xml:space="preserve">Printed Name:  </t>
  </si>
  <si>
    <t xml:space="preserve">Title:  </t>
  </si>
  <si>
    <t xml:space="preserve">Date:  </t>
  </si>
  <si>
    <t>Certification Statement</t>
  </si>
  <si>
    <t>Description</t>
  </si>
  <si>
    <t>Schedule 2A</t>
  </si>
  <si>
    <t>Schedule 2B</t>
  </si>
  <si>
    <t>Schedule 2C</t>
  </si>
  <si>
    <t>H0027</t>
  </si>
  <si>
    <t>H0028</t>
  </si>
  <si>
    <t>H0029</t>
  </si>
  <si>
    <t>Alcohol and/or drug prevention environmental service (broad range of external activities geared toward modifying systems in order to mainstream prevention through policy and law)</t>
  </si>
  <si>
    <t>H0003</t>
  </si>
  <si>
    <t>H0048</t>
  </si>
  <si>
    <t>H0007</t>
  </si>
  <si>
    <t>H0022</t>
  </si>
  <si>
    <t>H0030</t>
  </si>
  <si>
    <t>Alcohol and/or drug services; crisis intervention (outpatient)</t>
  </si>
  <si>
    <t>Alcohol and/or drug intervention service (planned facilitation)</t>
  </si>
  <si>
    <t>H1003</t>
  </si>
  <si>
    <t>T1009</t>
  </si>
  <si>
    <t>T1013</t>
  </si>
  <si>
    <t>T2001</t>
  </si>
  <si>
    <t>Child sitting services for the children of the individual receiving alcohol and/or substance abuse services</t>
  </si>
  <si>
    <t>Sign language or oral interpreter for alcohol and/or substance abuse services</t>
  </si>
  <si>
    <t>Non-emergency transportation</t>
  </si>
  <si>
    <t>H0011</t>
  </si>
  <si>
    <t>H0012</t>
  </si>
  <si>
    <t>H0014</t>
  </si>
  <si>
    <t>Alcohol and/or drug services; sub-acute detoxification (residential addiction program outpatient)</t>
  </si>
  <si>
    <t>Alcohol and/or drug services; ambulatory detoxification</t>
  </si>
  <si>
    <t>ROOM AND BOARD</t>
  </si>
  <si>
    <t>H2034</t>
  </si>
  <si>
    <t>S9976</t>
  </si>
  <si>
    <t>Halfway House</t>
  </si>
  <si>
    <t>Lodging</t>
  </si>
  <si>
    <t>Alcohol and/or drug screening; laboratory analysis of specimens for presence of alcohol and/or drugs</t>
  </si>
  <si>
    <t>Non-Facility 
RVU Weight</t>
  </si>
  <si>
    <t>Procedure 
Code</t>
  </si>
  <si>
    <t>Drug screen, presumptive, read by instrument</t>
  </si>
  <si>
    <t>G0176</t>
  </si>
  <si>
    <t>G0177</t>
  </si>
  <si>
    <t>H0001</t>
  </si>
  <si>
    <t>H0002</t>
  </si>
  <si>
    <t>H0004</t>
  </si>
  <si>
    <t>H0005</t>
  </si>
  <si>
    <t>H0006</t>
  </si>
  <si>
    <t>H0010</t>
  </si>
  <si>
    <t>H0015</t>
  </si>
  <si>
    <t>H0017</t>
  </si>
  <si>
    <t>H0018</t>
  </si>
  <si>
    <t>H0019</t>
  </si>
  <si>
    <t>H0020</t>
  </si>
  <si>
    <t>H0023 - HQ</t>
  </si>
  <si>
    <t>H0023 - HT</t>
  </si>
  <si>
    <t>H0024</t>
  </si>
  <si>
    <t>H0025</t>
  </si>
  <si>
    <t>H0031</t>
  </si>
  <si>
    <t>H0032</t>
  </si>
  <si>
    <t>H0033</t>
  </si>
  <si>
    <t>H0034</t>
  </si>
  <si>
    <t>H0035</t>
  </si>
  <si>
    <t>H0036</t>
  </si>
  <si>
    <t>H0037</t>
  </si>
  <si>
    <t>H0038</t>
  </si>
  <si>
    <t>H0039</t>
  </si>
  <si>
    <t>H0040</t>
  </si>
  <si>
    <t>H0043</t>
  </si>
  <si>
    <t>H0044</t>
  </si>
  <si>
    <t>H0045</t>
  </si>
  <si>
    <t>H0047</t>
  </si>
  <si>
    <t>H1000</t>
  </si>
  <si>
    <t>H1002</t>
  </si>
  <si>
    <t>H1004</t>
  </si>
  <si>
    <t>H1011</t>
  </si>
  <si>
    <t>H2000</t>
  </si>
  <si>
    <t>H2001</t>
  </si>
  <si>
    <t>H2011</t>
  </si>
  <si>
    <t>H2012</t>
  </si>
  <si>
    <t>H2014</t>
  </si>
  <si>
    <t>H2015</t>
  </si>
  <si>
    <t>H2016</t>
  </si>
  <si>
    <t>H2017</t>
  </si>
  <si>
    <t>H2018</t>
  </si>
  <si>
    <t>H2021</t>
  </si>
  <si>
    <t>H2022</t>
  </si>
  <si>
    <t>H2023</t>
  </si>
  <si>
    <t>H2024</t>
  </si>
  <si>
    <t>H2025</t>
  </si>
  <si>
    <t>H2026</t>
  </si>
  <si>
    <t>H2027</t>
  </si>
  <si>
    <t>H2030</t>
  </si>
  <si>
    <t>H2031</t>
  </si>
  <si>
    <t>H2032</t>
  </si>
  <si>
    <t>H2033</t>
  </si>
  <si>
    <t>H2036</t>
  </si>
  <si>
    <t>S5150</t>
  </si>
  <si>
    <t>S5151</t>
  </si>
  <si>
    <t>S9445</t>
  </si>
  <si>
    <t>S9453</t>
  </si>
  <si>
    <t>S9454</t>
  </si>
  <si>
    <t>S9480</t>
  </si>
  <si>
    <t>S9485</t>
  </si>
  <si>
    <t>T1005</t>
  </si>
  <si>
    <t>T1006</t>
  </si>
  <si>
    <t>T1012</t>
  </si>
  <si>
    <t>T1016</t>
  </si>
  <si>
    <t>T1017</t>
  </si>
  <si>
    <t>Schedule 3</t>
  </si>
  <si>
    <t xml:space="preserve">Drug screen, presumptive, optical observation                            </t>
  </si>
  <si>
    <t>Alcohol (ethanol); breathalyzer</t>
  </si>
  <si>
    <t>Family Psychotherapy (w/o Patient Present)</t>
  </si>
  <si>
    <t>Family Psychotherapy (Conjoint Psychotherapy) (w/Patient Present)</t>
  </si>
  <si>
    <t>Multiple-Family Group Psychotherapy</t>
  </si>
  <si>
    <t>Group Psychotherapy (Other Than, Multiple-Family Group)</t>
  </si>
  <si>
    <t>Electroconvulsive therapy</t>
  </si>
  <si>
    <t>Injection, subcutaneous or intramuscular</t>
  </si>
  <si>
    <t>Self Care Management Training</t>
  </si>
  <si>
    <t>Community/Work Reintegration</t>
  </si>
  <si>
    <t>Observation care discharge day management</t>
  </si>
  <si>
    <t>Initial Hospital Care Low Complexity</t>
  </si>
  <si>
    <t>Initial Hospital Care Moderate Complexity</t>
  </si>
  <si>
    <t>Initial Hospital Care High Complexity</t>
  </si>
  <si>
    <t>Subsequent Hospital Care Low Complexity</t>
  </si>
  <si>
    <t>Subsequent Hospital Care Moderate Complexity</t>
  </si>
  <si>
    <t>Subsequent Hospital Care High Complexity</t>
  </si>
  <si>
    <t>Hospital discharge day</t>
  </si>
  <si>
    <t>Nursing facility discharge day management; more than 30 minutes</t>
  </si>
  <si>
    <t>Alcohol and/or drug assessment</t>
  </si>
  <si>
    <t>Behavioral health counseling and therapy</t>
  </si>
  <si>
    <t>Alcohol and/or drug services; group counseling by a clinician</t>
  </si>
  <si>
    <t>Alcohol and/or drug services; case management</t>
  </si>
  <si>
    <t>Residential, Hospital or ATU</t>
  </si>
  <si>
    <t>Residential, Short-Term, Non-Hospital</t>
  </si>
  <si>
    <t>Residential, Long-Term, Non-Medical</t>
  </si>
  <si>
    <t>Behavioral Health Prevention Information Dissemination Service (One-Way Direct or Non-Direct Contact with service Audiences to Affect Knowledge and Attitude)</t>
  </si>
  <si>
    <t>Behavioral health prevention education service (delivery of services with target population to affect knowledge</t>
  </si>
  <si>
    <t>Alcohol and/or drug prevention problem identification and referral service ( e.g. student assistance and employee assistance programs)</t>
  </si>
  <si>
    <t>Alcohol and/or drug prevention alternatives service (services for populations that exclude alcohol and other drug use e.g. alcohol free social events)</t>
  </si>
  <si>
    <t>Hotline Services</t>
  </si>
  <si>
    <t>Oral medication administration</t>
  </si>
  <si>
    <t>Self Help / Peer</t>
  </si>
  <si>
    <t>Prenatal Care</t>
  </si>
  <si>
    <t>Care Coordination Prenatal/Case Management</t>
  </si>
  <si>
    <t>Prenatal follow up home visit</t>
  </si>
  <si>
    <t>Family Assessment</t>
  </si>
  <si>
    <t>Drug screening and monitoring</t>
  </si>
  <si>
    <t>Smoking Cessation Class</t>
  </si>
  <si>
    <t>Alcohol and/or Substance Abuse Services</t>
  </si>
  <si>
    <t>Alcohol and/or substance abuse services</t>
  </si>
  <si>
    <t>Targeted Case Management</t>
  </si>
  <si>
    <t>Individual Psychophysiological Therapy w/Biofeedback Training; Approx 20-30 Min</t>
  </si>
  <si>
    <t>Individual Psychophysiological Therapy w/Biofeedback Training; Approx 45-50 Min</t>
  </si>
  <si>
    <t>Office or other outpatient visit for the evaluation and management of new patient</t>
  </si>
  <si>
    <t>Office or other outpatient visit for the eval and mgmt of an established patient</t>
  </si>
  <si>
    <t>Facility 
RVU Weight</t>
  </si>
  <si>
    <t>Cost per Non-Facility Unit of Service</t>
  </si>
  <si>
    <t>Cost per Facility Unit of Service</t>
  </si>
  <si>
    <t>Name of Facility</t>
  </si>
  <si>
    <t>ALR</t>
  </si>
  <si>
    <t>Census Days</t>
  </si>
  <si>
    <t>Utilization Rate</t>
  </si>
  <si>
    <t>Total Expense</t>
  </si>
  <si>
    <t>Total Cost Per Day</t>
  </si>
  <si>
    <t>Room and Board Expense</t>
  </si>
  <si>
    <t>Room and Board Cost Per Day</t>
  </si>
  <si>
    <t>Services Expense (Total less Room and Board)</t>
  </si>
  <si>
    <t>Services Cost Per Day</t>
  </si>
  <si>
    <t>TOTAL EXPENSE</t>
  </si>
  <si>
    <t>SERVICES</t>
  </si>
  <si>
    <t>Residential</t>
  </si>
  <si>
    <t>Detox</t>
  </si>
  <si>
    <t>RCCF</t>
  </si>
  <si>
    <t>TRCCF</t>
  </si>
  <si>
    <t>PRTF</t>
  </si>
  <si>
    <t>Total All Facilities</t>
  </si>
  <si>
    <t>Instructions for Completing Cost Report</t>
  </si>
  <si>
    <t>Color-coding scheme in this workbook:</t>
  </si>
  <si>
    <t>Guidance for preparation of individual tabs:</t>
  </si>
  <si>
    <t>Instruction</t>
  </si>
  <si>
    <r>
      <rPr>
        <b/>
        <sz val="11"/>
        <color theme="1"/>
        <rFont val="Calibri"/>
        <family val="2"/>
        <scheme val="minor"/>
      </rPr>
      <t xml:space="preserve">  Data input cell.</t>
    </r>
    <r>
      <rPr>
        <sz val="11"/>
        <color theme="1"/>
        <rFont val="Calibri"/>
        <family val="2"/>
        <scheme val="minor"/>
      </rPr>
      <t xml:space="preserve"> These are the only cells that should be modified during cost report preparation.</t>
    </r>
  </si>
  <si>
    <r>
      <rPr>
        <b/>
        <sz val="11"/>
        <color theme="1"/>
        <rFont val="Calibri"/>
        <family val="2"/>
        <scheme val="minor"/>
      </rPr>
      <t xml:space="preserve">  Automatic formula cell. </t>
    </r>
    <r>
      <rPr>
        <sz val="11"/>
        <color theme="1"/>
        <rFont val="Calibri"/>
        <family val="2"/>
        <scheme val="minor"/>
      </rPr>
      <t>These cells are locked and should not be modified during preparation.</t>
    </r>
  </si>
  <si>
    <r>
      <rPr>
        <b/>
        <sz val="11"/>
        <color theme="1"/>
        <rFont val="Calibri"/>
        <family val="2"/>
        <scheme val="minor"/>
      </rPr>
      <t xml:space="preserve">  Header cell.</t>
    </r>
    <r>
      <rPr>
        <sz val="11"/>
        <color theme="1"/>
        <rFont val="Calibri"/>
        <family val="2"/>
        <scheme val="minor"/>
      </rPr>
      <t xml:space="preserve"> These cells are locked and should not be modified during preparation.</t>
    </r>
  </si>
  <si>
    <t>Behavioral Health Accounting and Auditing Guidelines</t>
  </si>
  <si>
    <t>Acronyms used in this workbook:</t>
  </si>
  <si>
    <t>Authority governing cost reporting requirements:</t>
  </si>
  <si>
    <t>Acronym</t>
  </si>
  <si>
    <t>Definition</t>
  </si>
  <si>
    <t>CEO</t>
  </si>
  <si>
    <t>CFO</t>
  </si>
  <si>
    <t>Chief Executive Office</t>
  </si>
  <si>
    <t>SUD</t>
  </si>
  <si>
    <t>FTE</t>
  </si>
  <si>
    <t>Full time equivalents</t>
  </si>
  <si>
    <t>Substance use disorder</t>
  </si>
  <si>
    <t>RVU</t>
  </si>
  <si>
    <t>Relative value unit</t>
  </si>
  <si>
    <t>CSU</t>
  </si>
  <si>
    <t>ATU</t>
  </si>
  <si>
    <t>Acute treatment unit</t>
  </si>
  <si>
    <t>Crisis stabilization unit</t>
  </si>
  <si>
    <t>Psychiatric residential treatment facility</t>
  </si>
  <si>
    <t>Residential child care facility</t>
  </si>
  <si>
    <t>Therapeutic residential child care facility</t>
  </si>
  <si>
    <t>Assisted living residence</t>
  </si>
  <si>
    <t>Yes/No</t>
  </si>
  <si>
    <t>Service</t>
  </si>
  <si>
    <t>Schedule 2D</t>
  </si>
  <si>
    <t>Supplemental Schedule</t>
  </si>
  <si>
    <t>Job Title</t>
  </si>
  <si>
    <t>Total excess expense reported in Column 3 on Schedule 1</t>
  </si>
  <si>
    <t>Total excess expense reported in Column 4 on Schedule 1</t>
  </si>
  <si>
    <t>Total excess expense reported in Column 2 on Schedule 1</t>
  </si>
  <si>
    <t>Total excess expense reported in Column 5 on Schedule 1</t>
  </si>
  <si>
    <r>
      <t xml:space="preserve">ENCOUNTER-BASED SERVICES </t>
    </r>
    <r>
      <rPr>
        <b/>
        <i/>
        <sz val="11"/>
        <color theme="1"/>
        <rFont val="Calibri"/>
        <family val="2"/>
        <scheme val="minor"/>
      </rPr>
      <t>with</t>
    </r>
    <r>
      <rPr>
        <b/>
        <sz val="11"/>
        <color theme="1"/>
        <rFont val="Calibri"/>
        <family val="2"/>
        <scheme val="minor"/>
      </rPr>
      <t xml:space="preserve"> RVU WEIGHTS and ALL INTEGRATION SERVICES
(Schedule 2)</t>
    </r>
  </si>
  <si>
    <t>Indirect cost allocation to Column 4 on Schedule 1</t>
  </si>
  <si>
    <t>Schedule 4: Base Unit Cost Calculation</t>
  </si>
  <si>
    <t>Non-Facility Units</t>
  </si>
  <si>
    <t>Facility Units</t>
  </si>
  <si>
    <t>Non-Facility RVUs</t>
  </si>
  <si>
    <t>Facility RVUs</t>
  </si>
  <si>
    <t>NON-FACILITY</t>
  </si>
  <si>
    <t>FACILITY</t>
  </si>
  <si>
    <t xml:space="preserve">Total costs from Column 3 on Schedule 1  </t>
  </si>
  <si>
    <t xml:space="preserve">Total allowable costs for encounter-based services  </t>
  </si>
  <si>
    <t xml:space="preserve">Total RVUs  </t>
  </si>
  <si>
    <t xml:space="preserve">BASE UNIT COST  </t>
  </si>
  <si>
    <t xml:space="preserve">Non-facility RVUs  </t>
  </si>
  <si>
    <t xml:space="preserve">Facility RVUs  </t>
  </si>
  <si>
    <t>Direct inpatient and residential services in Column 4 on Schedule 1</t>
  </si>
  <si>
    <t>Total inpatient and residential services expense</t>
  </si>
  <si>
    <t>Schedule 2: Service Groups</t>
  </si>
  <si>
    <t>Outpatient services</t>
  </si>
  <si>
    <t>Indirect cost rate</t>
  </si>
  <si>
    <t>Are partial hospitalization services provided?</t>
  </si>
  <si>
    <t>Schedule 2C: Outpatient Services</t>
  </si>
  <si>
    <t>Are outpatient services provided?</t>
  </si>
  <si>
    <t>Is the above methodology the same as that used in the prior cost report period?</t>
  </si>
  <si>
    <t>If no, explain the reason for the change in methods between years.</t>
  </si>
  <si>
    <t>Encounterable Costs</t>
  </si>
  <si>
    <t>Direct</t>
  </si>
  <si>
    <t>Indirect</t>
  </si>
  <si>
    <t>Non-Encounterable Costs</t>
  </si>
  <si>
    <t>Emergency services</t>
  </si>
  <si>
    <t>Partial hospitalization</t>
  </si>
  <si>
    <t>Consultative and educational services</t>
  </si>
  <si>
    <t>Schedule 2A: Emergency Services</t>
  </si>
  <si>
    <t>Schedule 2B: Consultative and Educational Services</t>
  </si>
  <si>
    <t>Direct 
Cost</t>
  </si>
  <si>
    <r>
      <t xml:space="preserve">Indirect Cost 
</t>
    </r>
    <r>
      <rPr>
        <sz val="11"/>
        <color theme="1"/>
        <rFont val="Calibri"/>
        <family val="2"/>
        <scheme val="minor"/>
      </rPr>
      <t>(if identifiable by program)</t>
    </r>
  </si>
  <si>
    <t xml:space="preserve">Total Cost </t>
  </si>
  <si>
    <t>Schedule 1 costs (col 3 / col 5)</t>
  </si>
  <si>
    <t>Costs per supplemental schedules</t>
  </si>
  <si>
    <t>Schedule 1 costs (col 4)</t>
  </si>
  <si>
    <t>Subtotal Cost</t>
  </si>
  <si>
    <t>Inpatient and residential services</t>
  </si>
  <si>
    <t>Schedule 3: Inpatient and Residential Services</t>
  </si>
  <si>
    <t>Schedule 1B: Indirect Cost Allocation Methodology</t>
  </si>
  <si>
    <t>Operations Personnel Total</t>
  </si>
  <si>
    <t>Executive Leadership</t>
  </si>
  <si>
    <t>Total Excess Salary Above Limit</t>
  </si>
  <si>
    <t>Benefits and Payroll Taxes</t>
  </si>
  <si>
    <t>Employee Recruitment</t>
  </si>
  <si>
    <t>Other Employee-Related Total</t>
  </si>
  <si>
    <t>Contracted Personnel Total</t>
  </si>
  <si>
    <t>Other Contracted Personnel</t>
  </si>
  <si>
    <t>TOTAL EMPLOYEE COSTS</t>
  </si>
  <si>
    <t>TOTAL PERSONNEL COSTS</t>
  </si>
  <si>
    <t>Client Transportation</t>
  </si>
  <si>
    <t>Information Technology Total</t>
  </si>
  <si>
    <t>OCCUPANCY COSTS</t>
  </si>
  <si>
    <t>INFORMATION TECHNOLOGY COSTS</t>
  </si>
  <si>
    <t>CONTRACTED PERSONNEL COSTS</t>
  </si>
  <si>
    <t>OTHER EMPLOYEE-RELATED COSTS</t>
  </si>
  <si>
    <t>OPERATING COSTS</t>
  </si>
  <si>
    <t>Occupancy Total</t>
  </si>
  <si>
    <t>Client Total</t>
  </si>
  <si>
    <t>Meetings and Events</t>
  </si>
  <si>
    <t>Legal Fees</t>
  </si>
  <si>
    <t>TOTAL DIRECT COSTS</t>
  </si>
  <si>
    <t>TOTAL COST</t>
  </si>
  <si>
    <t>Identify all transactions that are less-than-arms-length (reference the definition below). The CMHC must identify the nature, amount, account number(s) and/or Program(s) associated with the related party expense. In addition, the vendor/individual name should be included.</t>
  </si>
  <si>
    <t>Account Number(s) 
and/or Program(s)</t>
  </si>
  <si>
    <t>According to the Behavioral Health Accounting and Auditing Guidelines (A&amp;A Guidelines) for the fiscal year, a less-than-arm's-length transaction is one under which one party to the transaction is able to control or substantially influence the actions of the other. Examples of less-than-arm’s-length transactions include leases, management agreements, or administrative service agreements between a parent and subsidiary or commonly-owned subsidiaries.</t>
  </si>
  <si>
    <t>Step 1:</t>
  </si>
  <si>
    <t>Step 2:</t>
  </si>
  <si>
    <t>Step 3:</t>
  </si>
  <si>
    <t>Step 4:</t>
  </si>
  <si>
    <t>Step 5:</t>
  </si>
  <si>
    <t>Describe the steps and methods used to allocate indirect cost on Schedule 1.</t>
  </si>
  <si>
    <t>FTEs</t>
  </si>
  <si>
    <t>Non-RVU integration services revenue</t>
  </si>
  <si>
    <t>Are emergency services provided?</t>
  </si>
  <si>
    <t>Section I:</t>
  </si>
  <si>
    <t xml:space="preserve">Section II: </t>
  </si>
  <si>
    <t>Program/Grant/Team</t>
  </si>
  <si>
    <t>Schedule of expense by program, grant, or team.</t>
  </si>
  <si>
    <t>A</t>
  </si>
  <si>
    <t>B</t>
  </si>
  <si>
    <r>
      <t xml:space="preserve">Indirect cost allocation </t>
    </r>
    <r>
      <rPr>
        <sz val="11"/>
        <color theme="1"/>
        <rFont val="Calibri"/>
        <family val="2"/>
        <scheme val="minor"/>
      </rPr>
      <t>(if not identified by program, above)</t>
    </r>
  </si>
  <si>
    <t>If yes, complete Section II.</t>
  </si>
  <si>
    <r>
      <t>Total emergency services expense</t>
    </r>
    <r>
      <rPr>
        <sz val="12"/>
        <color theme="1"/>
        <rFont val="Calibri"/>
        <family val="2"/>
        <scheme val="minor"/>
      </rPr>
      <t xml:space="preserve"> (A + B)</t>
    </r>
  </si>
  <si>
    <t>Are consultative and educational services provided?</t>
  </si>
  <si>
    <r>
      <t>Total consultative and educational svcs expense</t>
    </r>
    <r>
      <rPr>
        <sz val="12"/>
        <color theme="1"/>
        <rFont val="Calibri"/>
        <family val="2"/>
        <scheme val="minor"/>
      </rPr>
      <t xml:space="preserve"> (A + B)</t>
    </r>
  </si>
  <si>
    <r>
      <t>Total outpatient services expense</t>
    </r>
    <r>
      <rPr>
        <sz val="12"/>
        <color theme="1"/>
        <rFont val="Calibri"/>
        <family val="2"/>
        <scheme val="minor"/>
      </rPr>
      <t xml:space="preserve"> (A + B)</t>
    </r>
  </si>
  <si>
    <t>Schedule 2D: Partial Hospitalization</t>
  </si>
  <si>
    <r>
      <t>Total partial hospitalization services expense</t>
    </r>
    <r>
      <rPr>
        <sz val="12"/>
        <color theme="1"/>
        <rFont val="Calibri"/>
        <family val="2"/>
        <scheme val="minor"/>
      </rPr>
      <t xml:space="preserve"> (A + B)</t>
    </r>
  </si>
  <si>
    <t>Encounterable Expense (Schedule 1 Column 3)</t>
  </si>
  <si>
    <t>Non-Encounterable Expense (Schedule 1 Column 5)</t>
  </si>
  <si>
    <t>Subtotal encounterable / non-encounterable expense</t>
  </si>
  <si>
    <t>Related Party:
Actual Cost Incurred</t>
  </si>
  <si>
    <t>Unallowable Excess 
CMHC Expense Above Related Party 
Actual Cost</t>
  </si>
  <si>
    <t>Schedule 1A: Non-Clinical Direct Salary Limit</t>
  </si>
  <si>
    <t>Non-clinical direct salary limitation for cost report period</t>
  </si>
  <si>
    <t>Number of employees to which limitation applies</t>
  </si>
  <si>
    <t>five highest-paid</t>
  </si>
  <si>
    <t>Employees Above Limit</t>
  </si>
  <si>
    <t>Identify employees with the five largest non-clinical direct salary amounts (wages and bonus) exceeding the limit during the cost report period. If an employee serves a dual role providing clinical and non-clinical functions, the limitation is only applicable to the non-clinical portion of the employee's direct salary.</t>
  </si>
  <si>
    <t>Salary and Bonus 
During Period</t>
  </si>
  <si>
    <t>Schedule 1 
Column</t>
  </si>
  <si>
    <t>Unallowable Excess Salary Above Limit</t>
  </si>
  <si>
    <t>Excess salary above the limit is automatically reclassified to unallowable on Schedule 1.</t>
  </si>
  <si>
    <t>Total Excess Expense Above Actual Cost</t>
  </si>
  <si>
    <t>Excess expense above actual cost is automatically reclassified to unallowable on Schedule 1.</t>
  </si>
  <si>
    <t>Related Party Transactions</t>
  </si>
  <si>
    <t>Schedule 1C: Less-Than-Arm's-Length (Related Party) Transactions</t>
  </si>
  <si>
    <t>EXCESS RELATED PARTY EXPENSE (Schedule 1C)</t>
  </si>
  <si>
    <t>Excess Related Party Expense Above Actual Cost</t>
  </si>
  <si>
    <t>DIRECT SALARY LIMITATIONS (Schedule 1A)</t>
  </si>
  <si>
    <t>Excess Salary Above Limit</t>
  </si>
  <si>
    <r>
      <t xml:space="preserve">Schedule 1A
</t>
    </r>
    <r>
      <rPr>
        <b/>
        <sz val="9"/>
        <color rgb="FF0033CC"/>
        <rFont val="Calibri"/>
        <family val="2"/>
        <scheme val="minor"/>
      </rPr>
      <t>Non-Clinical Direct Salary Limit</t>
    </r>
  </si>
  <si>
    <r>
      <t xml:space="preserve">Schedule 1
</t>
    </r>
    <r>
      <rPr>
        <b/>
        <sz val="9"/>
        <color rgb="FF0033CC"/>
        <rFont val="Calibri"/>
        <family val="2"/>
        <scheme val="minor"/>
      </rPr>
      <t>Expenses</t>
    </r>
  </si>
  <si>
    <r>
      <t xml:space="preserve">Schedule 1B
</t>
    </r>
    <r>
      <rPr>
        <b/>
        <sz val="9"/>
        <color rgb="FF0033CC"/>
        <rFont val="Calibri"/>
        <family val="2"/>
        <scheme val="minor"/>
      </rPr>
      <t>Indirect Cost Allocation Methodology</t>
    </r>
  </si>
  <si>
    <t xml:space="preserve">This schedule identified the non-clinical direct salaries to which a limitation is applied. The limitation and application are determined annually by the Department of Health Care Policy and Financing and the Office of Behavioral Health. The excess direct salary amounts above the annual limit are automatically reclassified to unallowable on Schedule 1.
</t>
  </si>
  <si>
    <r>
      <t xml:space="preserve">Schedule 2
</t>
    </r>
    <r>
      <rPr>
        <b/>
        <sz val="9"/>
        <color rgb="FF0033CC"/>
        <rFont val="Calibri"/>
        <family val="2"/>
        <scheme val="minor"/>
      </rPr>
      <t>Service Groups</t>
    </r>
  </si>
  <si>
    <t xml:space="preserve">This schedule identifies all related party entities and costs for the period. Expenses incurred by the CMHC are compared to the actual cost of the related party for the provision of services or supplies. The excess of CMHC expense above actual cost, if any, is automatically reclassified to unallowable on Schedule 1.
If the actual cost of the related party cannot be determined, reasonable methods should be used to estimate the related party profit included in the CMHC expense. The income statement for the related party can be used to calculate an overall profit margin for the related entity; the profit margin percent can be applied to expense incurred by the CMHC to estimate the actual cost of the related party profit.
</t>
  </si>
  <si>
    <r>
      <t xml:space="preserve">Schedule 2A
</t>
    </r>
    <r>
      <rPr>
        <b/>
        <sz val="9"/>
        <color rgb="FF0033CC"/>
        <rFont val="Calibri"/>
        <family val="2"/>
        <scheme val="minor"/>
      </rPr>
      <t>Emergency Services</t>
    </r>
  </si>
  <si>
    <t>This schedule details expenses related to the provision of emergency services, by program. Applicable expense should be specifically identified for each program (or team, reporting unit, etc.), and then identified as encounterable (RVU-producing and reported in Column 3 on Schedule 1) or non-encounterable (not RVU-producing and reported in Column 5 on Schedule 1). 
Indirect costs related to each emergency services program should be identified, if possible. Otherwise, total indirect costs allocated to the emergency services in each column should be identified in aggregate below the detailed table on this schedule.</t>
  </si>
  <si>
    <r>
      <t xml:space="preserve">Schedule 2B
</t>
    </r>
    <r>
      <rPr>
        <b/>
        <sz val="9"/>
        <color rgb="FF0033CC"/>
        <rFont val="Calibri"/>
        <family val="2"/>
        <scheme val="minor"/>
      </rPr>
      <t>Consultative and Educational Services</t>
    </r>
  </si>
  <si>
    <r>
      <t xml:space="preserve">Schedule 2C
</t>
    </r>
    <r>
      <rPr>
        <b/>
        <sz val="9"/>
        <color rgb="FF0033CC"/>
        <rFont val="Calibri"/>
        <family val="2"/>
        <scheme val="minor"/>
      </rPr>
      <t>Outpatient Services</t>
    </r>
  </si>
  <si>
    <r>
      <t xml:space="preserve">Schedule 2D
</t>
    </r>
    <r>
      <rPr>
        <b/>
        <sz val="9"/>
        <color rgb="FF0033CC"/>
        <rFont val="Calibri"/>
        <family val="2"/>
        <scheme val="minor"/>
      </rPr>
      <t>Partial Hospitalization</t>
    </r>
  </si>
  <si>
    <t>This schedule mirrors the previous schedule, but details expenses related to the provision of outpatient services, by program. Applicable expense should be specifically identified for each program (or team, reporting unit, etc.), and then identified as encounterable (RVU-producing and reported in Column 3 on Schedule 1) or non-encounterable (not RVU-producing and reported in Column 5 on Schedule 1). 
Indirect costs related to each emergency services program should be identified, if possible. Otherwise, total indirect costs allocated to the partial hospitalization services in each column should be identified in aggregate below the detailed table on this schedule.</t>
  </si>
  <si>
    <t>This schedule mirrors the previous schedule, but details expenses related to the provision of outpatient services, by program. Applicable expense should be specifically identified for each program (or team, reporting unit, etc.), and then identified as encounterable (RVU-producing and reported in Column 3 on Schedule 1) or non-encounterable (not RVU-producing and reported in Column 5 on Schedule 1). 
Indirect costs related to each emergency services program should be identified, if possible. Otherwise, total indirect costs allocated to the outpatient services in each column should be identified in aggregate below the detailed table on this schedule.</t>
  </si>
  <si>
    <t>This schedule mirrors the previous schedule, but details expenses related to the provision of consultative and educational services, by program. Applicable expense should be specifically identified for each program (or team, reporting unit, etc.), and then identified as encounterable (RVU-producing and reported in Column 3 on Schedule 1) or non-encounterable (not RVU-producing and reported in Column 5 on Schedule 1). 
Indirect costs related to each emergency services program should be identified, if possible. Otherwise, total indirect costs allocated to the consultative and educational services in each column should be identified in aggregate below the detailed table on this schedule.</t>
  </si>
  <si>
    <r>
      <t xml:space="preserve">Schedule 3
</t>
    </r>
    <r>
      <rPr>
        <b/>
        <sz val="9"/>
        <color rgb="FF0033CC"/>
        <rFont val="Calibri"/>
        <family val="2"/>
        <scheme val="minor"/>
      </rPr>
      <t>Inpatient and Residential Services</t>
    </r>
  </si>
  <si>
    <t xml:space="preserve">This schedule contains the expense and census detail for all inpatient and residential facilities, and calculates individual and average per diem rates for each. Facilities should be identified by name and reported within the appropriate section:
1. Residential
2. ATU/CSU
3. Detox
4. RCCF
5. TRCCF
6. PRTF
7. Inpatient Hospital
For each facility, the following should be identified:
A. Bed capacity
B. Census days
C. Total facility expense (including indirect costs)
D. Room and board expense
</t>
  </si>
  <si>
    <r>
      <t xml:space="preserve">Schedule 4
</t>
    </r>
    <r>
      <rPr>
        <b/>
        <sz val="9"/>
        <color rgb="FF0033CC"/>
        <rFont val="Calibri"/>
        <family val="2"/>
        <scheme val="minor"/>
      </rPr>
      <t>Base Unit Cost Calculation</t>
    </r>
  </si>
  <si>
    <t xml:space="preserve">This schedule includes the units of service provided during the period, and calculates the base unit cost.
Units should be identified by procedure code, and classified as either:
1. Facility - The encounter occurred within the CMHC.
2. Non-Facility - The encounter occurred outside the CMHC.
Revenue recognized for non-RVU integration services (e.g. clinic services) should be reported on this schedule, and will be excluded from the base unit cost calculation.
</t>
  </si>
  <si>
    <t xml:space="preserve">This schedule includes narrative(s) describing the methods and bases used to allocate indirect costs on Schedule 1. Cost report preparers should describe each step used in the allocation, identifying they types of indirect costs allocated in each step and the statistic(s) used. 
</t>
  </si>
  <si>
    <r>
      <t xml:space="preserve">Schedule 1C
</t>
    </r>
    <r>
      <rPr>
        <b/>
        <sz val="9"/>
        <color rgb="FF0033CC"/>
        <rFont val="Calibri"/>
        <family val="2"/>
        <scheme val="minor"/>
      </rPr>
      <t>Less-Than-Arm's-Length Transactions</t>
    </r>
  </si>
  <si>
    <t xml:space="preserve">This schedule summarizes expenses by service group. The service groups include:
1. Emergency services
2. Consultative and educational services 
3. Outpatient services
4. Partial hospitalization
5. Inpatient and residential services
This tab does not require any data input, as all amounts included here are flowing from various other schedules.
</t>
  </si>
  <si>
    <r>
      <t xml:space="preserve">ALL INPATIENT HOSPITAL SERVICES and RESIDENTIAL SERVICES </t>
    </r>
    <r>
      <rPr>
        <b/>
        <i/>
        <sz val="11"/>
        <color theme="1"/>
        <rFont val="Calibri"/>
        <family val="2"/>
        <scheme val="minor"/>
      </rPr>
      <t>without</t>
    </r>
    <r>
      <rPr>
        <b/>
        <sz val="11"/>
        <color theme="1"/>
        <rFont val="Calibri"/>
        <family val="2"/>
        <scheme val="minor"/>
      </rPr>
      <t xml:space="preserve"> RVU WEIGHTS 
(Schedule 3)</t>
    </r>
  </si>
  <si>
    <t>CMHC: 
Related Party 
Expense Recorded</t>
  </si>
  <si>
    <t>Nature of 
Related Party Expense</t>
  </si>
  <si>
    <t>Related Vendor, 
Individual, or Organization</t>
  </si>
  <si>
    <t>Operating Total</t>
  </si>
  <si>
    <t>DIRECT CLIENT SERVICE PERSONNEL COSTS (Salary, Bonus, Commission)</t>
  </si>
  <si>
    <t xml:space="preserve">OPERATIONS PERSONNEL COSTS (Salary, Bonus, Commission) </t>
  </si>
  <si>
    <t>Electronic Health Records Maintenance, Support, Equipment</t>
  </si>
  <si>
    <t>Telehealth Software and Equipment</t>
  </si>
  <si>
    <r>
      <t>CLIENT</t>
    </r>
    <r>
      <rPr>
        <b/>
        <sz val="11"/>
        <color theme="1"/>
        <rFont val="Calibri"/>
        <family val="2"/>
        <scheme val="minor"/>
      </rPr>
      <t xml:space="preserve"> COSTS</t>
    </r>
  </si>
  <si>
    <t>Technology Software, Licensing, and Equipment for Use by Clients</t>
  </si>
  <si>
    <t>Client Education Materials</t>
  </si>
  <si>
    <t>Other Operating</t>
  </si>
  <si>
    <t>Marketing, Public Relations, and Other Communications</t>
  </si>
  <si>
    <t>Other Purchased Services and Professional Fees</t>
  </si>
  <si>
    <t>Client Food and Drink</t>
  </si>
  <si>
    <t>Business Travel, Entertainment, Meals</t>
  </si>
  <si>
    <t>Schedule 1: Expenses</t>
  </si>
  <si>
    <t>Direct Client Service Personnel Total</t>
  </si>
  <si>
    <t>Clinical, Licensed Physicians</t>
  </si>
  <si>
    <t>Clinical, Licensed Non-Physicians</t>
  </si>
  <si>
    <t>Clinicians or Clinical Services Contracted Personnel</t>
  </si>
  <si>
    <t>Other Operations Personnel</t>
  </si>
  <si>
    <t>Electronic Health Records Software Upgrades and Improvements</t>
  </si>
  <si>
    <t>Telecommunications (Phone, Internet, Pagers, Data, etc.)</t>
  </si>
  <si>
    <t>Other Information Technology</t>
  </si>
  <si>
    <t>Rent and Lease</t>
  </si>
  <si>
    <t>Depreciation and Amortization</t>
  </si>
  <si>
    <t>Other Occupancy</t>
  </si>
  <si>
    <t>Other Client</t>
  </si>
  <si>
    <t xml:space="preserve">Other Employee-Related  </t>
  </si>
  <si>
    <t>This tab contains an accuracy attestation to be signed annually. The header on this tab should be completed first; the center/facility- and period-end identifying information will be pulled from this tab to all subsequent tabs. The certification should be signed by the CEO and CFO upon completion of the cost report, prior to submission.</t>
  </si>
  <si>
    <t>BS</t>
  </si>
  <si>
    <t>Bachelor's of Science</t>
  </si>
  <si>
    <t>Other Clinical or Direct Client Service (BS, Peers, Case Mgmt, etc.)</t>
  </si>
  <si>
    <t>This schedule contains all expenses incurred during the cost report period. Expenses are classified by cost category (row) and functional application (column) as defined in the Behavioral Health Accounting and Auditing Guidelines (A&amp;A Guidelines). 
The cost categories are grouped into the following sections:
1. Direct client service personnel costs.
2. Operations personnel costs.
3. Other employee-related costs.
4. Contracted personnel costs.
5. Client costs.
6. Information technology costs.
7. Occupancy costs.
8. Operating costs.
The functional application groupings are as follows:
1. Indirect.
2. Encounter-based services with RVU weights and all integration services.
3. All inpatient hospital services and residential services without RVU weights. 
4. Other encounter-based services without RVU weights and other non-encounter-based services.
5. Unallowable.
Excess direct salary costs for non-clinical employees are calculated on Schedule 1A, and then automatically pulled into this schedule. Excess related party costs are calculated on Schedule 1C, and then automatically pulled into this schedule. No data entry is required for these items on this schedule.
Indirect costs are automatically removed from Column 2, and should be manually dispersed amongst the remaining columns via an allocation methodology in accordance with the A&amp;A Guidelines.</t>
  </si>
  <si>
    <t>Interest - Building</t>
  </si>
  <si>
    <t>OTHER UNALLOWABLE EXPENSE</t>
  </si>
  <si>
    <t>Interest</t>
  </si>
  <si>
    <t>Other Unallowable</t>
  </si>
  <si>
    <t>Other Unallowable Total</t>
  </si>
  <si>
    <t>Total Expense per Audited Financial Statements</t>
  </si>
  <si>
    <t>Lobbying, Professional Membership Dues</t>
  </si>
  <si>
    <t>Donated Supplies, Services, Space - Given to Others</t>
  </si>
  <si>
    <t>In-Kind Services and Donations Received</t>
  </si>
  <si>
    <r>
      <t xml:space="preserve">OTHER ENCOUNTER-BASED SERVICES </t>
    </r>
    <r>
      <rPr>
        <b/>
        <i/>
        <sz val="11"/>
        <color theme="1"/>
        <rFont val="Calibri"/>
        <family val="2"/>
        <scheme val="minor"/>
      </rPr>
      <t>without</t>
    </r>
    <r>
      <rPr>
        <b/>
        <sz val="11"/>
        <color theme="1"/>
        <rFont val="Calibri"/>
        <family val="2"/>
        <scheme val="minor"/>
      </rPr>
      <t xml:space="preserve"> RVU WEIGHTS and OTHER NON-ENCOUNTER-BASED SERVICES
(Schedule 2)</t>
    </r>
  </si>
  <si>
    <t>Summary Expense by Service Group</t>
  </si>
  <si>
    <t>Number of Clients Served*</t>
  </si>
  <si>
    <t>* Client count can be duplicated across programs for purposes of completing this column.</t>
  </si>
  <si>
    <t>Client Medications</t>
  </si>
  <si>
    <t>Utilities</t>
  </si>
  <si>
    <t>Facility and Grounds Maintenance</t>
  </si>
  <si>
    <t>Property Insurance</t>
  </si>
  <si>
    <t>Other Insurance</t>
  </si>
  <si>
    <t>Psychotherapy complex interactive</t>
  </si>
  <si>
    <t>Psychiatric diagnostic evaluation</t>
  </si>
  <si>
    <t>Psychiatric diagnostic evaluation w/ medical services</t>
  </si>
  <si>
    <t>Psychotherapy patient &amp; fam w/ evaluation and management 30 min</t>
  </si>
  <si>
    <t>Psychotherapy patient &amp; family 45 minutes</t>
  </si>
  <si>
    <t>Psychotherapy patient &amp; family 60 minutes</t>
  </si>
  <si>
    <t>Psychotherapy patient &amp; amp;/family 30 minutes</t>
  </si>
  <si>
    <t>Psychotherapy patient &amp; fam w/ evaluation and management 45 min</t>
  </si>
  <si>
    <t>Psychotherapy patient &amp; fam w/ evaluation and management 60 min</t>
  </si>
  <si>
    <t>Psychotherapy crisis - each additional 30 min</t>
  </si>
  <si>
    <t>Psychotherapy crisis - initial 60 min</t>
  </si>
  <si>
    <t>Interpretation/Explanation Results, Psychiatric/Medical Exam/Proc w/Family</t>
  </si>
  <si>
    <t>Psychological/neuropsychological test auto result</t>
  </si>
  <si>
    <t xml:space="preserve">Neuropsychological testing evaluation phys/qhp - 1st </t>
  </si>
  <si>
    <t xml:space="preserve">Neuropsychological testing evaluation phys/qhp - each additional </t>
  </si>
  <si>
    <t xml:space="preserve">Psychological/neuropsychological test phy/qhp - 1st </t>
  </si>
  <si>
    <t xml:space="preserve">Psychological/neuropsychological test phy/qhp - each additional </t>
  </si>
  <si>
    <t xml:space="preserve">Psychological/neuropsychological test technician - 1st </t>
  </si>
  <si>
    <t xml:space="preserve">Psychological/neuropsychological test technician - each additional </t>
  </si>
  <si>
    <t>Psychological testing evaluation phys/qhp - 1st</t>
  </si>
  <si>
    <t>Psychological testing evaluation phys/qhp - each additional</t>
  </si>
  <si>
    <t>Neurobehavioral status exam phy/qhp - each additional</t>
  </si>
  <si>
    <t xml:space="preserve">Neurobehavioral status exam </t>
  </si>
  <si>
    <t>Non-physician health care professional phone call 5-10 min</t>
  </si>
  <si>
    <t>Non-physician health care professional phone call 11-20 min</t>
  </si>
  <si>
    <t>Non-physician health care professional phone call 21-30 min</t>
  </si>
  <si>
    <t>Office or other outpatient visit for the evaluation and management of an established patient that may not require the presence of a physician or other qualified health care professional</t>
  </si>
  <si>
    <t>Initial observation care - 50 minutes</t>
  </si>
  <si>
    <t>Initial observation care - 30 minutes</t>
  </si>
  <si>
    <t>Initial observation care - 70 minutes</t>
  </si>
  <si>
    <t>Subsequent observation care - 15 minutes</t>
  </si>
  <si>
    <t>Subsequent observation care - 25 minutes</t>
  </si>
  <si>
    <t>Subsequent observation care - 35 minutes</t>
  </si>
  <si>
    <t>Hospital Discharge Day Management - 30 Minutes</t>
  </si>
  <si>
    <t>Office consultation - 15 minutes</t>
  </si>
  <si>
    <t>Office consultation - 30 minutes</t>
  </si>
  <si>
    <t>Office consultation - 40 minutes</t>
  </si>
  <si>
    <t>Office consultation - 60 minutes</t>
  </si>
  <si>
    <t>Office consultation - 80 minutes</t>
  </si>
  <si>
    <t>Initial Inpatient Consultation - 20 Minutes</t>
  </si>
  <si>
    <t>Initial Inpatient Consultation - 40 Minutes</t>
  </si>
  <si>
    <t>Initial Inpatient Consultation - 55 Minutes</t>
  </si>
  <si>
    <t>Initial Inpatient Consultation - 80 Minutes</t>
  </si>
  <si>
    <t>Initial inpatient consultation - 110 minutes.</t>
  </si>
  <si>
    <t>Emergency Dept: req. history, exam, med decision making</t>
  </si>
  <si>
    <t>Emergency Dept: req. exp. history, exp. exam, low complexity</t>
  </si>
  <si>
    <t>Emergency Dept: req. exp. history, exp. exam, moderate complexity</t>
  </si>
  <si>
    <t>Emergency Dept: req. detailed history, exam, moderate complexity</t>
  </si>
  <si>
    <t>Emergency Dept.: req. comp. history, exam, high complexity</t>
  </si>
  <si>
    <t>Observation or inpatient hospital care, patient admitted and discharged on same date of service - 40 minutes</t>
  </si>
  <si>
    <t>Observation or inpatient hospital care, patient admitted and discharged on same date of service - 50 minutes</t>
  </si>
  <si>
    <t>Observation or inpatient hospital care, patient admitted and discharged on same date of service - 55 minutes</t>
  </si>
  <si>
    <t>Initial nursing facility care/per day - 25 min at bedside or on patient floor/unit</t>
  </si>
  <si>
    <t>Initial nursing facility care/per day - 35 min at bedside or on patient floor/unit</t>
  </si>
  <si>
    <t>Initial nursing facility care/per day - 45 min at bedside or on patient floor/unit</t>
  </si>
  <si>
    <t>Subsequent nursing facility care/per day - 10 min at bedside or on patient floor/unit</t>
  </si>
  <si>
    <t>Subsequent nursing facility care/per day - 15 min at bedside or on patient floor/unit</t>
  </si>
  <si>
    <t>Subsequent nursing facility care/per day - 25 min at bedside or on patient floor/unit</t>
  </si>
  <si>
    <t>Subsequent nursing facility care/per day - 35 min at bedside or on patient floor/unit</t>
  </si>
  <si>
    <t>Nursing facility discharge day management - 30 minutes or less</t>
  </si>
  <si>
    <t>Annual nursing facility assessment - 30 min at bedside or on patient floor/unit</t>
  </si>
  <si>
    <t>Domiciliary or rest home visit, new patient - 20 minutes</t>
  </si>
  <si>
    <t>Domiciliary or rest home visit, new patient - 30 minutes</t>
  </si>
  <si>
    <t>Domiciliary or rest home visit, new patient - 45 minutes</t>
  </si>
  <si>
    <t>Domiciliary or rest home visit, new patient - 60 minutes</t>
  </si>
  <si>
    <t>Domiciliary or rest home visit, new patient - 75 minutes</t>
  </si>
  <si>
    <t>Domiciliary or rest home visit, established patient - 15 minutes</t>
  </si>
  <si>
    <t>Domiciliary or rest home visit, established patient - 25 minutes</t>
  </si>
  <si>
    <t>Domiciliary or rest home visit, established patient - 40 minutes</t>
  </si>
  <si>
    <t>Domiciliary or rest home visit, established patient - 60 minutes</t>
  </si>
  <si>
    <t>Home visit, new patient - 20 minutes</t>
  </si>
  <si>
    <t>Home visit, new patient - 30 minutes</t>
  </si>
  <si>
    <t>Home visit, new patient - 45 minutes</t>
  </si>
  <si>
    <t>Home visit, new patient - 60 minutes</t>
  </si>
  <si>
    <t>Home visit, new patient - 75 minutes</t>
  </si>
  <si>
    <t>Home visit, established patient - 15 minutes</t>
  </si>
  <si>
    <t>Home visit, established patient - 25 minutes</t>
  </si>
  <si>
    <t>Home visit, established patient - 40 minutes</t>
  </si>
  <si>
    <t>Home visit, established patient - 60 minutes</t>
  </si>
  <si>
    <t xml:space="preserve">Team conference w/ patient by non-physician health care professional </t>
  </si>
  <si>
    <t>Team conference w/out patient by physician</t>
  </si>
  <si>
    <t xml:space="preserve">Team conference w/out patient by non-physician health care professional </t>
  </si>
  <si>
    <t>Phone evaluation and management by physician - 5-10 min</t>
  </si>
  <si>
    <t>Phone evaluation and management by physician - 11-20 min</t>
  </si>
  <si>
    <t>Phone evaluation and management by physician - 21-30 min</t>
  </si>
  <si>
    <t>Activity therapy, such as music, dance, art or play therapies not for recreation, related to the care; treatment of patients disabling MH problems, per session - 45 min or more</t>
  </si>
  <si>
    <t>Training and educational services related to the care and treatment of patient disabling mental health problems per session - 45 minutes or more</t>
  </si>
  <si>
    <t>Behavioral health screening to determine eligibility for admit to treatment program</t>
  </si>
  <si>
    <t>ASAM 3.2 withdrawal management - alcohol and/or drug services, acute detox (residential addiction program inpatient)</t>
  </si>
  <si>
    <t>AMAM 3.7 withdrawal management - alcohol and/or drug services; acute detoxification (residential addiction program inpatient)</t>
  </si>
  <si>
    <t>Substance use intensive outpatient program</t>
  </si>
  <si>
    <t>Alcohol and/or drug services; methadone administration and/or service (provisions of the drug by a licensed program)</t>
  </si>
  <si>
    <t>Alcohol and/or drug outreach - Drop In Center</t>
  </si>
  <si>
    <t>Alcohol and/or drug outreach - Outreach Only</t>
  </si>
  <si>
    <t>Behavioral health treatment service plan development, by non-physician</t>
  </si>
  <si>
    <t>Mental health assessment, by non-physician</t>
  </si>
  <si>
    <t>Medication training and support - per 15 min</t>
  </si>
  <si>
    <t>Mental health partial hospitalization, treatment - less than 24 hours</t>
  </si>
  <si>
    <t>Community Psychiatric Supportive Treatment Program - Per Diem</t>
  </si>
  <si>
    <t>Community Psychiatric Supportive Treatment, Face-Face - Per 15min</t>
  </si>
  <si>
    <t>Assertive Community Treatment, Face-Face - 15min</t>
  </si>
  <si>
    <t>Assertive Community Treatment Program - Per Diem</t>
  </si>
  <si>
    <t>Supported Housing - Per Diem</t>
  </si>
  <si>
    <t>Supported Housing - Per Month</t>
  </si>
  <si>
    <t>Respite Not-In-Home - Per Diem</t>
  </si>
  <si>
    <t>Alcohol and/or other drug abuse services - not otherwise specified</t>
  </si>
  <si>
    <t>Alcohol and/or other drug testing - collection and handling only</t>
  </si>
  <si>
    <t>Comprehensive Multidisciplinary Evaluation</t>
  </si>
  <si>
    <t>Rehabilitation Program - per 1/2 day</t>
  </si>
  <si>
    <t xml:space="preserve">Crisis Intervention Service - 15 min </t>
  </si>
  <si>
    <t xml:space="preserve">Behavioral Health Day Treatment - Per Hour </t>
  </si>
  <si>
    <t>Skills training and development - 15 Min</t>
  </si>
  <si>
    <t>Comprehensive community support services - 15 Min</t>
  </si>
  <si>
    <t>Community-based wrap-around services - per diem</t>
  </si>
  <si>
    <t>Community-based wrap-around services - 15 min</t>
  </si>
  <si>
    <t>Psychosocial rehabilitation services - 15 Min</t>
  </si>
  <si>
    <t>Psychosocial rehabilitation services - per diem</t>
  </si>
  <si>
    <t>Comprehensive community support services - per diem</t>
  </si>
  <si>
    <t>Supported Employment - Per 15 Min</t>
  </si>
  <si>
    <t>Supported Employment - Per Diem</t>
  </si>
  <si>
    <t>Support to Maintain Employment - 15 Min</t>
  </si>
  <si>
    <t>Support to Maintain Employment - Per Diem</t>
  </si>
  <si>
    <t>Psychoeducational services - 15 Min</t>
  </si>
  <si>
    <t>Mental health clubhouse services - 15 Min</t>
  </si>
  <si>
    <t>Mental health clubhouse services - Per Diem</t>
  </si>
  <si>
    <t>Activity Therapy - Per 15 Min</t>
  </si>
  <si>
    <t>Multisystemic therapy for juveniles - 15 min</t>
  </si>
  <si>
    <t>Alcohol and/or drug treatment program - Per Diem</t>
  </si>
  <si>
    <t xml:space="preserve">Unskilled Respite Care - 15m </t>
  </si>
  <si>
    <t>Unskilled Respite Care - Per Diem</t>
  </si>
  <si>
    <t>Stress Management Class</t>
  </si>
  <si>
    <t>Intensive outpatient psychiatric services - per diem</t>
  </si>
  <si>
    <t>Crisis intervention mental health services - Per Diem</t>
  </si>
  <si>
    <t>Respite Care Service - 15 Min</t>
  </si>
  <si>
    <t xml:space="preserve">Case Management - Each 15 Minutes </t>
  </si>
  <si>
    <t>Inpatient Hospital</t>
  </si>
  <si>
    <t xml:space="preserve">TRCCF </t>
  </si>
  <si>
    <t>License Type</t>
  </si>
  <si>
    <t>Type of Facility</t>
  </si>
  <si>
    <t>H2036 3.7</t>
  </si>
  <si>
    <t>H2036 3.5</t>
  </si>
  <si>
    <t>H2036 3.1</t>
  </si>
  <si>
    <t xml:space="preserve">
Bed Capacity</t>
  </si>
  <si>
    <r>
      <t xml:space="preserve">Procedure Code </t>
    </r>
    <r>
      <rPr>
        <b/>
        <sz val="9"/>
        <color theme="1"/>
        <rFont val="Calibri"/>
        <family val="2"/>
        <scheme val="minor"/>
      </rPr>
      <t>(and ASAM if applicable)</t>
    </r>
  </si>
  <si>
    <t>H0010 3.2</t>
  </si>
  <si>
    <t>H0011 3.7</t>
  </si>
  <si>
    <t>H2036 3.3</t>
  </si>
  <si>
    <t>Schedule 4 Total Units</t>
  </si>
  <si>
    <t>Total 
Census Days</t>
  </si>
  <si>
    <t>a</t>
  </si>
  <si>
    <t>b</t>
  </si>
  <si>
    <t>c</t>
  </si>
  <si>
    <t>H0010 3.2 WM</t>
  </si>
  <si>
    <t>H0011 3.7 WM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</si>
</sst>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409]mmmm\ d\,\ yyyy;@"/>
    <numFmt numFmtId="165" formatCode="_(* #,##0_);_(* \(#,##0\);_(* &quot;-&quot;??_);_(@_)"/>
    <numFmt numFmtId="166" formatCode="_(&quot;$&quot;* #,##0_);_(&quot;$&quot;* \(#,##0\);_(&quot;$&quot;* &quot;-&quot;??_);_(@_)"/>
    <numFmt numFmtId="167" formatCode="0.0%"/>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b/>
      <u/>
      <sz val="14"/>
      <color theme="1"/>
      <name val="Calibri"/>
      <family val="2"/>
      <scheme val="minor"/>
    </font>
    <font>
      <b/>
      <sz val="16"/>
      <color rgb="FF0033CC"/>
      <name val="Calibri"/>
      <family val="2"/>
      <scheme val="minor"/>
    </font>
    <font>
      <b/>
      <i/>
      <sz val="11"/>
      <color theme="1"/>
      <name val="Calibri"/>
      <family val="2"/>
      <scheme val="minor"/>
    </font>
    <font>
      <b/>
      <sz val="11"/>
      <color rgb="FFFF0000"/>
      <name val="Calibri"/>
      <family val="2"/>
      <scheme val="minor"/>
    </font>
    <font>
      <b/>
      <i/>
      <sz val="9"/>
      <color rgb="FFFF0000"/>
      <name val="Calibri"/>
      <family val="2"/>
      <scheme val="minor"/>
    </font>
    <font>
      <i/>
      <sz val="11"/>
      <color theme="1"/>
      <name val="Calibri"/>
      <family val="2"/>
      <scheme val="minor"/>
    </font>
    <font>
      <b/>
      <i/>
      <sz val="10"/>
      <color rgb="FFFF0000"/>
      <name val="Calibri"/>
      <family val="2"/>
      <scheme val="minor"/>
    </font>
    <font>
      <sz val="11"/>
      <color rgb="FF7030A0"/>
      <name val="Calibri"/>
      <family val="2"/>
      <scheme val="minor"/>
    </font>
    <font>
      <b/>
      <i/>
      <sz val="10"/>
      <name val="Calibri"/>
      <family val="2"/>
      <scheme val="minor"/>
    </font>
    <font>
      <b/>
      <u/>
      <sz val="11"/>
      <color theme="1"/>
      <name val="Calibri"/>
      <family val="2"/>
      <scheme val="minor"/>
    </font>
    <font>
      <b/>
      <sz val="16"/>
      <color rgb="FFFF0000"/>
      <name val="Calibri"/>
      <family val="2"/>
      <scheme val="minor"/>
    </font>
    <font>
      <sz val="9"/>
      <color theme="1"/>
      <name val="Calibri"/>
      <family val="2"/>
      <scheme val="minor"/>
    </font>
    <font>
      <u/>
      <sz val="11"/>
      <color rgb="FFFF0000"/>
      <name val="Calibri"/>
      <family val="2"/>
      <scheme val="minor"/>
    </font>
    <font>
      <sz val="12"/>
      <color theme="1"/>
      <name val="Calibri"/>
      <family val="2"/>
      <scheme val="minor"/>
    </font>
    <font>
      <b/>
      <sz val="12"/>
      <color theme="1"/>
      <name val="Calibri"/>
      <family val="2"/>
      <scheme val="minor"/>
    </font>
    <font>
      <sz val="10"/>
      <color theme="1"/>
      <name val="Arial"/>
      <family val="2"/>
    </font>
    <font>
      <sz val="11"/>
      <color theme="1"/>
      <name val="Arial"/>
      <family val="2"/>
    </font>
    <font>
      <b/>
      <sz val="8"/>
      <color theme="1"/>
      <name val="Arial"/>
      <family val="2"/>
    </font>
    <font>
      <i/>
      <sz val="10"/>
      <color theme="1"/>
      <name val="Arial"/>
      <family val="2"/>
    </font>
    <font>
      <b/>
      <i/>
      <sz val="12"/>
      <name val="Calibri"/>
      <family val="2"/>
      <scheme val="minor"/>
    </font>
    <font>
      <b/>
      <i/>
      <sz val="10"/>
      <color theme="1"/>
      <name val="Arial"/>
      <family val="2"/>
    </font>
    <font>
      <b/>
      <sz val="9"/>
      <color rgb="FF0033CC"/>
      <name val="Calibri"/>
      <family val="2"/>
      <scheme val="minor"/>
    </font>
    <font>
      <i/>
      <sz val="8"/>
      <color theme="1"/>
      <name val="Calibri"/>
      <family val="2"/>
      <scheme val="minor"/>
    </font>
    <font>
      <b/>
      <sz val="9"/>
      <color theme="1"/>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lightUp"/>
    </fill>
    <fill>
      <patternFill patternType="solid">
        <fgColor theme="7" tint="0.79998168889431442"/>
        <bgColor indexed="64"/>
      </patternFill>
    </fill>
    <fill>
      <patternFill patternType="solid">
        <fgColor indexed="6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93">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0" fillId="0" borderId="0" xfId="0" applyFill="1" applyAlignment="1">
      <alignment horizontal="left"/>
    </xf>
    <xf numFmtId="0" fontId="0" fillId="0" borderId="0" xfId="0" applyAlignment="1">
      <alignment wrapText="1"/>
    </xf>
    <xf numFmtId="0" fontId="7" fillId="0" borderId="0" xfId="0" applyFont="1"/>
    <xf numFmtId="0" fontId="0" fillId="0" borderId="0" xfId="0" applyAlignment="1">
      <alignment horizontal="right"/>
    </xf>
    <xf numFmtId="164" fontId="0" fillId="0" borderId="0" xfId="0" applyNumberFormat="1" applyAlignment="1">
      <alignment horizontal="left"/>
    </xf>
    <xf numFmtId="0" fontId="8" fillId="0" borderId="0" xfId="0" applyFont="1"/>
    <xf numFmtId="0" fontId="3" fillId="0" borderId="0" xfId="0" applyFont="1" applyAlignment="1">
      <alignment horizontal="center" wrapText="1"/>
    </xf>
    <xf numFmtId="0" fontId="0" fillId="5" borderId="1" xfId="0" applyFill="1" applyBorder="1"/>
    <xf numFmtId="0" fontId="0" fillId="0" borderId="0" xfId="0" applyFont="1"/>
    <xf numFmtId="0" fontId="8" fillId="0" borderId="0" xfId="0" applyFont="1" applyAlignment="1">
      <alignment wrapText="1"/>
    </xf>
    <xf numFmtId="165" fontId="0" fillId="2" borderId="1" xfId="1" applyNumberFormat="1" applyFont="1" applyFill="1" applyBorder="1"/>
    <xf numFmtId="0" fontId="0" fillId="5" borderId="0" xfId="0" applyFill="1" applyAlignment="1">
      <alignment horizontal="left"/>
    </xf>
    <xf numFmtId="164" fontId="0" fillId="5" borderId="0" xfId="0" applyNumberFormat="1" applyFill="1" applyAlignment="1">
      <alignment horizontal="left"/>
    </xf>
    <xf numFmtId="0" fontId="0" fillId="0" borderId="0" xfId="0" quotePrefix="1"/>
    <xf numFmtId="165" fontId="3" fillId="2" borderId="1" xfId="1" applyNumberFormat="1" applyFont="1" applyFill="1" applyBorder="1"/>
    <xf numFmtId="0" fontId="0" fillId="0" borderId="0" xfId="0" applyFill="1"/>
    <xf numFmtId="0" fontId="3" fillId="3" borderId="1" xfId="0" applyFont="1" applyFill="1" applyBorder="1" applyAlignment="1">
      <alignment horizontal="center" wrapText="1"/>
    </xf>
    <xf numFmtId="0" fontId="8" fillId="0" borderId="0" xfId="0" applyFont="1" applyAlignment="1"/>
    <xf numFmtId="43" fontId="0" fillId="0" borderId="0" xfId="1" applyFont="1"/>
    <xf numFmtId="43" fontId="8" fillId="0" borderId="0" xfId="1" applyFont="1" applyAlignment="1"/>
    <xf numFmtId="165" fontId="0" fillId="0" borderId="0" xfId="1" applyNumberFormat="1" applyFont="1"/>
    <xf numFmtId="165" fontId="8" fillId="0" borderId="0" xfId="1" applyNumberFormat="1" applyFont="1" applyAlignment="1"/>
    <xf numFmtId="0" fontId="3" fillId="3" borderId="2" xfId="0" applyFont="1" applyFill="1" applyBorder="1" applyAlignment="1">
      <alignment horizontal="center" wrapText="1"/>
    </xf>
    <xf numFmtId="165" fontId="3" fillId="3" borderId="2" xfId="1" applyNumberFormat="1" applyFont="1" applyFill="1" applyBorder="1" applyAlignment="1">
      <alignment horizontal="center" wrapText="1"/>
    </xf>
    <xf numFmtId="43" fontId="3" fillId="3" borderId="2" xfId="1" applyFont="1" applyFill="1" applyBorder="1" applyAlignment="1">
      <alignment horizontal="center" wrapText="1"/>
    </xf>
    <xf numFmtId="44" fontId="3" fillId="2" borderId="1" xfId="2" applyFont="1" applyFill="1" applyBorder="1"/>
    <xf numFmtId="166" fontId="0" fillId="5" borderId="1" xfId="2" applyNumberFormat="1" applyFont="1" applyFill="1" applyBorder="1"/>
    <xf numFmtId="166" fontId="3" fillId="2" borderId="1" xfId="2" applyNumberFormat="1" applyFont="1" applyFill="1" applyBorder="1"/>
    <xf numFmtId="0" fontId="0" fillId="0" borderId="1" xfId="0" applyBorder="1" applyAlignment="1">
      <alignment horizontal="center" vertical="center"/>
    </xf>
    <xf numFmtId="43" fontId="0" fillId="0" borderId="1" xfId="1" applyFont="1" applyBorder="1" applyAlignment="1">
      <alignment vertical="center"/>
    </xf>
    <xf numFmtId="0" fontId="0" fillId="0" borderId="1" xfId="0" applyBorder="1" applyAlignment="1">
      <alignment vertical="center" wrapText="1"/>
    </xf>
    <xf numFmtId="44" fontId="0" fillId="2" borderId="1" xfId="2" applyFont="1" applyFill="1" applyBorder="1" applyAlignment="1">
      <alignment vertical="center"/>
    </xf>
    <xf numFmtId="0" fontId="0" fillId="0" borderId="0" xfId="0" applyAlignment="1">
      <alignment vertical="center"/>
    </xf>
    <xf numFmtId="165" fontId="0" fillId="5" borderId="1" xfId="1" applyNumberFormat="1" applyFont="1" applyFill="1" applyBorder="1" applyAlignment="1">
      <alignment vertical="center"/>
    </xf>
    <xf numFmtId="0" fontId="0" fillId="3" borderId="1"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0" fillId="5" borderId="1" xfId="0" applyFill="1" applyBorder="1" applyAlignment="1">
      <alignment horizontal="center"/>
    </xf>
    <xf numFmtId="0" fontId="0" fillId="0" borderId="1" xfId="0" applyFill="1" applyBorder="1" applyAlignment="1">
      <alignment horizontal="center"/>
    </xf>
    <xf numFmtId="44" fontId="3" fillId="0" borderId="0" xfId="2" applyFont="1" applyFill="1" applyBorder="1"/>
    <xf numFmtId="0" fontId="0" fillId="0" borderId="0" xfId="0" applyFill="1" applyBorder="1"/>
    <xf numFmtId="166" fontId="0" fillId="0" borderId="1" xfId="2" applyNumberFormat="1" applyFont="1" applyFill="1" applyBorder="1"/>
    <xf numFmtId="165" fontId="3" fillId="2" borderId="1" xfId="0" applyNumberFormat="1" applyFont="1" applyFill="1" applyBorder="1"/>
    <xf numFmtId="9" fontId="0" fillId="0" borderId="0" xfId="3" applyFont="1"/>
    <xf numFmtId="9" fontId="3" fillId="2" borderId="1" xfId="3" applyFont="1" applyFill="1" applyBorder="1"/>
    <xf numFmtId="166" fontId="3" fillId="2" borderId="1" xfId="0" applyNumberFormat="1" applyFont="1" applyFill="1" applyBorder="1"/>
    <xf numFmtId="0" fontId="0" fillId="0" borderId="1" xfId="0" applyFont="1" applyBorder="1" applyAlignment="1">
      <alignment horizontal="center" vertical="center"/>
    </xf>
    <xf numFmtId="165" fontId="0" fillId="0" borderId="1" xfId="1" applyNumberFormat="1" applyFont="1" applyFill="1" applyBorder="1"/>
    <xf numFmtId="166" fontId="0" fillId="2" borderId="1" xfId="2" applyNumberFormat="1" applyFont="1" applyFill="1" applyBorder="1" applyAlignment="1">
      <alignment vertical="center"/>
    </xf>
    <xf numFmtId="166" fontId="3" fillId="2" borderId="1" xfId="2" applyNumberFormat="1" applyFont="1" applyFill="1" applyBorder="1" applyAlignment="1">
      <alignment vertical="center"/>
    </xf>
    <xf numFmtId="166" fontId="0" fillId="5" borderId="1" xfId="2" applyNumberFormat="1" applyFont="1" applyFill="1" applyBorder="1" applyAlignment="1">
      <alignment vertical="center"/>
    </xf>
    <xf numFmtId="165" fontId="0" fillId="4" borderId="1" xfId="1" applyNumberFormat="1" applyFont="1" applyFill="1" applyBorder="1" applyAlignment="1">
      <alignment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vertical="top"/>
    </xf>
    <xf numFmtId="0" fontId="0" fillId="2" borderId="1" xfId="0" applyFill="1" applyBorder="1"/>
    <xf numFmtId="0" fontId="0" fillId="3" borderId="1" xfId="0" applyFill="1" applyBorder="1"/>
    <xf numFmtId="164" fontId="0" fillId="0" borderId="0" xfId="0" applyNumberFormat="1" applyAlignment="1">
      <alignment horizontal="left"/>
    </xf>
    <xf numFmtId="0" fontId="0" fillId="0" borderId="0" xfId="0" applyBorder="1"/>
    <xf numFmtId="0" fontId="2" fillId="0" borderId="0" xfId="0" applyFont="1" applyBorder="1" applyAlignment="1">
      <alignment vertical="top"/>
    </xf>
    <xf numFmtId="0" fontId="3" fillId="5" borderId="1" xfId="0" applyFont="1" applyFill="1" applyBorder="1" applyAlignment="1">
      <alignment horizontal="center"/>
    </xf>
    <xf numFmtId="166" fontId="3" fillId="2" borderId="8" xfId="2" applyNumberFormat="1" applyFont="1" applyFill="1" applyBorder="1"/>
    <xf numFmtId="0" fontId="3" fillId="0" borderId="0" xfId="0" applyFont="1" applyAlignment="1">
      <alignment horizontal="right"/>
    </xf>
    <xf numFmtId="0" fontId="11" fillId="0" borderId="0" xfId="0" applyFont="1" applyAlignment="1">
      <alignment horizontal="right" vertical="top"/>
    </xf>
    <xf numFmtId="0" fontId="13" fillId="0" borderId="0" xfId="0" applyFont="1" applyAlignment="1">
      <alignment horizontal="right" vertical="top"/>
    </xf>
    <xf numFmtId="166" fontId="1" fillId="2" borderId="1" xfId="2" applyNumberFormat="1" applyFont="1" applyFill="1" applyBorder="1"/>
    <xf numFmtId="0" fontId="10" fillId="0" borderId="0" xfId="0" applyFont="1"/>
    <xf numFmtId="166" fontId="0" fillId="0" borderId="1" xfId="2" applyNumberFormat="1" applyFont="1" applyFill="1" applyBorder="1" applyAlignment="1">
      <alignment vertical="center"/>
    </xf>
    <xf numFmtId="166" fontId="3" fillId="0" borderId="1" xfId="2" applyNumberFormat="1" applyFont="1" applyFill="1" applyBorder="1"/>
    <xf numFmtId="0" fontId="15" fillId="0" borderId="0" xfId="0" applyFont="1"/>
    <xf numFmtId="164" fontId="3" fillId="0" borderId="0" xfId="0" applyNumberFormat="1" applyFont="1" applyAlignment="1">
      <alignment horizontal="right"/>
    </xf>
    <xf numFmtId="44" fontId="4" fillId="2" borderId="1" xfId="2" applyNumberFormat="1" applyFont="1" applyFill="1" applyBorder="1"/>
    <xf numFmtId="164" fontId="4" fillId="0" borderId="0" xfId="0" applyNumberFormat="1" applyFont="1" applyAlignment="1">
      <alignment horizontal="right"/>
    </xf>
    <xf numFmtId="166" fontId="0" fillId="0" borderId="0" xfId="2" applyNumberFormat="1" applyFont="1" applyFill="1" applyBorder="1"/>
    <xf numFmtId="164" fontId="0" fillId="0" borderId="0" xfId="0" applyNumberFormat="1" applyFont="1" applyAlignment="1">
      <alignment horizontal="right"/>
    </xf>
    <xf numFmtId="0" fontId="0" fillId="0" borderId="0" xfId="0" applyAlignment="1">
      <alignment horizontal="left"/>
    </xf>
    <xf numFmtId="164" fontId="0" fillId="0" borderId="0" xfId="0" applyNumberFormat="1" applyAlignment="1">
      <alignment horizontal="left"/>
    </xf>
    <xf numFmtId="43" fontId="0" fillId="2" borderId="1" xfId="1" applyFont="1" applyFill="1" applyBorder="1" applyAlignment="1">
      <alignment vertical="center"/>
    </xf>
    <xf numFmtId="10" fontId="0" fillId="2" borderId="1" xfId="3" applyNumberFormat="1" applyFont="1" applyFill="1" applyBorder="1" applyAlignment="1">
      <alignment horizontal="center"/>
    </xf>
    <xf numFmtId="164" fontId="0" fillId="0" borderId="0" xfId="0" applyNumberFormat="1" applyAlignment="1">
      <alignment horizontal="left"/>
    </xf>
    <xf numFmtId="0" fontId="3" fillId="3" borderId="4" xfId="0" applyFont="1" applyFill="1" applyBorder="1" applyAlignment="1">
      <alignment horizontal="center" wrapText="1"/>
    </xf>
    <xf numFmtId="0" fontId="2" fillId="0" borderId="0" xfId="0" applyFont="1"/>
    <xf numFmtId="0" fontId="0" fillId="0" borderId="0" xfId="0" applyFill="1" applyAlignment="1">
      <alignment vertical="center"/>
    </xf>
    <xf numFmtId="0" fontId="2" fillId="0" borderId="0" xfId="0" applyFont="1" applyAlignment="1">
      <alignment wrapText="1"/>
    </xf>
    <xf numFmtId="165" fontId="2" fillId="0" borderId="0" xfId="1" applyNumberFormat="1" applyFont="1"/>
    <xf numFmtId="0" fontId="17" fillId="0" borderId="0" xfId="0" applyFont="1" applyAlignment="1">
      <alignment wrapText="1"/>
    </xf>
    <xf numFmtId="165" fontId="17" fillId="0" borderId="0" xfId="1" applyNumberFormat="1" applyFont="1" applyAlignment="1"/>
    <xf numFmtId="0" fontId="2" fillId="0" borderId="0" xfId="0" applyFont="1" applyAlignment="1">
      <alignment horizontal="left"/>
    </xf>
    <xf numFmtId="0" fontId="2" fillId="0" borderId="0" xfId="0" applyFont="1" applyAlignment="1"/>
    <xf numFmtId="0" fontId="2" fillId="0" borderId="0" xfId="0" quotePrefix="1" applyFont="1" applyAlignment="1"/>
    <xf numFmtId="164" fontId="0" fillId="0" borderId="0" xfId="0" applyNumberFormat="1" applyFont="1" applyAlignment="1">
      <alignment horizontal="left"/>
    </xf>
    <xf numFmtId="0" fontId="2" fillId="0" borderId="0" xfId="0" quotePrefix="1" applyFont="1" applyAlignment="1">
      <alignment horizontal="left"/>
    </xf>
    <xf numFmtId="164" fontId="0" fillId="0" borderId="0" xfId="0" applyNumberFormat="1" applyFill="1" applyAlignment="1"/>
    <xf numFmtId="0" fontId="0" fillId="0" borderId="0" xfId="0" applyAlignment="1"/>
    <xf numFmtId="0" fontId="0" fillId="0" borderId="1" xfId="0" applyFill="1" applyBorder="1" applyAlignment="1">
      <alignment horizontal="center" vertical="center"/>
    </xf>
    <xf numFmtId="0" fontId="18" fillId="0" borderId="0" xfId="0" applyFont="1"/>
    <xf numFmtId="166" fontId="18" fillId="0" borderId="0" xfId="0" applyNumberFormat="1" applyFont="1" applyBorder="1"/>
    <xf numFmtId="166" fontId="18" fillId="0" borderId="3" xfId="0" applyNumberFormat="1" applyFont="1" applyBorder="1"/>
    <xf numFmtId="166" fontId="18" fillId="0" borderId="0" xfId="0" applyNumberFormat="1" applyFont="1"/>
    <xf numFmtId="164" fontId="2" fillId="0" borderId="0" xfId="0" applyNumberFormat="1" applyFont="1" applyAlignment="1">
      <alignment horizontal="left"/>
    </xf>
    <xf numFmtId="0" fontId="19" fillId="0" borderId="0" xfId="0" applyFont="1"/>
    <xf numFmtId="0" fontId="14" fillId="0" borderId="0" xfId="0" applyFont="1" applyAlignment="1">
      <alignment horizontal="left" vertical="top" wrapText="1"/>
    </xf>
    <xf numFmtId="0" fontId="3" fillId="3" borderId="1" xfId="0" applyFont="1" applyFill="1" applyBorder="1" applyAlignment="1">
      <alignment horizontal="center" wrapText="1"/>
    </xf>
    <xf numFmtId="0" fontId="3" fillId="3" borderId="1" xfId="0" applyFont="1" applyFill="1" applyBorder="1" applyAlignment="1">
      <alignment horizontal="center"/>
    </xf>
    <xf numFmtId="0" fontId="3" fillId="3" borderId="1" xfId="0" applyFont="1" applyFill="1" applyBorder="1" applyAlignment="1">
      <alignment horizontal="center" wrapText="1"/>
    </xf>
    <xf numFmtId="43" fontId="3" fillId="2" borderId="1" xfId="1" applyNumberFormat="1" applyFont="1" applyFill="1" applyBorder="1" applyAlignment="1">
      <alignment vertical="center"/>
    </xf>
    <xf numFmtId="43" fontId="0" fillId="5" borderId="1" xfId="1" applyNumberFormat="1" applyFont="1" applyFill="1" applyBorder="1" applyAlignment="1">
      <alignment vertical="center"/>
    </xf>
    <xf numFmtId="166" fontId="1" fillId="2" borderId="1" xfId="2" applyNumberFormat="1" applyFont="1" applyFill="1" applyBorder="1" applyAlignment="1">
      <alignment vertical="center"/>
    </xf>
    <xf numFmtId="0" fontId="0" fillId="0" borderId="0" xfId="0" applyFont="1" applyAlignment="1">
      <alignment vertical="center"/>
    </xf>
    <xf numFmtId="0" fontId="0" fillId="0" borderId="7" xfId="0" applyFill="1" applyBorder="1" applyAlignment="1">
      <alignment horizontal="center" vertical="center"/>
    </xf>
    <xf numFmtId="0" fontId="3" fillId="0" borderId="7" xfId="0" applyFont="1" applyFill="1" applyBorder="1" applyAlignment="1">
      <alignment horizontal="left" vertical="center"/>
    </xf>
    <xf numFmtId="43" fontId="3" fillId="0" borderId="7" xfId="1" applyNumberFormat="1" applyFont="1" applyFill="1" applyBorder="1" applyAlignment="1">
      <alignment vertical="center"/>
    </xf>
    <xf numFmtId="166" fontId="3" fillId="0" borderId="7" xfId="2" applyNumberFormat="1" applyFont="1" applyFill="1" applyBorder="1" applyAlignment="1">
      <alignment vertical="center"/>
    </xf>
    <xf numFmtId="0" fontId="0" fillId="0" borderId="0" xfId="0" applyFill="1" applyBorder="1" applyAlignment="1">
      <alignment vertical="center"/>
    </xf>
    <xf numFmtId="0" fontId="3" fillId="0" borderId="7" xfId="0" applyFont="1" applyFill="1" applyBorder="1" applyAlignment="1">
      <alignment horizontal="center"/>
    </xf>
    <xf numFmtId="0" fontId="3" fillId="0" borderId="7" xfId="0" applyFont="1" applyFill="1" applyBorder="1" applyAlignment="1">
      <alignment horizontal="center" wrapText="1"/>
    </xf>
    <xf numFmtId="0" fontId="20" fillId="0" borderId="1" xfId="0" applyFont="1" applyBorder="1" applyAlignment="1">
      <alignment horizontal="center" vertical="center"/>
    </xf>
    <xf numFmtId="166" fontId="21" fillId="2" borderId="1" xfId="2" applyNumberFormat="1" applyFont="1" applyFill="1" applyBorder="1" applyAlignment="1">
      <alignment vertical="center"/>
    </xf>
    <xf numFmtId="0" fontId="20" fillId="0" borderId="0" xfId="0" applyFont="1" applyAlignment="1">
      <alignment vertical="center"/>
    </xf>
    <xf numFmtId="0" fontId="23" fillId="0" borderId="0" xfId="0" applyFont="1"/>
    <xf numFmtId="0" fontId="22" fillId="0" borderId="0" xfId="0" applyFont="1"/>
    <xf numFmtId="0" fontId="22" fillId="0" borderId="0" xfId="0" applyFont="1" applyAlignment="1">
      <alignment vertical="center" wrapText="1"/>
    </xf>
    <xf numFmtId="0" fontId="23" fillId="0" borderId="0" xfId="0" applyFont="1" applyAlignment="1">
      <alignment wrapText="1"/>
    </xf>
    <xf numFmtId="0" fontId="22" fillId="0" borderId="0" xfId="0" applyFont="1" applyAlignment="1">
      <alignment wrapText="1"/>
    </xf>
    <xf numFmtId="44" fontId="23" fillId="0" borderId="0" xfId="2" applyFont="1" applyAlignment="1">
      <alignment wrapText="1"/>
    </xf>
    <xf numFmtId="0" fontId="23" fillId="0" borderId="0" xfId="0" applyFont="1" applyFill="1" applyAlignment="1">
      <alignment wrapText="1"/>
    </xf>
    <xf numFmtId="0" fontId="23" fillId="0" borderId="0" xfId="0" applyFont="1" applyAlignment="1">
      <alignment vertical="top"/>
    </xf>
    <xf numFmtId="44" fontId="23" fillId="0" borderId="0" xfId="2" applyFont="1"/>
    <xf numFmtId="0" fontId="23" fillId="0" borderId="0" xfId="0" applyFont="1" applyFill="1"/>
    <xf numFmtId="0" fontId="0" fillId="5" borderId="1" xfId="0" applyFill="1" applyBorder="1" applyAlignment="1"/>
    <xf numFmtId="166" fontId="0" fillId="2" borderId="1" xfId="2" applyNumberFormat="1" applyFont="1" applyFill="1" applyBorder="1"/>
    <xf numFmtId="0" fontId="23" fillId="0" borderId="0" xfId="0" applyFont="1" applyBorder="1" applyAlignment="1">
      <alignment wrapText="1"/>
    </xf>
    <xf numFmtId="0" fontId="24" fillId="0" borderId="0" xfId="0" applyFont="1" applyBorder="1" applyAlignment="1">
      <alignment horizontal="center"/>
    </xf>
    <xf numFmtId="0" fontId="0" fillId="0" borderId="0" xfId="0" applyAlignment="1">
      <alignment horizontal="center"/>
    </xf>
    <xf numFmtId="0" fontId="23" fillId="0" borderId="0" xfId="0" applyFont="1" applyAlignment="1">
      <alignment horizontal="center" wrapText="1"/>
    </xf>
    <xf numFmtId="0" fontId="23" fillId="0" borderId="0" xfId="0" applyFont="1" applyAlignment="1">
      <alignment horizontal="center"/>
    </xf>
    <xf numFmtId="0" fontId="3" fillId="0" borderId="1" xfId="0" applyFont="1" applyBorder="1" applyAlignment="1">
      <alignment vertical="top"/>
    </xf>
    <xf numFmtId="0" fontId="0" fillId="0" borderId="1" xfId="0" applyBorder="1" applyAlignment="1">
      <alignment horizontal="left" vertical="top" wrapText="1" indent="1"/>
    </xf>
    <xf numFmtId="0" fontId="0" fillId="0" borderId="1" xfId="0" applyBorder="1" applyAlignment="1">
      <alignment horizontal="left" vertical="top" indent="1"/>
    </xf>
    <xf numFmtId="0" fontId="0" fillId="0" borderId="1" xfId="0" applyBorder="1" applyAlignment="1">
      <alignment horizontal="left" indent="1"/>
    </xf>
    <xf numFmtId="0" fontId="14" fillId="0" borderId="0" xfId="0" applyFont="1" applyAlignment="1">
      <alignment horizontal="left" vertical="top" wrapText="1"/>
    </xf>
    <xf numFmtId="0" fontId="3" fillId="3" borderId="1" xfId="0" applyFont="1" applyFill="1" applyBorder="1" applyAlignment="1">
      <alignment horizontal="center"/>
    </xf>
    <xf numFmtId="0" fontId="3" fillId="3" borderId="1" xfId="0" applyFont="1" applyFill="1" applyBorder="1" applyAlignment="1">
      <alignment horizontal="center" wrapText="1"/>
    </xf>
    <xf numFmtId="0" fontId="12" fillId="0" borderId="0" xfId="0" applyFont="1" applyAlignment="1">
      <alignment horizontal="left" vertical="top" wrapText="1"/>
    </xf>
    <xf numFmtId="164" fontId="0" fillId="0" borderId="0" xfId="0" applyNumberFormat="1" applyAlignment="1">
      <alignment horizontal="left"/>
    </xf>
    <xf numFmtId="43" fontId="0" fillId="5" borderId="1" xfId="1" applyNumberFormat="1" applyFont="1" applyFill="1" applyBorder="1"/>
    <xf numFmtId="0" fontId="16" fillId="0" borderId="0" xfId="0" applyFont="1"/>
    <xf numFmtId="0" fontId="3" fillId="0" borderId="0" xfId="0" applyFont="1" applyAlignment="1">
      <alignment horizontal="left"/>
    </xf>
    <xf numFmtId="0" fontId="20" fillId="0" borderId="0" xfId="0" applyFont="1"/>
    <xf numFmtId="0" fontId="21" fillId="0" borderId="0" xfId="0" applyFont="1"/>
    <xf numFmtId="0" fontId="26" fillId="0" borderId="0" xfId="0" applyFont="1"/>
    <xf numFmtId="166" fontId="21" fillId="2" borderId="10" xfId="2" applyNumberFormat="1" applyFont="1" applyFill="1" applyBorder="1"/>
    <xf numFmtId="0" fontId="18" fillId="0" borderId="0" xfId="0" applyFont="1" applyFill="1" applyBorder="1" applyAlignment="1">
      <alignment horizontal="right"/>
    </xf>
    <xf numFmtId="0" fontId="18" fillId="0" borderId="0" xfId="0" applyFont="1" applyAlignment="1">
      <alignment horizontal="right"/>
    </xf>
    <xf numFmtId="0" fontId="3" fillId="0" borderId="1" xfId="0" applyFont="1" applyBorder="1" applyAlignment="1">
      <alignment horizontal="center"/>
    </xf>
    <xf numFmtId="0" fontId="3" fillId="0" borderId="0" xfId="0" applyFont="1" applyBorder="1" applyAlignment="1">
      <alignment horizontal="center"/>
    </xf>
    <xf numFmtId="0" fontId="12" fillId="0" borderId="0" xfId="0" applyFont="1" applyAlignment="1">
      <alignment vertical="top"/>
    </xf>
    <xf numFmtId="0" fontId="27" fillId="0" borderId="0" xfId="0" applyFont="1" applyAlignment="1">
      <alignment vertical="top"/>
    </xf>
    <xf numFmtId="0" fontId="27" fillId="0" borderId="0" xfId="0" applyFont="1" applyAlignment="1">
      <alignment horizontal="right" vertical="top"/>
    </xf>
    <xf numFmtId="0" fontId="3" fillId="3" borderId="6" xfId="0" applyFont="1" applyFill="1" applyBorder="1" applyAlignment="1">
      <alignment horizontal="center" wrapText="1"/>
    </xf>
    <xf numFmtId="37" fontId="0" fillId="5" borderId="1" xfId="0" applyNumberFormat="1" applyFill="1" applyBorder="1" applyAlignment="1">
      <alignment horizontal="center"/>
    </xf>
    <xf numFmtId="166" fontId="0" fillId="2" borderId="1" xfId="0" applyNumberFormat="1" applyFill="1" applyBorder="1" applyAlignment="1"/>
    <xf numFmtId="0" fontId="3" fillId="0" borderId="1" xfId="0" applyFont="1" applyBorder="1" applyAlignment="1">
      <alignment horizontal="center" vertical="top"/>
    </xf>
    <xf numFmtId="0" fontId="3" fillId="0" borderId="1" xfId="0" applyFont="1" applyBorder="1" applyAlignment="1">
      <alignment vertical="top" wrapText="1"/>
    </xf>
    <xf numFmtId="0" fontId="0" fillId="0" borderId="0" xfId="0" applyAlignment="1">
      <alignment horizontal="left"/>
    </xf>
    <xf numFmtId="0" fontId="3" fillId="0" borderId="0" xfId="0" applyFont="1"/>
    <xf numFmtId="0" fontId="0" fillId="3" borderId="1" xfId="0" applyFont="1" applyFill="1" applyBorder="1" applyAlignment="1">
      <alignment horizontal="center"/>
    </xf>
    <xf numFmtId="0" fontId="2" fillId="0" borderId="0" xfId="0" applyFont="1"/>
    <xf numFmtId="0" fontId="0" fillId="0" borderId="0" xfId="0"/>
    <xf numFmtId="0" fontId="0" fillId="0" borderId="0" xfId="0" applyFill="1"/>
    <xf numFmtId="0" fontId="0" fillId="0" borderId="1" xfId="0" applyBorder="1" applyAlignment="1">
      <alignment horizontal="center" vertical="center"/>
    </xf>
    <xf numFmtId="0" fontId="0" fillId="0" borderId="0" xfId="0" applyAlignment="1">
      <alignment vertical="center"/>
    </xf>
    <xf numFmtId="166" fontId="3" fillId="2" borderId="1" xfId="2" applyNumberFormat="1" applyFont="1" applyFill="1" applyBorder="1" applyAlignment="1">
      <alignment vertical="center"/>
    </xf>
    <xf numFmtId="166" fontId="0" fillId="5" borderId="1" xfId="2" applyNumberFormat="1" applyFont="1" applyFill="1" applyBorder="1" applyAlignment="1">
      <alignment vertical="center"/>
    </xf>
    <xf numFmtId="166" fontId="1" fillId="2" borderId="1" xfId="2" applyNumberFormat="1" applyFont="1" applyFill="1" applyBorder="1" applyAlignment="1">
      <alignment vertical="center"/>
    </xf>
    <xf numFmtId="0" fontId="2" fillId="0" borderId="0" xfId="0" applyFont="1" applyAlignment="1">
      <alignment vertical="top" wrapText="1"/>
    </xf>
    <xf numFmtId="0" fontId="0" fillId="0" borderId="1" xfId="0" applyFill="1" applyBorder="1" applyAlignment="1">
      <alignment horizontal="left" vertical="top" wrapText="1" indent="1"/>
    </xf>
    <xf numFmtId="0" fontId="12" fillId="0" borderId="0" xfId="0" applyFont="1" applyFill="1"/>
    <xf numFmtId="0" fontId="12" fillId="0" borderId="0" xfId="0" applyFont="1" applyAlignment="1">
      <alignment horizontal="left" vertical="top" wrapText="1"/>
    </xf>
    <xf numFmtId="0" fontId="14" fillId="0" borderId="0" xfId="0" applyFont="1" applyAlignment="1">
      <alignment horizontal="left" vertical="top" wrapText="1"/>
    </xf>
    <xf numFmtId="0" fontId="12" fillId="0" borderId="0" xfId="0" applyFont="1" applyAlignment="1">
      <alignment horizontal="left" wrapText="1"/>
    </xf>
    <xf numFmtId="0" fontId="0" fillId="0" borderId="0" xfId="0" applyAlignment="1">
      <alignment horizontal="left"/>
    </xf>
    <xf numFmtId="164" fontId="0" fillId="0" borderId="0" xfId="0" applyNumberFormat="1" applyAlignment="1">
      <alignment horizontal="left"/>
    </xf>
    <xf numFmtId="165" fontId="3" fillId="0" borderId="0" xfId="1" applyNumberFormat="1" applyFont="1" applyFill="1" applyBorder="1" applyAlignment="1">
      <alignment horizontal="center" wrapText="1"/>
    </xf>
    <xf numFmtId="0" fontId="0" fillId="0" borderId="6" xfId="0" applyFont="1" applyFill="1" applyBorder="1" applyAlignment="1">
      <alignment horizontal="center"/>
    </xf>
    <xf numFmtId="0" fontId="0" fillId="0" borderId="1" xfId="0" applyFont="1" applyFill="1" applyBorder="1" applyAlignment="1">
      <alignment horizontal="center"/>
    </xf>
    <xf numFmtId="0" fontId="3" fillId="0" borderId="0" xfId="0" applyFont="1" applyFill="1" applyBorder="1"/>
    <xf numFmtId="0" fontId="0" fillId="0" borderId="0" xfId="0" applyFont="1" applyFill="1" applyBorder="1"/>
    <xf numFmtId="0" fontId="0" fillId="0" borderId="3" xfId="0" applyFont="1" applyFill="1" applyBorder="1"/>
    <xf numFmtId="0" fontId="29" fillId="0" borderId="0" xfId="0" quotePrefix="1" applyFont="1" applyAlignment="1">
      <alignment vertical="top"/>
    </xf>
    <xf numFmtId="0" fontId="0" fillId="3" borderId="1" xfId="0" applyFont="1" applyFill="1" applyBorder="1" applyAlignment="1">
      <alignment horizontal="center"/>
    </xf>
    <xf numFmtId="0" fontId="3" fillId="3" borderId="2" xfId="0" applyFont="1" applyFill="1" applyBorder="1" applyAlignment="1">
      <alignment horizontal="center" wrapText="1"/>
    </xf>
    <xf numFmtId="0" fontId="3" fillId="3" borderId="8" xfId="0" applyFont="1" applyFill="1" applyBorder="1" applyAlignment="1">
      <alignment horizontal="center" wrapText="1"/>
    </xf>
    <xf numFmtId="0" fontId="0" fillId="0" borderId="1" xfId="0" applyBorder="1" applyAlignment="1">
      <alignment horizontal="center" vertical="top"/>
    </xf>
    <xf numFmtId="166" fontId="0" fillId="5" borderId="1" xfId="2" applyNumberFormat="1" applyFont="1" applyFill="1" applyBorder="1" applyAlignment="1">
      <alignment vertical="top"/>
    </xf>
    <xf numFmtId="44" fontId="3" fillId="2" borderId="1" xfId="2" applyFont="1" applyFill="1" applyBorder="1" applyAlignment="1">
      <alignment vertical="top"/>
    </xf>
    <xf numFmtId="166" fontId="0" fillId="2" borderId="1" xfId="0" applyNumberFormat="1" applyFill="1" applyBorder="1" applyAlignment="1">
      <alignment vertical="top"/>
    </xf>
    <xf numFmtId="165" fontId="0" fillId="5" borderId="18" xfId="1" applyNumberFormat="1" applyFont="1" applyFill="1" applyBorder="1"/>
    <xf numFmtId="165" fontId="0" fillId="5" borderId="19" xfId="1" applyNumberFormat="1" applyFont="1" applyFill="1" applyBorder="1"/>
    <xf numFmtId="165" fontId="0" fillId="5" borderId="17" xfId="1" applyNumberFormat="1" applyFont="1" applyFill="1" applyBorder="1" applyAlignment="1">
      <alignment vertical="top"/>
    </xf>
    <xf numFmtId="0" fontId="0" fillId="5" borderId="2" xfId="0" applyFill="1" applyBorder="1" applyAlignment="1">
      <alignment horizontal="center" vertical="top"/>
    </xf>
    <xf numFmtId="165" fontId="0" fillId="6" borderId="9" xfId="1" applyNumberFormat="1" applyFont="1" applyFill="1" applyBorder="1" applyAlignment="1">
      <alignment vertical="center"/>
    </xf>
    <xf numFmtId="165" fontId="0" fillId="6" borderId="0" xfId="1" applyNumberFormat="1" applyFont="1" applyFill="1" applyBorder="1" applyAlignment="1">
      <alignment vertical="center"/>
    </xf>
    <xf numFmtId="165" fontId="0" fillId="6" borderId="13" xfId="1" applyNumberFormat="1" applyFont="1" applyFill="1" applyBorder="1" applyAlignment="1">
      <alignment vertical="center"/>
    </xf>
    <xf numFmtId="165" fontId="0" fillId="6" borderId="15" xfId="1" applyNumberFormat="1" applyFont="1" applyFill="1" applyBorder="1" applyAlignment="1">
      <alignment vertical="center"/>
    </xf>
    <xf numFmtId="37" fontId="0" fillId="5" borderId="2" xfId="1" applyNumberFormat="1" applyFont="1" applyFill="1" applyBorder="1" applyAlignment="1">
      <alignment horizontal="center" vertical="top"/>
    </xf>
    <xf numFmtId="167" fontId="0" fillId="2" borderId="2" xfId="3" applyNumberFormat="1" applyFont="1" applyFill="1" applyBorder="1" applyAlignment="1">
      <alignment horizontal="center" vertical="top"/>
    </xf>
    <xf numFmtId="0" fontId="3" fillId="0" borderId="0" xfId="0" applyFont="1" applyAlignment="1">
      <alignment horizontal="center"/>
    </xf>
    <xf numFmtId="0" fontId="13" fillId="0" borderId="0" xfId="0" applyFont="1" applyAlignment="1">
      <alignment horizontal="left"/>
    </xf>
    <xf numFmtId="0" fontId="31" fillId="0" borderId="1" xfId="0" applyFont="1" applyBorder="1" applyAlignment="1">
      <alignment horizontal="center" vertical="top" wrapText="1"/>
    </xf>
    <xf numFmtId="0" fontId="31" fillId="0" borderId="1" xfId="0" applyFont="1" applyBorder="1" applyAlignment="1">
      <alignment horizontal="center" wrapText="1"/>
    </xf>
    <xf numFmtId="0" fontId="31" fillId="0" borderId="18" xfId="0" applyFont="1" applyBorder="1" applyAlignment="1">
      <alignment horizontal="center" wrapText="1"/>
    </xf>
    <xf numFmtId="0" fontId="31" fillId="0" borderId="19" xfId="0" applyFont="1" applyBorder="1" applyAlignment="1">
      <alignment horizontal="center"/>
    </xf>
    <xf numFmtId="0" fontId="32" fillId="0" borderId="0" xfId="0" applyFont="1" applyFill="1" applyBorder="1" applyAlignment="1">
      <alignment horizontal="center" wrapText="1"/>
    </xf>
    <xf numFmtId="165" fontId="31" fillId="4" borderId="1" xfId="1" applyNumberFormat="1" applyFont="1" applyFill="1" applyBorder="1" applyAlignment="1">
      <alignment vertical="center"/>
    </xf>
    <xf numFmtId="0" fontId="31" fillId="0" borderId="17" xfId="0" applyFont="1" applyBorder="1" applyAlignment="1">
      <alignment horizontal="center" vertical="top" wrapText="1"/>
    </xf>
    <xf numFmtId="0" fontId="31" fillId="0" borderId="0" xfId="0" applyFont="1"/>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14" xfId="0" applyBorder="1" applyAlignment="1">
      <alignment horizontal="center" vertical="top"/>
    </xf>
    <xf numFmtId="0" fontId="0" fillId="0" borderId="16" xfId="0" applyBorder="1" applyAlignment="1">
      <alignment horizontal="center" vertical="top"/>
    </xf>
    <xf numFmtId="165" fontId="3" fillId="2" borderId="2" xfId="0" applyNumberFormat="1" applyFont="1" applyFill="1" applyBorder="1"/>
    <xf numFmtId="165" fontId="3" fillId="2" borderId="8" xfId="0" applyNumberFormat="1" applyFont="1" applyFill="1" applyBorder="1"/>
    <xf numFmtId="165" fontId="3" fillId="2" borderId="18" xfId="0" applyNumberFormat="1" applyFont="1" applyFill="1" applyBorder="1"/>
    <xf numFmtId="165" fontId="0" fillId="6" borderId="11" xfId="1" applyNumberFormat="1" applyFont="1" applyFill="1" applyBorder="1" applyAlignment="1">
      <alignment vertical="center"/>
    </xf>
    <xf numFmtId="165" fontId="0" fillId="6" borderId="3" xfId="1" applyNumberFormat="1" applyFont="1" applyFill="1" applyBorder="1" applyAlignment="1">
      <alignment vertical="center"/>
    </xf>
    <xf numFmtId="0" fontId="31" fillId="0" borderId="0" xfId="0" applyFont="1" applyBorder="1" applyAlignment="1">
      <alignment horizontal="center" vertical="top" wrapText="1"/>
    </xf>
    <xf numFmtId="0" fontId="31" fillId="0" borderId="0" xfId="0" applyFont="1" applyBorder="1" applyAlignment="1">
      <alignment horizontal="center" wrapText="1"/>
    </xf>
    <xf numFmtId="0" fontId="31" fillId="0" borderId="0" xfId="0" applyFont="1" applyBorder="1" applyAlignment="1">
      <alignment horizontal="center"/>
    </xf>
    <xf numFmtId="0" fontId="31" fillId="0" borderId="18" xfId="0" applyFont="1" applyBorder="1" applyAlignment="1">
      <alignment horizontal="center" vertical="top" wrapText="1"/>
    </xf>
    <xf numFmtId="0" fontId="31" fillId="0" borderId="19" xfId="0" applyFont="1" applyBorder="1" applyAlignment="1">
      <alignment horizontal="center" vertical="top" wrapText="1"/>
    </xf>
    <xf numFmtId="0" fontId="0" fillId="5" borderId="0" xfId="0" applyFill="1" applyAlignment="1">
      <alignment horizontal="left"/>
    </xf>
    <xf numFmtId="0" fontId="0" fillId="0" borderId="0" xfId="0" applyFill="1" applyAlignment="1">
      <alignment horizontal="left"/>
    </xf>
    <xf numFmtId="164" fontId="0" fillId="5" borderId="0" xfId="0" applyNumberFormat="1" applyFill="1" applyAlignment="1">
      <alignment horizontal="left"/>
    </xf>
    <xf numFmtId="164" fontId="0" fillId="0" borderId="0" xfId="0" applyNumberFormat="1" applyFill="1" applyAlignment="1">
      <alignment horizontal="left"/>
    </xf>
    <xf numFmtId="0" fontId="0" fillId="0" borderId="0" xfId="0" applyAlignment="1">
      <alignment horizontal="left" wrapText="1"/>
    </xf>
    <xf numFmtId="0" fontId="0" fillId="5" borderId="0" xfId="0" applyFill="1" applyAlignment="1">
      <alignment horizontal="left" vertical="top"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5" xfId="0" applyFont="1" applyFill="1" applyBorder="1" applyAlignment="1">
      <alignment horizontal="left" vertical="center"/>
    </xf>
    <xf numFmtId="0" fontId="0" fillId="0" borderId="1" xfId="0" applyBorder="1" applyAlignment="1">
      <alignment horizontal="left" vertical="center"/>
    </xf>
    <xf numFmtId="0" fontId="3" fillId="3" borderId="1" xfId="0" applyFont="1" applyFill="1" applyBorder="1" applyAlignment="1">
      <alignment horizontal="center"/>
    </xf>
    <xf numFmtId="0" fontId="21" fillId="2" borderId="6" xfId="0" applyFont="1" applyFill="1" applyBorder="1" applyAlignment="1">
      <alignment horizontal="left" vertical="center"/>
    </xf>
    <xf numFmtId="0" fontId="21" fillId="2" borderId="7" xfId="0" applyFont="1" applyFill="1" applyBorder="1" applyAlignment="1">
      <alignment horizontal="left" vertical="center"/>
    </xf>
    <xf numFmtId="0" fontId="21" fillId="2" borderId="5" xfId="0" applyFont="1"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5" xfId="0" applyFill="1" applyBorder="1" applyAlignment="1">
      <alignment horizontal="left" vertical="center"/>
    </xf>
    <xf numFmtId="0" fontId="0" fillId="5" borderId="1" xfId="0" applyFill="1" applyBorder="1" applyAlignment="1">
      <alignment horizontal="left"/>
    </xf>
    <xf numFmtId="0" fontId="8" fillId="0" borderId="0" xfId="0" applyFont="1" applyAlignment="1">
      <alignment horizontal="left" wrapText="1"/>
    </xf>
    <xf numFmtId="0" fontId="3" fillId="3" borderId="1" xfId="0" applyFont="1" applyFill="1" applyBorder="1" applyAlignment="1">
      <alignment horizontal="center" wrapText="1"/>
    </xf>
    <xf numFmtId="0" fontId="14" fillId="0" borderId="0" xfId="0" applyFont="1" applyAlignment="1">
      <alignment horizontal="left" vertical="top" wrapText="1"/>
    </xf>
    <xf numFmtId="0" fontId="12" fillId="0" borderId="0" xfId="0" applyFont="1" applyAlignment="1">
      <alignment horizontal="left" vertical="top" wrapText="1"/>
    </xf>
    <xf numFmtId="0" fontId="0" fillId="3" borderId="6" xfId="0" applyFont="1" applyFill="1" applyBorder="1" applyAlignment="1">
      <alignment horizontal="center"/>
    </xf>
    <xf numFmtId="0" fontId="0" fillId="3" borderId="5" xfId="0" applyFont="1" applyFill="1" applyBorder="1" applyAlignment="1">
      <alignment horizontal="center"/>
    </xf>
    <xf numFmtId="0" fontId="12" fillId="0" borderId="0" xfId="0" applyFont="1" applyAlignment="1">
      <alignment horizontal="left" wrapText="1"/>
    </xf>
    <xf numFmtId="0" fontId="0" fillId="0" borderId="0" xfId="0" applyAlignment="1">
      <alignment horizontal="left"/>
    </xf>
    <xf numFmtId="164" fontId="0" fillId="0" borderId="0" xfId="0" applyNumberFormat="1" applyAlignment="1">
      <alignment horizontal="left"/>
    </xf>
    <xf numFmtId="0" fontId="0" fillId="3" borderId="1" xfId="0" applyFont="1" applyFill="1" applyBorder="1" applyAlignment="1">
      <alignment horizontal="center"/>
    </xf>
    <xf numFmtId="0" fontId="25" fillId="0" borderId="0" xfId="0" applyFont="1" applyAlignment="1">
      <alignment horizontal="left" vertical="top" wrapText="1"/>
    </xf>
    <xf numFmtId="0" fontId="3" fillId="3" borderId="4" xfId="0" applyFont="1" applyFill="1" applyBorder="1" applyAlignment="1">
      <alignment horizontal="center" wrapText="1"/>
    </xf>
    <xf numFmtId="0" fontId="0" fillId="0" borderId="1" xfId="0" applyFill="1" applyBorder="1" applyAlignment="1">
      <alignment horizontal="left"/>
    </xf>
    <xf numFmtId="0" fontId="3" fillId="3" borderId="6" xfId="0" applyFont="1" applyFill="1" applyBorder="1" applyAlignment="1">
      <alignment horizontal="center"/>
    </xf>
    <xf numFmtId="0" fontId="3" fillId="3" borderId="5" xfId="0" applyFont="1" applyFill="1" applyBorder="1" applyAlignment="1">
      <alignment horizontal="center"/>
    </xf>
    <xf numFmtId="0" fontId="3" fillId="3" borderId="7" xfId="0" applyFont="1" applyFill="1" applyBorder="1" applyAlignment="1">
      <alignment horizontal="center"/>
    </xf>
    <xf numFmtId="0" fontId="3" fillId="3" borderId="13" xfId="0" applyFont="1" applyFill="1" applyBorder="1" applyAlignment="1">
      <alignment horizontal="center"/>
    </xf>
    <xf numFmtId="0" fontId="3" fillId="3" borderId="9" xfId="0" applyFont="1" applyFill="1" applyBorder="1" applyAlignment="1">
      <alignment horizontal="center"/>
    </xf>
    <xf numFmtId="0" fontId="3" fillId="3" borderId="14" xfId="0" applyFont="1" applyFill="1" applyBorder="1" applyAlignment="1">
      <alignment horizontal="center"/>
    </xf>
    <xf numFmtId="0" fontId="3" fillId="3" borderId="11" xfId="0" applyFont="1" applyFill="1" applyBorder="1" applyAlignment="1">
      <alignment horizontal="center"/>
    </xf>
    <xf numFmtId="0" fontId="3" fillId="3" borderId="3" xfId="0" applyFont="1" applyFill="1" applyBorder="1" applyAlignment="1">
      <alignment horizontal="center"/>
    </xf>
    <xf numFmtId="0" fontId="3" fillId="3" borderId="12" xfId="0" applyFont="1" applyFill="1" applyBorder="1" applyAlignment="1">
      <alignment horizontal="center"/>
    </xf>
    <xf numFmtId="0" fontId="3" fillId="3" borderId="2" xfId="0" applyFont="1" applyFill="1" applyBorder="1" applyAlignment="1">
      <alignment horizontal="center" wrapText="1"/>
    </xf>
    <xf numFmtId="0" fontId="3" fillId="3" borderId="8" xfId="0" applyFont="1" applyFill="1" applyBorder="1" applyAlignment="1">
      <alignment horizontal="center" wrapText="1"/>
    </xf>
    <xf numFmtId="0" fontId="0" fillId="5" borderId="13" xfId="0" applyFill="1" applyBorder="1" applyAlignment="1">
      <alignment horizontal="left" vertical="top"/>
    </xf>
    <xf numFmtId="0" fontId="0" fillId="5" borderId="14" xfId="0" applyFill="1" applyBorder="1" applyAlignment="1">
      <alignment horizontal="left" vertical="top"/>
    </xf>
    <xf numFmtId="0" fontId="3" fillId="0" borderId="1" xfId="0" applyFont="1" applyBorder="1" applyAlignment="1">
      <alignment horizontal="left"/>
    </xf>
    <xf numFmtId="0" fontId="3" fillId="3" borderId="2" xfId="0" applyFont="1" applyFill="1" applyBorder="1" applyAlignment="1">
      <alignment horizontal="center"/>
    </xf>
    <xf numFmtId="165" fontId="3" fillId="0" borderId="0" xfId="1" applyNumberFormat="1" applyFont="1" applyFill="1" applyBorder="1" applyAlignment="1">
      <alignment horizontal="center" wrapText="1"/>
    </xf>
    <xf numFmtId="164" fontId="3" fillId="3" borderId="6" xfId="0" applyNumberFormat="1" applyFont="1" applyFill="1" applyBorder="1" applyAlignment="1">
      <alignment horizontal="center"/>
    </xf>
    <xf numFmtId="164" fontId="3" fillId="3" borderId="7" xfId="0" applyNumberFormat="1" applyFont="1" applyFill="1" applyBorder="1" applyAlignment="1">
      <alignment horizontal="center"/>
    </xf>
    <xf numFmtId="164" fontId="3" fillId="3" borderId="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33CC"/>
      <color rgb="FF6666FF"/>
      <color rgb="FF9CC5CA"/>
      <color rgb="FF38939B"/>
      <color rgb="FF7AC142"/>
      <color rgb="FFF897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showGridLines="0" zoomScale="140" zoomScaleNormal="140" workbookViewId="0">
      <selection activeCell="C4" sqref="C4"/>
    </sheetView>
  </sheetViews>
  <sheetFormatPr defaultRowHeight="15" x14ac:dyDescent="0.25"/>
  <cols>
    <col min="1" max="1" width="5.140625" customWidth="1"/>
    <col min="2" max="2" width="15.140625" customWidth="1"/>
    <col min="3" max="3" width="157.140625" customWidth="1"/>
    <col min="4" max="4" width="15" customWidth="1"/>
  </cols>
  <sheetData>
    <row r="1" spans="1:3" ht="26.25" x14ac:dyDescent="0.4">
      <c r="A1" s="4" t="s">
        <v>0</v>
      </c>
    </row>
    <row r="2" spans="1:3" ht="21" x14ac:dyDescent="0.35">
      <c r="A2" s="3" t="s">
        <v>1</v>
      </c>
    </row>
    <row r="3" spans="1:3" ht="24.95" customHeight="1" x14ac:dyDescent="0.35">
      <c r="A3" s="10" t="s">
        <v>197</v>
      </c>
    </row>
    <row r="5" spans="1:3" x14ac:dyDescent="0.25">
      <c r="A5" t="s">
        <v>198</v>
      </c>
    </row>
    <row r="7" spans="1:3" x14ac:dyDescent="0.25">
      <c r="B7" s="12"/>
      <c r="C7" s="18" t="s">
        <v>201</v>
      </c>
    </row>
    <row r="8" spans="1:3" ht="9.9499999999999993" customHeight="1" x14ac:dyDescent="0.25"/>
    <row r="9" spans="1:3" x14ac:dyDescent="0.25">
      <c r="B9" s="60"/>
      <c r="C9" s="18" t="s">
        <v>202</v>
      </c>
    </row>
    <row r="10" spans="1:3" ht="9.9499999999999993" customHeight="1" x14ac:dyDescent="0.25"/>
    <row r="11" spans="1:3" x14ac:dyDescent="0.25">
      <c r="B11" s="61"/>
      <c r="C11" s="18" t="s">
        <v>203</v>
      </c>
    </row>
    <row r="13" spans="1:3" x14ac:dyDescent="0.25">
      <c r="A13" t="s">
        <v>199</v>
      </c>
    </row>
    <row r="15" spans="1:3" x14ac:dyDescent="0.25">
      <c r="B15" s="108" t="s">
        <v>18</v>
      </c>
      <c r="C15" s="108" t="s">
        <v>200</v>
      </c>
    </row>
    <row r="16" spans="1:3" s="59" customFormat="1" ht="42.75" customHeight="1" x14ac:dyDescent="0.25">
      <c r="B16" s="141" t="s">
        <v>19</v>
      </c>
      <c r="C16" s="142" t="s">
        <v>403</v>
      </c>
    </row>
    <row r="17" spans="1:4" s="59" customFormat="1" ht="384" customHeight="1" x14ac:dyDescent="0.25">
      <c r="B17" s="168" t="s">
        <v>352</v>
      </c>
      <c r="C17" s="181" t="s">
        <v>407</v>
      </c>
      <c r="D17" s="180"/>
    </row>
    <row r="18" spans="1:4" s="59" customFormat="1" ht="54" customHeight="1" x14ac:dyDescent="0.25">
      <c r="B18" s="168" t="s">
        <v>351</v>
      </c>
      <c r="C18" s="142" t="s">
        <v>354</v>
      </c>
    </row>
    <row r="19" spans="1:4" s="59" customFormat="1" ht="51" x14ac:dyDescent="0.25">
      <c r="B19" s="168" t="s">
        <v>353</v>
      </c>
      <c r="C19" s="142" t="s">
        <v>369</v>
      </c>
    </row>
    <row r="20" spans="1:4" s="59" customFormat="1" ht="101.25" customHeight="1" x14ac:dyDescent="0.25">
      <c r="B20" s="168" t="s">
        <v>370</v>
      </c>
      <c r="C20" s="142" t="s">
        <v>356</v>
      </c>
    </row>
    <row r="21" spans="1:4" s="59" customFormat="1" ht="150" x14ac:dyDescent="0.25">
      <c r="B21" s="168" t="s">
        <v>355</v>
      </c>
      <c r="C21" s="181" t="s">
        <v>371</v>
      </c>
    </row>
    <row r="22" spans="1:4" s="59" customFormat="1" ht="90" x14ac:dyDescent="0.25">
      <c r="B22" s="168" t="s">
        <v>357</v>
      </c>
      <c r="C22" s="142" t="s">
        <v>358</v>
      </c>
    </row>
    <row r="23" spans="1:4" s="59" customFormat="1" ht="102" customHeight="1" x14ac:dyDescent="0.25">
      <c r="B23" s="168" t="s">
        <v>359</v>
      </c>
      <c r="C23" s="142" t="s">
        <v>364</v>
      </c>
    </row>
    <row r="24" spans="1:4" s="59" customFormat="1" ht="99.75" customHeight="1" x14ac:dyDescent="0.25">
      <c r="B24" s="168" t="s">
        <v>360</v>
      </c>
      <c r="C24" s="142" t="s">
        <v>363</v>
      </c>
    </row>
    <row r="25" spans="1:4" s="59" customFormat="1" ht="100.5" customHeight="1" x14ac:dyDescent="0.25">
      <c r="B25" s="168" t="s">
        <v>361</v>
      </c>
      <c r="C25" s="142" t="s">
        <v>362</v>
      </c>
    </row>
    <row r="26" spans="1:4" s="59" customFormat="1" ht="270" x14ac:dyDescent="0.25">
      <c r="B26" s="168" t="s">
        <v>365</v>
      </c>
      <c r="C26" s="142" t="s">
        <v>366</v>
      </c>
    </row>
    <row r="27" spans="1:4" s="59" customFormat="1" ht="131.25" customHeight="1" x14ac:dyDescent="0.25">
      <c r="B27" s="168" t="s">
        <v>367</v>
      </c>
      <c r="C27" s="142" t="s">
        <v>368</v>
      </c>
    </row>
    <row r="29" spans="1:4" x14ac:dyDescent="0.25">
      <c r="A29" t="s">
        <v>205</v>
      </c>
    </row>
    <row r="31" spans="1:4" x14ac:dyDescent="0.25">
      <c r="B31" s="146" t="s">
        <v>207</v>
      </c>
      <c r="C31" s="146" t="s">
        <v>208</v>
      </c>
    </row>
    <row r="32" spans="1:4" x14ac:dyDescent="0.25">
      <c r="B32" s="167" t="s">
        <v>180</v>
      </c>
      <c r="C32" s="142" t="s">
        <v>225</v>
      </c>
    </row>
    <row r="33" spans="1:3" x14ac:dyDescent="0.25">
      <c r="B33" s="167" t="s">
        <v>219</v>
      </c>
      <c r="C33" s="142" t="s">
        <v>220</v>
      </c>
    </row>
    <row r="34" spans="1:3" s="173" customFormat="1" x14ac:dyDescent="0.25">
      <c r="B34" s="167" t="s">
        <v>404</v>
      </c>
      <c r="C34" s="142" t="s">
        <v>405</v>
      </c>
    </row>
    <row r="35" spans="1:3" x14ac:dyDescent="0.25">
      <c r="B35" s="167" t="s">
        <v>209</v>
      </c>
      <c r="C35" s="142" t="s">
        <v>211</v>
      </c>
    </row>
    <row r="36" spans="1:3" x14ac:dyDescent="0.25">
      <c r="B36" s="167" t="s">
        <v>210</v>
      </c>
      <c r="C36" s="143" t="s">
        <v>7</v>
      </c>
    </row>
    <row r="37" spans="1:3" x14ac:dyDescent="0.25">
      <c r="B37" s="167" t="s">
        <v>218</v>
      </c>
      <c r="C37" s="143" t="s">
        <v>221</v>
      </c>
    </row>
    <row r="38" spans="1:3" x14ac:dyDescent="0.25">
      <c r="B38" s="167" t="s">
        <v>213</v>
      </c>
      <c r="C38" s="143" t="s">
        <v>214</v>
      </c>
    </row>
    <row r="39" spans="1:3" x14ac:dyDescent="0.25">
      <c r="B39" s="167" t="s">
        <v>195</v>
      </c>
      <c r="C39" s="143" t="s">
        <v>222</v>
      </c>
    </row>
    <row r="40" spans="1:3" x14ac:dyDescent="0.25">
      <c r="B40" s="167" t="s">
        <v>193</v>
      </c>
      <c r="C40" s="143" t="s">
        <v>223</v>
      </c>
    </row>
    <row r="41" spans="1:3" x14ac:dyDescent="0.25">
      <c r="B41" s="167" t="s">
        <v>216</v>
      </c>
      <c r="C41" s="143" t="s">
        <v>217</v>
      </c>
    </row>
    <row r="42" spans="1:3" x14ac:dyDescent="0.25">
      <c r="B42" s="167" t="s">
        <v>212</v>
      </c>
      <c r="C42" s="143" t="s">
        <v>215</v>
      </c>
    </row>
    <row r="43" spans="1:3" x14ac:dyDescent="0.25">
      <c r="B43" s="159" t="s">
        <v>194</v>
      </c>
      <c r="C43" s="144" t="s">
        <v>224</v>
      </c>
    </row>
    <row r="45" spans="1:3" x14ac:dyDescent="0.25">
      <c r="A45" t="s">
        <v>206</v>
      </c>
    </row>
    <row r="46" spans="1:3" x14ac:dyDescent="0.25">
      <c r="B46" s="174"/>
    </row>
    <row r="47" spans="1:3" x14ac:dyDescent="0.25">
      <c r="B47" s="182" t="s">
        <v>204</v>
      </c>
    </row>
    <row r="48" spans="1:3" x14ac:dyDescent="0.25">
      <c r="B48" s="174"/>
    </row>
    <row r="49" spans="2:2" x14ac:dyDescent="0.25">
      <c r="B49" s="174"/>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AC142"/>
  </sheetPr>
  <dimension ref="A1:O79"/>
  <sheetViews>
    <sheetView showGridLines="0" topLeftCell="B1" zoomScale="140" zoomScaleNormal="140" workbookViewId="0">
      <selection activeCell="O13" sqref="O13:O14"/>
    </sheetView>
  </sheetViews>
  <sheetFormatPr defaultRowHeight="15" x14ac:dyDescent="0.25"/>
  <cols>
    <col min="1" max="1" width="9.5703125" customWidth="1"/>
    <col min="2" max="2" width="16" customWidth="1"/>
    <col min="3" max="3" width="19.42578125" customWidth="1"/>
    <col min="4" max="4" width="15.42578125" customWidth="1"/>
    <col min="5" max="5" width="2.28515625" customWidth="1"/>
    <col min="6" max="8" width="18.140625" customWidth="1"/>
    <col min="9" max="9" width="2.28515625" customWidth="1"/>
    <col min="10" max="12" width="18.140625" customWidth="1"/>
    <col min="13" max="13" width="2.28515625" customWidth="1"/>
    <col min="14" max="14" width="11" customWidth="1"/>
    <col min="15" max="15" width="12" customWidth="1"/>
  </cols>
  <sheetData>
    <row r="1" spans="1:15" ht="26.25" x14ac:dyDescent="0.4">
      <c r="A1" s="4" t="s">
        <v>0</v>
      </c>
    </row>
    <row r="2" spans="1:15" ht="21" x14ac:dyDescent="0.35">
      <c r="A2" s="3" t="s">
        <v>1</v>
      </c>
    </row>
    <row r="3" spans="1:15" ht="24.95" customHeight="1" x14ac:dyDescent="0.35">
      <c r="A3" s="261" t="s">
        <v>256</v>
      </c>
      <c r="B3" s="261"/>
      <c r="C3" s="261"/>
      <c r="D3" s="261"/>
      <c r="E3" s="261"/>
      <c r="F3" s="261"/>
      <c r="G3" s="261"/>
      <c r="H3" s="261"/>
    </row>
    <row r="5" spans="1:15" x14ac:dyDescent="0.25">
      <c r="A5" s="1" t="s">
        <v>2</v>
      </c>
      <c r="C5" s="169">
        <f>Certification!C5</f>
        <v>0</v>
      </c>
    </row>
    <row r="6" spans="1:15" x14ac:dyDescent="0.25">
      <c r="A6" s="1" t="s">
        <v>3</v>
      </c>
      <c r="C6" s="149">
        <f>Certification!C6</f>
        <v>44742</v>
      </c>
      <c r="F6" s="149"/>
    </row>
    <row r="8" spans="1:15" x14ac:dyDescent="0.25">
      <c r="A8" s="1" t="s">
        <v>314</v>
      </c>
      <c r="B8" s="1" t="s">
        <v>257</v>
      </c>
      <c r="C8" s="1"/>
      <c r="D8" s="65" t="s">
        <v>226</v>
      </c>
      <c r="E8" s="74" t="s">
        <v>321</v>
      </c>
    </row>
    <row r="10" spans="1:15" x14ac:dyDescent="0.25">
      <c r="A10" s="1" t="s">
        <v>315</v>
      </c>
      <c r="B10" s="1" t="s">
        <v>317</v>
      </c>
      <c r="C10" s="1"/>
    </row>
    <row r="12" spans="1:15" s="173" customFormat="1" x14ac:dyDescent="0.25">
      <c r="B12" s="270">
        <v>1</v>
      </c>
      <c r="C12" s="270"/>
      <c r="D12" s="270"/>
      <c r="F12" s="171">
        <v>2</v>
      </c>
      <c r="G12" s="171">
        <v>3</v>
      </c>
      <c r="H12" s="171">
        <v>4</v>
      </c>
      <c r="J12" s="171">
        <v>5</v>
      </c>
      <c r="K12" s="171">
        <v>6</v>
      </c>
      <c r="L12" s="171">
        <v>7</v>
      </c>
      <c r="N12" s="171">
        <v>8</v>
      </c>
      <c r="O12" s="171">
        <v>9</v>
      </c>
    </row>
    <row r="13" spans="1:15" x14ac:dyDescent="0.25">
      <c r="B13" s="277" t="s">
        <v>316</v>
      </c>
      <c r="C13" s="278"/>
      <c r="D13" s="279"/>
      <c r="F13" s="274" t="s">
        <v>328</v>
      </c>
      <c r="G13" s="276"/>
      <c r="H13" s="275"/>
      <c r="J13" s="274" t="s">
        <v>329</v>
      </c>
      <c r="K13" s="276"/>
      <c r="L13" s="275"/>
      <c r="N13" s="283" t="s">
        <v>311</v>
      </c>
      <c r="O13" s="262" t="s">
        <v>419</v>
      </c>
    </row>
    <row r="14" spans="1:15" ht="55.5" customHeight="1" x14ac:dyDescent="0.25">
      <c r="B14" s="280"/>
      <c r="C14" s="281"/>
      <c r="D14" s="282"/>
      <c r="E14" s="86"/>
      <c r="F14" s="147" t="s">
        <v>269</v>
      </c>
      <c r="G14" s="147" t="s">
        <v>270</v>
      </c>
      <c r="H14" s="147" t="s">
        <v>271</v>
      </c>
      <c r="I14" s="86"/>
      <c r="J14" s="147" t="s">
        <v>269</v>
      </c>
      <c r="K14" s="147" t="s">
        <v>270</v>
      </c>
      <c r="L14" s="147" t="s">
        <v>271</v>
      </c>
      <c r="M14" s="86"/>
      <c r="N14" s="284"/>
      <c r="O14" s="262"/>
    </row>
    <row r="15" spans="1:15" x14ac:dyDescent="0.25">
      <c r="A15" s="190">
        <v>1</v>
      </c>
      <c r="B15" s="260"/>
      <c r="C15" s="260"/>
      <c r="D15" s="260"/>
      <c r="F15" s="31"/>
      <c r="G15" s="31"/>
      <c r="H15" s="135">
        <f>SUM(F15:G15)</f>
        <v>0</v>
      </c>
      <c r="J15" s="31"/>
      <c r="K15" s="31"/>
      <c r="L15" s="135">
        <f>SUM(J15:K15)</f>
        <v>0</v>
      </c>
      <c r="N15" s="150"/>
      <c r="O15" s="150"/>
    </row>
    <row r="16" spans="1:15" x14ac:dyDescent="0.25">
      <c r="A16" s="190">
        <v>2</v>
      </c>
      <c r="B16" s="260"/>
      <c r="C16" s="260"/>
      <c r="D16" s="260"/>
      <c r="F16" s="31"/>
      <c r="G16" s="31"/>
      <c r="H16" s="135">
        <f t="shared" ref="H16:H72" si="0">SUM(F16:G16)</f>
        <v>0</v>
      </c>
      <c r="J16" s="31"/>
      <c r="K16" s="31"/>
      <c r="L16" s="135">
        <f t="shared" ref="L16:L72" si="1">SUM(J16:K16)</f>
        <v>0</v>
      </c>
      <c r="N16" s="150"/>
      <c r="O16" s="150"/>
    </row>
    <row r="17" spans="1:15" x14ac:dyDescent="0.25">
      <c r="A17" s="190">
        <v>3</v>
      </c>
      <c r="B17" s="260"/>
      <c r="C17" s="260"/>
      <c r="D17" s="260"/>
      <c r="F17" s="31"/>
      <c r="G17" s="31"/>
      <c r="H17" s="135">
        <f t="shared" si="0"/>
        <v>0</v>
      </c>
      <c r="J17" s="31"/>
      <c r="K17" s="31"/>
      <c r="L17" s="135">
        <f t="shared" si="1"/>
        <v>0</v>
      </c>
      <c r="N17" s="150"/>
      <c r="O17" s="150"/>
    </row>
    <row r="18" spans="1:15" x14ac:dyDescent="0.25">
      <c r="A18" s="190">
        <v>4</v>
      </c>
      <c r="B18" s="260"/>
      <c r="C18" s="260"/>
      <c r="D18" s="260"/>
      <c r="F18" s="31"/>
      <c r="G18" s="31"/>
      <c r="H18" s="135">
        <f t="shared" si="0"/>
        <v>0</v>
      </c>
      <c r="J18" s="31"/>
      <c r="K18" s="31"/>
      <c r="L18" s="135">
        <f t="shared" si="1"/>
        <v>0</v>
      </c>
      <c r="N18" s="150"/>
      <c r="O18" s="150"/>
    </row>
    <row r="19" spans="1:15" x14ac:dyDescent="0.25">
      <c r="A19" s="190">
        <v>5</v>
      </c>
      <c r="B19" s="260"/>
      <c r="C19" s="260"/>
      <c r="D19" s="260"/>
      <c r="F19" s="31"/>
      <c r="G19" s="31"/>
      <c r="H19" s="135">
        <f t="shared" si="0"/>
        <v>0</v>
      </c>
      <c r="J19" s="31"/>
      <c r="K19" s="31"/>
      <c r="L19" s="135">
        <f t="shared" si="1"/>
        <v>0</v>
      </c>
      <c r="N19" s="150"/>
      <c r="O19" s="150"/>
    </row>
    <row r="20" spans="1:15" x14ac:dyDescent="0.25">
      <c r="A20" s="190">
        <v>6</v>
      </c>
      <c r="B20" s="260"/>
      <c r="C20" s="260"/>
      <c r="D20" s="260"/>
      <c r="F20" s="31"/>
      <c r="G20" s="31"/>
      <c r="H20" s="135">
        <f t="shared" si="0"/>
        <v>0</v>
      </c>
      <c r="J20" s="31"/>
      <c r="K20" s="31"/>
      <c r="L20" s="135">
        <f t="shared" si="1"/>
        <v>0</v>
      </c>
      <c r="N20" s="150"/>
      <c r="O20" s="150"/>
    </row>
    <row r="21" spans="1:15" x14ac:dyDescent="0.25">
      <c r="A21" s="190">
        <v>7</v>
      </c>
      <c r="B21" s="260"/>
      <c r="C21" s="260"/>
      <c r="D21" s="260"/>
      <c r="F21" s="31"/>
      <c r="G21" s="31"/>
      <c r="H21" s="135">
        <f t="shared" si="0"/>
        <v>0</v>
      </c>
      <c r="J21" s="31"/>
      <c r="K21" s="31"/>
      <c r="L21" s="135">
        <f t="shared" si="1"/>
        <v>0</v>
      </c>
      <c r="N21" s="150"/>
      <c r="O21" s="150"/>
    </row>
    <row r="22" spans="1:15" x14ac:dyDescent="0.25">
      <c r="A22" s="190">
        <v>8</v>
      </c>
      <c r="B22" s="260"/>
      <c r="C22" s="260"/>
      <c r="D22" s="260"/>
      <c r="F22" s="31"/>
      <c r="G22" s="31"/>
      <c r="H22" s="135">
        <f t="shared" si="0"/>
        <v>0</v>
      </c>
      <c r="J22" s="31"/>
      <c r="K22" s="31"/>
      <c r="L22" s="135">
        <f t="shared" si="1"/>
        <v>0</v>
      </c>
      <c r="N22" s="150"/>
      <c r="O22" s="150"/>
    </row>
    <row r="23" spans="1:15" x14ac:dyDescent="0.25">
      <c r="A23" s="190">
        <v>9</v>
      </c>
      <c r="B23" s="260"/>
      <c r="C23" s="260"/>
      <c r="D23" s="260"/>
      <c r="F23" s="31"/>
      <c r="G23" s="31"/>
      <c r="H23" s="135">
        <f t="shared" si="0"/>
        <v>0</v>
      </c>
      <c r="J23" s="31"/>
      <c r="K23" s="31"/>
      <c r="L23" s="135">
        <f t="shared" si="1"/>
        <v>0</v>
      </c>
      <c r="N23" s="150"/>
      <c r="O23" s="150"/>
    </row>
    <row r="24" spans="1:15" x14ac:dyDescent="0.25">
      <c r="A24" s="190">
        <v>10</v>
      </c>
      <c r="B24" s="260"/>
      <c r="C24" s="260"/>
      <c r="D24" s="260"/>
      <c r="F24" s="31"/>
      <c r="G24" s="31"/>
      <c r="H24" s="135">
        <f t="shared" si="0"/>
        <v>0</v>
      </c>
      <c r="J24" s="31"/>
      <c r="K24" s="31"/>
      <c r="L24" s="135">
        <f t="shared" si="1"/>
        <v>0</v>
      </c>
      <c r="N24" s="150"/>
      <c r="O24" s="150"/>
    </row>
    <row r="25" spans="1:15" x14ac:dyDescent="0.25">
      <c r="A25" s="190">
        <v>11</v>
      </c>
      <c r="B25" s="260"/>
      <c r="C25" s="260"/>
      <c r="D25" s="260"/>
      <c r="F25" s="31"/>
      <c r="G25" s="31"/>
      <c r="H25" s="135">
        <f t="shared" si="0"/>
        <v>0</v>
      </c>
      <c r="J25" s="31"/>
      <c r="K25" s="31"/>
      <c r="L25" s="135">
        <f t="shared" si="1"/>
        <v>0</v>
      </c>
      <c r="N25" s="150"/>
      <c r="O25" s="150"/>
    </row>
    <row r="26" spans="1:15" x14ac:dyDescent="0.25">
      <c r="A26" s="190">
        <v>12</v>
      </c>
      <c r="B26" s="260"/>
      <c r="C26" s="260"/>
      <c r="D26" s="260"/>
      <c r="F26" s="31"/>
      <c r="G26" s="31"/>
      <c r="H26" s="135">
        <f t="shared" si="0"/>
        <v>0</v>
      </c>
      <c r="J26" s="31"/>
      <c r="K26" s="31"/>
      <c r="L26" s="135">
        <f t="shared" si="1"/>
        <v>0</v>
      </c>
      <c r="N26" s="150"/>
      <c r="O26" s="150"/>
    </row>
    <row r="27" spans="1:15" x14ac:dyDescent="0.25">
      <c r="A27" s="190">
        <v>13</v>
      </c>
      <c r="B27" s="260"/>
      <c r="C27" s="260"/>
      <c r="D27" s="260"/>
      <c r="F27" s="31"/>
      <c r="G27" s="31"/>
      <c r="H27" s="135">
        <f t="shared" si="0"/>
        <v>0</v>
      </c>
      <c r="J27" s="31"/>
      <c r="K27" s="31"/>
      <c r="L27" s="135">
        <f t="shared" si="1"/>
        <v>0</v>
      </c>
      <c r="N27" s="150"/>
      <c r="O27" s="150"/>
    </row>
    <row r="28" spans="1:15" x14ac:dyDescent="0.25">
      <c r="A28" s="190">
        <v>14</v>
      </c>
      <c r="B28" s="260"/>
      <c r="C28" s="260"/>
      <c r="D28" s="260"/>
      <c r="F28" s="31"/>
      <c r="G28" s="31"/>
      <c r="H28" s="135">
        <f t="shared" si="0"/>
        <v>0</v>
      </c>
      <c r="J28" s="31"/>
      <c r="K28" s="31"/>
      <c r="L28" s="135">
        <f t="shared" si="1"/>
        <v>0</v>
      </c>
      <c r="N28" s="150"/>
      <c r="O28" s="150"/>
    </row>
    <row r="29" spans="1:15" x14ac:dyDescent="0.25">
      <c r="A29" s="190">
        <v>15</v>
      </c>
      <c r="B29" s="260"/>
      <c r="C29" s="260"/>
      <c r="D29" s="260"/>
      <c r="F29" s="31"/>
      <c r="G29" s="31"/>
      <c r="H29" s="135">
        <f t="shared" si="0"/>
        <v>0</v>
      </c>
      <c r="J29" s="31"/>
      <c r="K29" s="31"/>
      <c r="L29" s="135">
        <f t="shared" si="1"/>
        <v>0</v>
      </c>
      <c r="N29" s="150"/>
      <c r="O29" s="150"/>
    </row>
    <row r="30" spans="1:15" x14ac:dyDescent="0.25">
      <c r="A30" s="190">
        <v>16</v>
      </c>
      <c r="B30" s="260"/>
      <c r="C30" s="260"/>
      <c r="D30" s="260"/>
      <c r="F30" s="31"/>
      <c r="G30" s="31"/>
      <c r="H30" s="135">
        <f t="shared" si="0"/>
        <v>0</v>
      </c>
      <c r="J30" s="31"/>
      <c r="K30" s="31"/>
      <c r="L30" s="135">
        <f t="shared" si="1"/>
        <v>0</v>
      </c>
      <c r="N30" s="150"/>
      <c r="O30" s="150"/>
    </row>
    <row r="31" spans="1:15" x14ac:dyDescent="0.25">
      <c r="A31" s="190">
        <v>17</v>
      </c>
      <c r="B31" s="260"/>
      <c r="C31" s="260"/>
      <c r="D31" s="260"/>
      <c r="F31" s="31"/>
      <c r="G31" s="31"/>
      <c r="H31" s="135">
        <f t="shared" si="0"/>
        <v>0</v>
      </c>
      <c r="J31" s="31"/>
      <c r="K31" s="31"/>
      <c r="L31" s="135">
        <f t="shared" si="1"/>
        <v>0</v>
      </c>
      <c r="N31" s="150"/>
      <c r="O31" s="150"/>
    </row>
    <row r="32" spans="1:15" x14ac:dyDescent="0.25">
      <c r="A32" s="190">
        <v>18</v>
      </c>
      <c r="B32" s="260"/>
      <c r="C32" s="260"/>
      <c r="D32" s="260"/>
      <c r="F32" s="31"/>
      <c r="G32" s="31"/>
      <c r="H32" s="135">
        <f t="shared" si="0"/>
        <v>0</v>
      </c>
      <c r="J32" s="31"/>
      <c r="K32" s="31"/>
      <c r="L32" s="135">
        <f t="shared" si="1"/>
        <v>0</v>
      </c>
      <c r="N32" s="150"/>
      <c r="O32" s="150"/>
    </row>
    <row r="33" spans="1:15" x14ac:dyDescent="0.25">
      <c r="A33" s="190">
        <v>19</v>
      </c>
      <c r="B33" s="260"/>
      <c r="C33" s="260"/>
      <c r="D33" s="260"/>
      <c r="F33" s="31"/>
      <c r="G33" s="31"/>
      <c r="H33" s="135">
        <f t="shared" si="0"/>
        <v>0</v>
      </c>
      <c r="J33" s="31"/>
      <c r="K33" s="31"/>
      <c r="L33" s="135">
        <f t="shared" si="1"/>
        <v>0</v>
      </c>
      <c r="N33" s="150"/>
      <c r="O33" s="150"/>
    </row>
    <row r="34" spans="1:15" x14ac:dyDescent="0.25">
      <c r="A34" s="190">
        <v>20</v>
      </c>
      <c r="B34" s="260"/>
      <c r="C34" s="260"/>
      <c r="D34" s="260"/>
      <c r="F34" s="31"/>
      <c r="G34" s="31"/>
      <c r="H34" s="135">
        <f t="shared" si="0"/>
        <v>0</v>
      </c>
      <c r="J34" s="31"/>
      <c r="K34" s="31"/>
      <c r="L34" s="135">
        <f t="shared" si="1"/>
        <v>0</v>
      </c>
      <c r="N34" s="150"/>
      <c r="O34" s="150"/>
    </row>
    <row r="35" spans="1:15" x14ac:dyDescent="0.25">
      <c r="A35" s="190">
        <v>21</v>
      </c>
      <c r="B35" s="260"/>
      <c r="C35" s="260"/>
      <c r="D35" s="260"/>
      <c r="F35" s="31"/>
      <c r="G35" s="31"/>
      <c r="H35" s="135">
        <f t="shared" si="0"/>
        <v>0</v>
      </c>
      <c r="J35" s="31"/>
      <c r="K35" s="31"/>
      <c r="L35" s="135">
        <f t="shared" si="1"/>
        <v>0</v>
      </c>
      <c r="N35" s="150"/>
      <c r="O35" s="150"/>
    </row>
    <row r="36" spans="1:15" x14ac:dyDescent="0.25">
      <c r="A36" s="190">
        <v>22</v>
      </c>
      <c r="B36" s="260"/>
      <c r="C36" s="260"/>
      <c r="D36" s="260"/>
      <c r="F36" s="31"/>
      <c r="G36" s="31"/>
      <c r="H36" s="135">
        <f t="shared" si="0"/>
        <v>0</v>
      </c>
      <c r="J36" s="31"/>
      <c r="K36" s="31"/>
      <c r="L36" s="135">
        <f t="shared" si="1"/>
        <v>0</v>
      </c>
      <c r="N36" s="150"/>
      <c r="O36" s="150"/>
    </row>
    <row r="37" spans="1:15" x14ac:dyDescent="0.25">
      <c r="A37" s="190">
        <v>23</v>
      </c>
      <c r="B37" s="260"/>
      <c r="C37" s="260"/>
      <c r="D37" s="260"/>
      <c r="F37" s="31"/>
      <c r="G37" s="31"/>
      <c r="H37" s="135">
        <f t="shared" si="0"/>
        <v>0</v>
      </c>
      <c r="J37" s="31"/>
      <c r="K37" s="31"/>
      <c r="L37" s="135">
        <f t="shared" si="1"/>
        <v>0</v>
      </c>
      <c r="N37" s="150"/>
      <c r="O37" s="150"/>
    </row>
    <row r="38" spans="1:15" x14ac:dyDescent="0.25">
      <c r="A38" s="190">
        <v>24</v>
      </c>
      <c r="B38" s="260"/>
      <c r="C38" s="260"/>
      <c r="D38" s="260"/>
      <c r="F38" s="31"/>
      <c r="G38" s="31"/>
      <c r="H38" s="135">
        <f t="shared" si="0"/>
        <v>0</v>
      </c>
      <c r="J38" s="31"/>
      <c r="K38" s="31"/>
      <c r="L38" s="135">
        <f t="shared" si="1"/>
        <v>0</v>
      </c>
      <c r="N38" s="150"/>
      <c r="O38" s="150"/>
    </row>
    <row r="39" spans="1:15" x14ac:dyDescent="0.25">
      <c r="A39" s="190">
        <v>25</v>
      </c>
      <c r="B39" s="260"/>
      <c r="C39" s="260"/>
      <c r="D39" s="260"/>
      <c r="F39" s="31"/>
      <c r="G39" s="31"/>
      <c r="H39" s="135">
        <f t="shared" si="0"/>
        <v>0</v>
      </c>
      <c r="J39" s="31"/>
      <c r="K39" s="31"/>
      <c r="L39" s="135">
        <f t="shared" si="1"/>
        <v>0</v>
      </c>
      <c r="N39" s="150"/>
      <c r="O39" s="150"/>
    </row>
    <row r="40" spans="1:15" x14ac:dyDescent="0.25">
      <c r="A40" s="190">
        <v>26</v>
      </c>
      <c r="B40" s="260"/>
      <c r="C40" s="260"/>
      <c r="D40" s="260"/>
      <c r="F40" s="31"/>
      <c r="G40" s="31"/>
      <c r="H40" s="135">
        <f t="shared" si="0"/>
        <v>0</v>
      </c>
      <c r="J40" s="31"/>
      <c r="K40" s="31"/>
      <c r="L40" s="135">
        <f t="shared" si="1"/>
        <v>0</v>
      </c>
      <c r="N40" s="150"/>
      <c r="O40" s="150"/>
    </row>
    <row r="41" spans="1:15" x14ac:dyDescent="0.25">
      <c r="A41" s="190">
        <v>27</v>
      </c>
      <c r="B41" s="260"/>
      <c r="C41" s="260"/>
      <c r="D41" s="260"/>
      <c r="F41" s="31"/>
      <c r="G41" s="31"/>
      <c r="H41" s="135">
        <f t="shared" si="0"/>
        <v>0</v>
      </c>
      <c r="J41" s="31"/>
      <c r="K41" s="31"/>
      <c r="L41" s="135">
        <f t="shared" si="1"/>
        <v>0</v>
      </c>
      <c r="N41" s="150"/>
      <c r="O41" s="150"/>
    </row>
    <row r="42" spans="1:15" x14ac:dyDescent="0.25">
      <c r="A42" s="190">
        <v>28</v>
      </c>
      <c r="B42" s="260"/>
      <c r="C42" s="260"/>
      <c r="D42" s="260"/>
      <c r="F42" s="31"/>
      <c r="G42" s="31"/>
      <c r="H42" s="135">
        <f t="shared" si="0"/>
        <v>0</v>
      </c>
      <c r="J42" s="31"/>
      <c r="K42" s="31"/>
      <c r="L42" s="135">
        <f t="shared" si="1"/>
        <v>0</v>
      </c>
      <c r="N42" s="150"/>
      <c r="O42" s="150"/>
    </row>
    <row r="43" spans="1:15" x14ac:dyDescent="0.25">
      <c r="A43" s="190">
        <v>29</v>
      </c>
      <c r="B43" s="260"/>
      <c r="C43" s="260"/>
      <c r="D43" s="260"/>
      <c r="F43" s="31"/>
      <c r="G43" s="31"/>
      <c r="H43" s="135">
        <f t="shared" si="0"/>
        <v>0</v>
      </c>
      <c r="J43" s="31"/>
      <c r="K43" s="31"/>
      <c r="L43" s="135">
        <f t="shared" si="1"/>
        <v>0</v>
      </c>
      <c r="N43" s="150"/>
      <c r="O43" s="150"/>
    </row>
    <row r="44" spans="1:15" x14ac:dyDescent="0.25">
      <c r="A44" s="190">
        <v>30</v>
      </c>
      <c r="B44" s="260"/>
      <c r="C44" s="260"/>
      <c r="D44" s="260"/>
      <c r="F44" s="31"/>
      <c r="G44" s="31"/>
      <c r="H44" s="135">
        <f t="shared" si="0"/>
        <v>0</v>
      </c>
      <c r="J44" s="31"/>
      <c r="K44" s="31"/>
      <c r="L44" s="135">
        <f t="shared" si="1"/>
        <v>0</v>
      </c>
      <c r="N44" s="150"/>
      <c r="O44" s="150"/>
    </row>
    <row r="45" spans="1:15" x14ac:dyDescent="0.25">
      <c r="A45" s="190">
        <v>31</v>
      </c>
      <c r="B45" s="260"/>
      <c r="C45" s="260"/>
      <c r="D45" s="260"/>
      <c r="F45" s="31"/>
      <c r="G45" s="31"/>
      <c r="H45" s="135">
        <f t="shared" si="0"/>
        <v>0</v>
      </c>
      <c r="J45" s="31"/>
      <c r="K45" s="31"/>
      <c r="L45" s="135">
        <f t="shared" si="1"/>
        <v>0</v>
      </c>
      <c r="N45" s="150"/>
      <c r="O45" s="150"/>
    </row>
    <row r="46" spans="1:15" x14ac:dyDescent="0.25">
      <c r="A46" s="190">
        <v>32</v>
      </c>
      <c r="B46" s="260"/>
      <c r="C46" s="260"/>
      <c r="D46" s="260"/>
      <c r="F46" s="31"/>
      <c r="G46" s="31"/>
      <c r="H46" s="135">
        <f t="shared" si="0"/>
        <v>0</v>
      </c>
      <c r="J46" s="31"/>
      <c r="K46" s="31"/>
      <c r="L46" s="135">
        <f t="shared" si="1"/>
        <v>0</v>
      </c>
      <c r="N46" s="150"/>
      <c r="O46" s="150"/>
    </row>
    <row r="47" spans="1:15" x14ac:dyDescent="0.25">
      <c r="A47" s="190">
        <v>33</v>
      </c>
      <c r="B47" s="260"/>
      <c r="C47" s="260"/>
      <c r="D47" s="260"/>
      <c r="F47" s="31"/>
      <c r="G47" s="31"/>
      <c r="H47" s="135">
        <f t="shared" si="0"/>
        <v>0</v>
      </c>
      <c r="J47" s="31"/>
      <c r="K47" s="31"/>
      <c r="L47" s="135">
        <f t="shared" si="1"/>
        <v>0</v>
      </c>
      <c r="N47" s="150"/>
      <c r="O47" s="150"/>
    </row>
    <row r="48" spans="1:15" x14ac:dyDescent="0.25">
      <c r="A48" s="190">
        <v>34</v>
      </c>
      <c r="B48" s="260"/>
      <c r="C48" s="260"/>
      <c r="D48" s="260"/>
      <c r="F48" s="31"/>
      <c r="G48" s="31"/>
      <c r="H48" s="135">
        <f t="shared" si="0"/>
        <v>0</v>
      </c>
      <c r="J48" s="31"/>
      <c r="K48" s="31"/>
      <c r="L48" s="135">
        <f t="shared" si="1"/>
        <v>0</v>
      </c>
      <c r="N48" s="150"/>
      <c r="O48" s="150"/>
    </row>
    <row r="49" spans="1:15" x14ac:dyDescent="0.25">
      <c r="A49" s="190">
        <v>35</v>
      </c>
      <c r="B49" s="260"/>
      <c r="C49" s="260"/>
      <c r="D49" s="260"/>
      <c r="F49" s="31"/>
      <c r="G49" s="31"/>
      <c r="H49" s="135">
        <f t="shared" si="0"/>
        <v>0</v>
      </c>
      <c r="J49" s="31"/>
      <c r="K49" s="31"/>
      <c r="L49" s="135">
        <f t="shared" si="1"/>
        <v>0</v>
      </c>
      <c r="N49" s="150"/>
      <c r="O49" s="150"/>
    </row>
    <row r="50" spans="1:15" x14ac:dyDescent="0.25">
      <c r="A50" s="190">
        <v>36</v>
      </c>
      <c r="B50" s="260"/>
      <c r="C50" s="260"/>
      <c r="D50" s="260"/>
      <c r="F50" s="31"/>
      <c r="G50" s="31"/>
      <c r="H50" s="135">
        <f t="shared" si="0"/>
        <v>0</v>
      </c>
      <c r="J50" s="31"/>
      <c r="K50" s="31"/>
      <c r="L50" s="135">
        <f t="shared" si="1"/>
        <v>0</v>
      </c>
      <c r="N50" s="150"/>
      <c r="O50" s="150"/>
    </row>
    <row r="51" spans="1:15" x14ac:dyDescent="0.25">
      <c r="A51" s="190">
        <v>37</v>
      </c>
      <c r="B51" s="260"/>
      <c r="C51" s="260"/>
      <c r="D51" s="260"/>
      <c r="F51" s="31"/>
      <c r="G51" s="31"/>
      <c r="H51" s="135">
        <f t="shared" si="0"/>
        <v>0</v>
      </c>
      <c r="J51" s="31"/>
      <c r="K51" s="31"/>
      <c r="L51" s="135">
        <f t="shared" si="1"/>
        <v>0</v>
      </c>
      <c r="N51" s="150"/>
      <c r="O51" s="150"/>
    </row>
    <row r="52" spans="1:15" x14ac:dyDescent="0.25">
      <c r="A52" s="190">
        <v>38</v>
      </c>
      <c r="B52" s="260"/>
      <c r="C52" s="260"/>
      <c r="D52" s="260"/>
      <c r="F52" s="31"/>
      <c r="G52" s="31"/>
      <c r="H52" s="135">
        <f t="shared" si="0"/>
        <v>0</v>
      </c>
      <c r="J52" s="31"/>
      <c r="K52" s="31"/>
      <c r="L52" s="135">
        <f t="shared" si="1"/>
        <v>0</v>
      </c>
      <c r="N52" s="150"/>
      <c r="O52" s="150"/>
    </row>
    <row r="53" spans="1:15" x14ac:dyDescent="0.25">
      <c r="A53" s="190">
        <v>39</v>
      </c>
      <c r="B53" s="260"/>
      <c r="C53" s="260"/>
      <c r="D53" s="260"/>
      <c r="F53" s="31"/>
      <c r="G53" s="31"/>
      <c r="H53" s="135">
        <f t="shared" si="0"/>
        <v>0</v>
      </c>
      <c r="J53" s="31"/>
      <c r="K53" s="31"/>
      <c r="L53" s="135">
        <f t="shared" si="1"/>
        <v>0</v>
      </c>
      <c r="N53" s="150"/>
      <c r="O53" s="150"/>
    </row>
    <row r="54" spans="1:15" x14ac:dyDescent="0.25">
      <c r="A54" s="190">
        <v>40</v>
      </c>
      <c r="B54" s="260"/>
      <c r="C54" s="260"/>
      <c r="D54" s="260"/>
      <c r="F54" s="31"/>
      <c r="G54" s="31"/>
      <c r="H54" s="135">
        <f t="shared" si="0"/>
        <v>0</v>
      </c>
      <c r="J54" s="31"/>
      <c r="K54" s="31"/>
      <c r="L54" s="135">
        <f t="shared" si="1"/>
        <v>0</v>
      </c>
      <c r="N54" s="150"/>
      <c r="O54" s="150"/>
    </row>
    <row r="55" spans="1:15" x14ac:dyDescent="0.25">
      <c r="A55" s="190">
        <v>41</v>
      </c>
      <c r="B55" s="260"/>
      <c r="C55" s="260"/>
      <c r="D55" s="260"/>
      <c r="F55" s="31"/>
      <c r="G55" s="31"/>
      <c r="H55" s="135">
        <f t="shared" si="0"/>
        <v>0</v>
      </c>
      <c r="J55" s="31"/>
      <c r="K55" s="31"/>
      <c r="L55" s="135">
        <f t="shared" si="1"/>
        <v>0</v>
      </c>
      <c r="N55" s="150"/>
      <c r="O55" s="150"/>
    </row>
    <row r="56" spans="1:15" x14ac:dyDescent="0.25">
      <c r="A56" s="190">
        <v>42</v>
      </c>
      <c r="B56" s="260"/>
      <c r="C56" s="260"/>
      <c r="D56" s="260"/>
      <c r="F56" s="31"/>
      <c r="G56" s="31"/>
      <c r="H56" s="135">
        <f t="shared" si="0"/>
        <v>0</v>
      </c>
      <c r="J56" s="31"/>
      <c r="K56" s="31"/>
      <c r="L56" s="135">
        <f t="shared" si="1"/>
        <v>0</v>
      </c>
      <c r="N56" s="150"/>
      <c r="O56" s="150"/>
    </row>
    <row r="57" spans="1:15" x14ac:dyDescent="0.25">
      <c r="A57" s="190">
        <v>43</v>
      </c>
      <c r="B57" s="260"/>
      <c r="C57" s="260"/>
      <c r="D57" s="260"/>
      <c r="F57" s="31"/>
      <c r="G57" s="31"/>
      <c r="H57" s="135">
        <f t="shared" si="0"/>
        <v>0</v>
      </c>
      <c r="J57" s="31"/>
      <c r="K57" s="31"/>
      <c r="L57" s="135">
        <f t="shared" si="1"/>
        <v>0</v>
      </c>
      <c r="N57" s="150"/>
      <c r="O57" s="150"/>
    </row>
    <row r="58" spans="1:15" x14ac:dyDescent="0.25">
      <c r="A58" s="190">
        <v>44</v>
      </c>
      <c r="B58" s="260"/>
      <c r="C58" s="260"/>
      <c r="D58" s="260"/>
      <c r="F58" s="31"/>
      <c r="G58" s="31"/>
      <c r="H58" s="135">
        <f t="shared" si="0"/>
        <v>0</v>
      </c>
      <c r="J58" s="31"/>
      <c r="K58" s="31"/>
      <c r="L58" s="135">
        <f t="shared" si="1"/>
        <v>0</v>
      </c>
      <c r="N58" s="150"/>
      <c r="O58" s="150"/>
    </row>
    <row r="59" spans="1:15" x14ac:dyDescent="0.25">
      <c r="A59" s="190">
        <v>45</v>
      </c>
      <c r="B59" s="260"/>
      <c r="C59" s="260"/>
      <c r="D59" s="260"/>
      <c r="F59" s="31"/>
      <c r="G59" s="31"/>
      <c r="H59" s="135">
        <f t="shared" si="0"/>
        <v>0</v>
      </c>
      <c r="J59" s="31"/>
      <c r="K59" s="31"/>
      <c r="L59" s="135">
        <f t="shared" si="1"/>
        <v>0</v>
      </c>
      <c r="N59" s="150"/>
      <c r="O59" s="150"/>
    </row>
    <row r="60" spans="1:15" x14ac:dyDescent="0.25">
      <c r="A60" s="190">
        <v>46</v>
      </c>
      <c r="B60" s="260"/>
      <c r="C60" s="260"/>
      <c r="D60" s="260"/>
      <c r="F60" s="31"/>
      <c r="G60" s="31"/>
      <c r="H60" s="135">
        <f t="shared" si="0"/>
        <v>0</v>
      </c>
      <c r="J60" s="31"/>
      <c r="K60" s="31"/>
      <c r="L60" s="135">
        <f t="shared" si="1"/>
        <v>0</v>
      </c>
      <c r="N60" s="150"/>
      <c r="O60" s="150"/>
    </row>
    <row r="61" spans="1:15" x14ac:dyDescent="0.25">
      <c r="A61" s="190">
        <v>47</v>
      </c>
      <c r="B61" s="260"/>
      <c r="C61" s="260"/>
      <c r="D61" s="260"/>
      <c r="F61" s="31"/>
      <c r="G61" s="31"/>
      <c r="H61" s="135">
        <f t="shared" si="0"/>
        <v>0</v>
      </c>
      <c r="J61" s="31"/>
      <c r="K61" s="31"/>
      <c r="L61" s="135">
        <f t="shared" si="1"/>
        <v>0</v>
      </c>
      <c r="N61" s="150"/>
      <c r="O61" s="150"/>
    </row>
    <row r="62" spans="1:15" x14ac:dyDescent="0.25">
      <c r="A62" s="190">
        <v>48</v>
      </c>
      <c r="B62" s="260"/>
      <c r="C62" s="260"/>
      <c r="D62" s="260"/>
      <c r="F62" s="31"/>
      <c r="G62" s="31"/>
      <c r="H62" s="135">
        <f t="shared" si="0"/>
        <v>0</v>
      </c>
      <c r="J62" s="31"/>
      <c r="K62" s="31"/>
      <c r="L62" s="135">
        <f t="shared" si="1"/>
        <v>0</v>
      </c>
      <c r="N62" s="150"/>
      <c r="O62" s="150"/>
    </row>
    <row r="63" spans="1:15" x14ac:dyDescent="0.25">
      <c r="A63" s="190">
        <v>49</v>
      </c>
      <c r="B63" s="260"/>
      <c r="C63" s="260"/>
      <c r="D63" s="260"/>
      <c r="F63" s="31"/>
      <c r="G63" s="31"/>
      <c r="H63" s="135">
        <f t="shared" si="0"/>
        <v>0</v>
      </c>
      <c r="J63" s="31"/>
      <c r="K63" s="31"/>
      <c r="L63" s="135">
        <f t="shared" si="1"/>
        <v>0</v>
      </c>
      <c r="N63" s="150"/>
      <c r="O63" s="150"/>
    </row>
    <row r="64" spans="1:15" x14ac:dyDescent="0.25">
      <c r="A64" s="190">
        <v>50</v>
      </c>
      <c r="B64" s="260"/>
      <c r="C64" s="260"/>
      <c r="D64" s="260"/>
      <c r="F64" s="31"/>
      <c r="G64" s="31"/>
      <c r="H64" s="135">
        <f t="shared" si="0"/>
        <v>0</v>
      </c>
      <c r="J64" s="31"/>
      <c r="K64" s="31"/>
      <c r="L64" s="135">
        <f t="shared" si="1"/>
        <v>0</v>
      </c>
      <c r="N64" s="150"/>
      <c r="O64" s="150"/>
    </row>
    <row r="65" spans="1:15" x14ac:dyDescent="0.25">
      <c r="A65" s="190">
        <v>51</v>
      </c>
      <c r="B65" s="260"/>
      <c r="C65" s="260"/>
      <c r="D65" s="260"/>
      <c r="F65" s="31"/>
      <c r="G65" s="31"/>
      <c r="H65" s="135">
        <f t="shared" si="0"/>
        <v>0</v>
      </c>
      <c r="J65" s="31"/>
      <c r="K65" s="31"/>
      <c r="L65" s="135">
        <f t="shared" si="1"/>
        <v>0</v>
      </c>
      <c r="N65" s="150"/>
      <c r="O65" s="150"/>
    </row>
    <row r="66" spans="1:15" x14ac:dyDescent="0.25">
      <c r="A66" s="190">
        <v>52</v>
      </c>
      <c r="B66" s="260"/>
      <c r="C66" s="260"/>
      <c r="D66" s="260"/>
      <c r="F66" s="31"/>
      <c r="G66" s="31"/>
      <c r="H66" s="135">
        <f t="shared" si="0"/>
        <v>0</v>
      </c>
      <c r="J66" s="31"/>
      <c r="K66" s="31"/>
      <c r="L66" s="135">
        <f t="shared" si="1"/>
        <v>0</v>
      </c>
      <c r="N66" s="150"/>
      <c r="O66" s="150"/>
    </row>
    <row r="67" spans="1:15" x14ac:dyDescent="0.25">
      <c r="A67" s="190">
        <v>53</v>
      </c>
      <c r="B67" s="260"/>
      <c r="C67" s="260"/>
      <c r="D67" s="260"/>
      <c r="F67" s="31"/>
      <c r="G67" s="31"/>
      <c r="H67" s="135">
        <f t="shared" si="0"/>
        <v>0</v>
      </c>
      <c r="J67" s="31"/>
      <c r="K67" s="31"/>
      <c r="L67" s="135">
        <f t="shared" si="1"/>
        <v>0</v>
      </c>
      <c r="N67" s="150"/>
      <c r="O67" s="150"/>
    </row>
    <row r="68" spans="1:15" x14ac:dyDescent="0.25">
      <c r="A68" s="190">
        <v>54</v>
      </c>
      <c r="B68" s="260"/>
      <c r="C68" s="260"/>
      <c r="D68" s="260"/>
      <c r="F68" s="31"/>
      <c r="G68" s="31"/>
      <c r="H68" s="135">
        <f t="shared" si="0"/>
        <v>0</v>
      </c>
      <c r="J68" s="31"/>
      <c r="K68" s="31"/>
      <c r="L68" s="135">
        <f t="shared" si="1"/>
        <v>0</v>
      </c>
      <c r="N68" s="150"/>
      <c r="O68" s="150"/>
    </row>
    <row r="69" spans="1:15" x14ac:dyDescent="0.25">
      <c r="A69" s="190">
        <v>55</v>
      </c>
      <c r="B69" s="260"/>
      <c r="C69" s="260"/>
      <c r="D69" s="260"/>
      <c r="F69" s="31"/>
      <c r="G69" s="31"/>
      <c r="H69" s="135">
        <f t="shared" si="0"/>
        <v>0</v>
      </c>
      <c r="J69" s="31"/>
      <c r="K69" s="31"/>
      <c r="L69" s="135">
        <f t="shared" si="1"/>
        <v>0</v>
      </c>
      <c r="N69" s="150"/>
      <c r="O69" s="150"/>
    </row>
    <row r="70" spans="1:15" x14ac:dyDescent="0.25">
      <c r="A70" s="190">
        <v>56</v>
      </c>
      <c r="B70" s="260"/>
      <c r="C70" s="260"/>
      <c r="D70" s="260"/>
      <c r="F70" s="31"/>
      <c r="G70" s="31"/>
      <c r="H70" s="135">
        <f t="shared" si="0"/>
        <v>0</v>
      </c>
      <c r="J70" s="31"/>
      <c r="K70" s="31"/>
      <c r="L70" s="135">
        <f t="shared" si="1"/>
        <v>0</v>
      </c>
      <c r="N70" s="150"/>
      <c r="O70" s="150"/>
    </row>
    <row r="71" spans="1:15" x14ac:dyDescent="0.25">
      <c r="A71" s="190">
        <v>57</v>
      </c>
      <c r="B71" s="260"/>
      <c r="C71" s="260"/>
      <c r="D71" s="260"/>
      <c r="F71" s="31"/>
      <c r="G71" s="31"/>
      <c r="H71" s="135">
        <f t="shared" si="0"/>
        <v>0</v>
      </c>
      <c r="J71" s="31"/>
      <c r="K71" s="31"/>
      <c r="L71" s="135">
        <f t="shared" si="1"/>
        <v>0</v>
      </c>
      <c r="N71" s="150"/>
      <c r="O71" s="150"/>
    </row>
    <row r="72" spans="1:15" x14ac:dyDescent="0.25">
      <c r="A72" s="190">
        <v>58</v>
      </c>
      <c r="B72" s="260"/>
      <c r="C72" s="260"/>
      <c r="D72" s="260"/>
      <c r="F72" s="31"/>
      <c r="G72" s="31"/>
      <c r="H72" s="135">
        <f t="shared" si="0"/>
        <v>0</v>
      </c>
      <c r="J72" s="31"/>
      <c r="K72" s="31"/>
      <c r="L72" s="135">
        <f t="shared" si="1"/>
        <v>0</v>
      </c>
      <c r="N72" s="150"/>
      <c r="O72" s="150"/>
    </row>
    <row r="73" spans="1:15" x14ac:dyDescent="0.25">
      <c r="A73" s="190">
        <v>59</v>
      </c>
      <c r="F73" s="32">
        <f>SUM(F15:F72)</f>
        <v>0</v>
      </c>
      <c r="G73" s="32">
        <f>SUM(G15:G72)</f>
        <v>0</v>
      </c>
      <c r="H73" s="32">
        <f>SUM(F73:G73)</f>
        <v>0</v>
      </c>
      <c r="J73" s="32">
        <f>SUM(J15:J72)</f>
        <v>0</v>
      </c>
      <c r="K73" s="32">
        <f>SUM(K15:K72)</f>
        <v>0</v>
      </c>
      <c r="L73" s="32">
        <f>SUM(J73:K73)</f>
        <v>0</v>
      </c>
      <c r="O73" s="194" t="s">
        <v>420</v>
      </c>
    </row>
    <row r="74" spans="1:15" x14ac:dyDescent="0.25">
      <c r="A74" s="173"/>
    </row>
    <row r="75" spans="1:15" x14ac:dyDescent="0.25">
      <c r="A75" s="190">
        <v>60</v>
      </c>
      <c r="D75" s="152" t="s">
        <v>320</v>
      </c>
      <c r="H75" s="31"/>
      <c r="K75" s="67"/>
      <c r="L75" s="31"/>
    </row>
    <row r="76" spans="1:15" x14ac:dyDescent="0.25">
      <c r="A76" s="173"/>
    </row>
    <row r="77" spans="1:15" x14ac:dyDescent="0.25">
      <c r="A77" s="190">
        <v>61</v>
      </c>
      <c r="D77" s="152" t="s">
        <v>330</v>
      </c>
      <c r="H77" s="32">
        <f>H73+H75</f>
        <v>0</v>
      </c>
      <c r="I77" t="s">
        <v>318</v>
      </c>
      <c r="K77" s="67"/>
      <c r="L77" s="32">
        <f>L73+L75</f>
        <v>0</v>
      </c>
      <c r="M77" t="s">
        <v>319</v>
      </c>
    </row>
    <row r="78" spans="1:15" ht="15.75" thickBot="1" x14ac:dyDescent="0.3">
      <c r="A78" s="173"/>
    </row>
    <row r="79" spans="1:15" s="153" customFormat="1" ht="16.5" thickBot="1" x14ac:dyDescent="0.3">
      <c r="A79" s="190">
        <v>62</v>
      </c>
      <c r="D79" s="154" t="s">
        <v>325</v>
      </c>
      <c r="H79" s="156">
        <f>H77+L77</f>
        <v>0</v>
      </c>
      <c r="I79" s="155"/>
      <c r="J79" s="155"/>
      <c r="K79" s="155"/>
      <c r="L79" s="155"/>
      <c r="M79" s="155"/>
    </row>
  </sheetData>
  <mergeCells count="65">
    <mergeCell ref="B12:D12"/>
    <mergeCell ref="B13:D14"/>
    <mergeCell ref="N13:N14"/>
    <mergeCell ref="O13:O14"/>
    <mergeCell ref="B28:D28"/>
    <mergeCell ref="J13:L13"/>
    <mergeCell ref="B15:D15"/>
    <mergeCell ref="B16:D16"/>
    <mergeCell ref="B17:D17"/>
    <mergeCell ref="B54:D54"/>
    <mergeCell ref="A3:H3"/>
    <mergeCell ref="F13:H13"/>
    <mergeCell ref="B42:D42"/>
    <mergeCell ref="B43:D43"/>
    <mergeCell ref="B44:D44"/>
    <mergeCell ref="B18:D18"/>
    <mergeCell ref="B19:D19"/>
    <mergeCell ref="B20:D20"/>
    <mergeCell ref="B21:D21"/>
    <mergeCell ref="B22:D22"/>
    <mergeCell ref="B23:D23"/>
    <mergeCell ref="B24:D24"/>
    <mergeCell ref="B25:D25"/>
    <mergeCell ref="B26:D26"/>
    <mergeCell ref="B27:D27"/>
    <mergeCell ref="B29:D29"/>
    <mergeCell ref="B30:D30"/>
    <mergeCell ref="B31:D31"/>
    <mergeCell ref="B32:D32"/>
    <mergeCell ref="B33:D33"/>
    <mergeCell ref="B34:D34"/>
    <mergeCell ref="B35:D35"/>
    <mergeCell ref="B36:D36"/>
    <mergeCell ref="B37:D37"/>
    <mergeCell ref="B38:D38"/>
    <mergeCell ref="B39:D39"/>
    <mergeCell ref="B40:D40"/>
    <mergeCell ref="B41:D41"/>
    <mergeCell ref="B57:D57"/>
    <mergeCell ref="B58:D58"/>
    <mergeCell ref="B55:D55"/>
    <mergeCell ref="B56:D56"/>
    <mergeCell ref="B45:D45"/>
    <mergeCell ref="B46:D46"/>
    <mergeCell ref="B47:D47"/>
    <mergeCell ref="B48:D48"/>
    <mergeCell ref="B49:D49"/>
    <mergeCell ref="B50:D50"/>
    <mergeCell ref="B51:D51"/>
    <mergeCell ref="B52:D52"/>
    <mergeCell ref="B53:D53"/>
    <mergeCell ref="B59:D59"/>
    <mergeCell ref="B60:D60"/>
    <mergeCell ref="B61:D61"/>
    <mergeCell ref="B62:D62"/>
    <mergeCell ref="B63:D63"/>
    <mergeCell ref="B64:D64"/>
    <mergeCell ref="B65:D65"/>
    <mergeCell ref="B66:D66"/>
    <mergeCell ref="B72:D72"/>
    <mergeCell ref="B67:D67"/>
    <mergeCell ref="B68:D68"/>
    <mergeCell ref="B69:D69"/>
    <mergeCell ref="B70:D70"/>
    <mergeCell ref="B71:D7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AC142"/>
  </sheetPr>
  <dimension ref="A1:O79"/>
  <sheetViews>
    <sheetView showGridLines="0" topLeftCell="B1" zoomScale="140" zoomScaleNormal="140" workbookViewId="0">
      <selection activeCell="D7" sqref="D7"/>
    </sheetView>
  </sheetViews>
  <sheetFormatPr defaultRowHeight="15" x14ac:dyDescent="0.25"/>
  <cols>
    <col min="1" max="1" width="9.5703125" customWidth="1"/>
    <col min="2" max="2" width="16" customWidth="1"/>
    <col min="3" max="3" width="19.42578125" customWidth="1"/>
    <col min="4" max="4" width="15.42578125" customWidth="1"/>
    <col min="5" max="5" width="2.28515625" customWidth="1"/>
    <col min="6" max="8" width="18.140625" customWidth="1"/>
    <col min="9" max="9" width="2.28515625" customWidth="1"/>
    <col min="10" max="12" width="18.140625" customWidth="1"/>
    <col min="13" max="13" width="2.28515625" customWidth="1"/>
    <col min="14" max="14" width="11" customWidth="1"/>
    <col min="15" max="15" width="12" customWidth="1"/>
  </cols>
  <sheetData>
    <row r="1" spans="1:15" ht="26.25" x14ac:dyDescent="0.4">
      <c r="A1" s="4" t="s">
        <v>0</v>
      </c>
    </row>
    <row r="2" spans="1:15" ht="21" x14ac:dyDescent="0.35">
      <c r="A2" s="3" t="s">
        <v>1</v>
      </c>
    </row>
    <row r="3" spans="1:15" ht="24.95" customHeight="1" x14ac:dyDescent="0.35">
      <c r="A3" s="261" t="s">
        <v>326</v>
      </c>
      <c r="B3" s="261"/>
      <c r="C3" s="261"/>
      <c r="D3" s="261"/>
      <c r="E3" s="261"/>
      <c r="F3" s="261"/>
      <c r="G3" s="261"/>
      <c r="H3" s="261"/>
    </row>
    <row r="5" spans="1:15" x14ac:dyDescent="0.25">
      <c r="A5" s="1" t="s">
        <v>2</v>
      </c>
      <c r="C5" s="169">
        <f>Certification!C5</f>
        <v>0</v>
      </c>
    </row>
    <row r="6" spans="1:15" x14ac:dyDescent="0.25">
      <c r="A6" s="1" t="s">
        <v>3</v>
      </c>
      <c r="C6" s="149">
        <f>Certification!C6</f>
        <v>44742</v>
      </c>
      <c r="F6" s="149"/>
    </row>
    <row r="8" spans="1:15" x14ac:dyDescent="0.25">
      <c r="A8" s="1" t="s">
        <v>314</v>
      </c>
      <c r="B8" s="1" t="s">
        <v>255</v>
      </c>
      <c r="C8" s="1"/>
      <c r="F8" s="65" t="s">
        <v>226</v>
      </c>
      <c r="G8" s="74" t="s">
        <v>321</v>
      </c>
    </row>
    <row r="10" spans="1:15" x14ac:dyDescent="0.25">
      <c r="A10" s="1" t="s">
        <v>315</v>
      </c>
      <c r="B10" s="1" t="s">
        <v>317</v>
      </c>
      <c r="C10" s="1"/>
    </row>
    <row r="12" spans="1:15" s="173" customFormat="1" x14ac:dyDescent="0.25">
      <c r="B12" s="270">
        <v>1</v>
      </c>
      <c r="C12" s="270"/>
      <c r="D12" s="270"/>
      <c r="F12" s="171">
        <v>2</v>
      </c>
      <c r="G12" s="171">
        <v>3</v>
      </c>
      <c r="H12" s="171">
        <v>4</v>
      </c>
      <c r="J12" s="171">
        <v>5</v>
      </c>
      <c r="K12" s="171">
        <v>6</v>
      </c>
      <c r="L12" s="171">
        <v>7</v>
      </c>
      <c r="N12" s="171">
        <v>8</v>
      </c>
      <c r="O12" s="171">
        <v>9</v>
      </c>
    </row>
    <row r="13" spans="1:15" x14ac:dyDescent="0.25">
      <c r="B13" s="253" t="s">
        <v>316</v>
      </c>
      <c r="C13" s="253"/>
      <c r="D13" s="253"/>
      <c r="F13" s="274" t="s">
        <v>328</v>
      </c>
      <c r="G13" s="276"/>
      <c r="H13" s="275"/>
      <c r="J13" s="274" t="s">
        <v>329</v>
      </c>
      <c r="K13" s="276"/>
      <c r="L13" s="275"/>
      <c r="N13" s="262" t="s">
        <v>311</v>
      </c>
      <c r="O13" s="262" t="s">
        <v>419</v>
      </c>
    </row>
    <row r="14" spans="1:15" ht="55.5" customHeight="1" x14ac:dyDescent="0.25">
      <c r="B14" s="253"/>
      <c r="C14" s="253"/>
      <c r="D14" s="253"/>
      <c r="E14" s="86"/>
      <c r="F14" s="147" t="s">
        <v>269</v>
      </c>
      <c r="G14" s="147" t="s">
        <v>270</v>
      </c>
      <c r="H14" s="147" t="s">
        <v>271</v>
      </c>
      <c r="I14" s="86"/>
      <c r="J14" s="147" t="s">
        <v>269</v>
      </c>
      <c r="K14" s="147" t="s">
        <v>270</v>
      </c>
      <c r="L14" s="147" t="s">
        <v>271</v>
      </c>
      <c r="M14" s="86"/>
      <c r="N14" s="262"/>
      <c r="O14" s="262"/>
    </row>
    <row r="15" spans="1:15" x14ac:dyDescent="0.25">
      <c r="A15" s="190">
        <v>1</v>
      </c>
      <c r="B15" s="260"/>
      <c r="C15" s="260"/>
      <c r="D15" s="260"/>
      <c r="F15" s="31"/>
      <c r="G15" s="31"/>
      <c r="H15" s="135">
        <f>SUM(F15:G15)</f>
        <v>0</v>
      </c>
      <c r="J15" s="31"/>
      <c r="K15" s="31"/>
      <c r="L15" s="135">
        <f>SUM(J15:K15)</f>
        <v>0</v>
      </c>
      <c r="N15" s="150"/>
      <c r="O15" s="150"/>
    </row>
    <row r="16" spans="1:15" x14ac:dyDescent="0.25">
      <c r="A16" s="190">
        <v>2</v>
      </c>
      <c r="B16" s="260"/>
      <c r="C16" s="260"/>
      <c r="D16" s="260"/>
      <c r="F16" s="31"/>
      <c r="G16" s="31"/>
      <c r="H16" s="135">
        <f t="shared" ref="H16:H72" si="0">SUM(F16:G16)</f>
        <v>0</v>
      </c>
      <c r="J16" s="31"/>
      <c r="K16" s="31"/>
      <c r="L16" s="135">
        <f t="shared" ref="L16:L72" si="1">SUM(J16:K16)</f>
        <v>0</v>
      </c>
      <c r="N16" s="150"/>
      <c r="O16" s="150"/>
    </row>
    <row r="17" spans="1:15" x14ac:dyDescent="0.25">
      <c r="A17" s="190">
        <v>3</v>
      </c>
      <c r="B17" s="260"/>
      <c r="C17" s="260"/>
      <c r="D17" s="260"/>
      <c r="F17" s="31"/>
      <c r="G17" s="31"/>
      <c r="H17" s="135">
        <f t="shared" si="0"/>
        <v>0</v>
      </c>
      <c r="J17" s="31"/>
      <c r="K17" s="31"/>
      <c r="L17" s="135">
        <f t="shared" si="1"/>
        <v>0</v>
      </c>
      <c r="N17" s="150"/>
      <c r="O17" s="150"/>
    </row>
    <row r="18" spans="1:15" x14ac:dyDescent="0.25">
      <c r="A18" s="190">
        <v>4</v>
      </c>
      <c r="B18" s="260"/>
      <c r="C18" s="260"/>
      <c r="D18" s="260"/>
      <c r="F18" s="31"/>
      <c r="G18" s="31"/>
      <c r="H18" s="135">
        <f t="shared" si="0"/>
        <v>0</v>
      </c>
      <c r="J18" s="31"/>
      <c r="K18" s="31"/>
      <c r="L18" s="135">
        <f t="shared" si="1"/>
        <v>0</v>
      </c>
      <c r="N18" s="150"/>
      <c r="O18" s="150"/>
    </row>
    <row r="19" spans="1:15" x14ac:dyDescent="0.25">
      <c r="A19" s="190">
        <v>5</v>
      </c>
      <c r="B19" s="260"/>
      <c r="C19" s="260"/>
      <c r="D19" s="260"/>
      <c r="F19" s="31"/>
      <c r="G19" s="31"/>
      <c r="H19" s="135">
        <f t="shared" si="0"/>
        <v>0</v>
      </c>
      <c r="J19" s="31"/>
      <c r="K19" s="31"/>
      <c r="L19" s="135">
        <f t="shared" si="1"/>
        <v>0</v>
      </c>
      <c r="N19" s="150"/>
      <c r="O19" s="150"/>
    </row>
    <row r="20" spans="1:15" x14ac:dyDescent="0.25">
      <c r="A20" s="190">
        <v>6</v>
      </c>
      <c r="B20" s="260"/>
      <c r="C20" s="260"/>
      <c r="D20" s="260"/>
      <c r="F20" s="31"/>
      <c r="G20" s="31"/>
      <c r="H20" s="135">
        <f t="shared" si="0"/>
        <v>0</v>
      </c>
      <c r="J20" s="31"/>
      <c r="K20" s="31"/>
      <c r="L20" s="135">
        <f t="shared" si="1"/>
        <v>0</v>
      </c>
      <c r="N20" s="150"/>
      <c r="O20" s="150"/>
    </row>
    <row r="21" spans="1:15" x14ac:dyDescent="0.25">
      <c r="A21" s="190">
        <v>7</v>
      </c>
      <c r="B21" s="260"/>
      <c r="C21" s="260"/>
      <c r="D21" s="260"/>
      <c r="F21" s="31"/>
      <c r="G21" s="31"/>
      <c r="H21" s="135">
        <f t="shared" si="0"/>
        <v>0</v>
      </c>
      <c r="J21" s="31"/>
      <c r="K21" s="31"/>
      <c r="L21" s="135">
        <f t="shared" si="1"/>
        <v>0</v>
      </c>
      <c r="N21" s="150"/>
      <c r="O21" s="150"/>
    </row>
    <row r="22" spans="1:15" x14ac:dyDescent="0.25">
      <c r="A22" s="190">
        <v>8</v>
      </c>
      <c r="B22" s="260"/>
      <c r="C22" s="260"/>
      <c r="D22" s="260"/>
      <c r="F22" s="31"/>
      <c r="G22" s="31"/>
      <c r="H22" s="135">
        <f t="shared" si="0"/>
        <v>0</v>
      </c>
      <c r="J22" s="31"/>
      <c r="K22" s="31"/>
      <c r="L22" s="135">
        <f t="shared" si="1"/>
        <v>0</v>
      </c>
      <c r="N22" s="150"/>
      <c r="O22" s="150"/>
    </row>
    <row r="23" spans="1:15" x14ac:dyDescent="0.25">
      <c r="A23" s="190">
        <v>9</v>
      </c>
      <c r="B23" s="260"/>
      <c r="C23" s="260"/>
      <c r="D23" s="260"/>
      <c r="F23" s="31"/>
      <c r="G23" s="31"/>
      <c r="H23" s="135">
        <f t="shared" si="0"/>
        <v>0</v>
      </c>
      <c r="J23" s="31"/>
      <c r="K23" s="31"/>
      <c r="L23" s="135">
        <f t="shared" si="1"/>
        <v>0</v>
      </c>
      <c r="N23" s="150"/>
      <c r="O23" s="150"/>
    </row>
    <row r="24" spans="1:15" x14ac:dyDescent="0.25">
      <c r="A24" s="190">
        <v>10</v>
      </c>
      <c r="B24" s="260"/>
      <c r="C24" s="260"/>
      <c r="D24" s="260"/>
      <c r="F24" s="31"/>
      <c r="G24" s="31"/>
      <c r="H24" s="135">
        <f t="shared" si="0"/>
        <v>0</v>
      </c>
      <c r="J24" s="31"/>
      <c r="K24" s="31"/>
      <c r="L24" s="135">
        <f t="shared" si="1"/>
        <v>0</v>
      </c>
      <c r="N24" s="150"/>
      <c r="O24" s="150"/>
    </row>
    <row r="25" spans="1:15" x14ac:dyDescent="0.25">
      <c r="A25" s="190">
        <v>11</v>
      </c>
      <c r="B25" s="260"/>
      <c r="C25" s="260"/>
      <c r="D25" s="260"/>
      <c r="F25" s="31"/>
      <c r="G25" s="31"/>
      <c r="H25" s="135">
        <f t="shared" si="0"/>
        <v>0</v>
      </c>
      <c r="J25" s="31"/>
      <c r="K25" s="31"/>
      <c r="L25" s="135">
        <f t="shared" si="1"/>
        <v>0</v>
      </c>
      <c r="N25" s="150"/>
      <c r="O25" s="150"/>
    </row>
    <row r="26" spans="1:15" x14ac:dyDescent="0.25">
      <c r="A26" s="190">
        <v>12</v>
      </c>
      <c r="B26" s="260"/>
      <c r="C26" s="260"/>
      <c r="D26" s="260"/>
      <c r="F26" s="31"/>
      <c r="G26" s="31"/>
      <c r="H26" s="135">
        <f t="shared" si="0"/>
        <v>0</v>
      </c>
      <c r="J26" s="31"/>
      <c r="K26" s="31"/>
      <c r="L26" s="135">
        <f t="shared" si="1"/>
        <v>0</v>
      </c>
      <c r="N26" s="150"/>
      <c r="O26" s="150"/>
    </row>
    <row r="27" spans="1:15" x14ac:dyDescent="0.25">
      <c r="A27" s="190">
        <v>13</v>
      </c>
      <c r="B27" s="260"/>
      <c r="C27" s="260"/>
      <c r="D27" s="260"/>
      <c r="F27" s="31"/>
      <c r="G27" s="31"/>
      <c r="H27" s="135">
        <f t="shared" si="0"/>
        <v>0</v>
      </c>
      <c r="J27" s="31"/>
      <c r="K27" s="31"/>
      <c r="L27" s="135">
        <f t="shared" si="1"/>
        <v>0</v>
      </c>
      <c r="N27" s="150"/>
      <c r="O27" s="150"/>
    </row>
    <row r="28" spans="1:15" x14ac:dyDescent="0.25">
      <c r="A28" s="190">
        <v>14</v>
      </c>
      <c r="B28" s="260"/>
      <c r="C28" s="260"/>
      <c r="D28" s="260"/>
      <c r="F28" s="31"/>
      <c r="G28" s="31"/>
      <c r="H28" s="135">
        <f t="shared" si="0"/>
        <v>0</v>
      </c>
      <c r="J28" s="31"/>
      <c r="K28" s="31"/>
      <c r="L28" s="135">
        <f t="shared" si="1"/>
        <v>0</v>
      </c>
      <c r="N28" s="150"/>
      <c r="O28" s="150"/>
    </row>
    <row r="29" spans="1:15" x14ac:dyDescent="0.25">
      <c r="A29" s="190">
        <v>15</v>
      </c>
      <c r="B29" s="260"/>
      <c r="C29" s="260"/>
      <c r="D29" s="260"/>
      <c r="F29" s="31"/>
      <c r="G29" s="31"/>
      <c r="H29" s="135">
        <f t="shared" si="0"/>
        <v>0</v>
      </c>
      <c r="J29" s="31"/>
      <c r="K29" s="31"/>
      <c r="L29" s="135">
        <f t="shared" si="1"/>
        <v>0</v>
      </c>
      <c r="N29" s="150"/>
      <c r="O29" s="150"/>
    </row>
    <row r="30" spans="1:15" x14ac:dyDescent="0.25">
      <c r="A30" s="190">
        <v>16</v>
      </c>
      <c r="B30" s="260"/>
      <c r="C30" s="260"/>
      <c r="D30" s="260"/>
      <c r="F30" s="31"/>
      <c r="G30" s="31"/>
      <c r="H30" s="135">
        <f t="shared" si="0"/>
        <v>0</v>
      </c>
      <c r="J30" s="31"/>
      <c r="K30" s="31"/>
      <c r="L30" s="135">
        <f t="shared" si="1"/>
        <v>0</v>
      </c>
      <c r="N30" s="150"/>
      <c r="O30" s="150"/>
    </row>
    <row r="31" spans="1:15" x14ac:dyDescent="0.25">
      <c r="A31" s="190">
        <v>17</v>
      </c>
      <c r="B31" s="260"/>
      <c r="C31" s="260"/>
      <c r="D31" s="260"/>
      <c r="F31" s="31"/>
      <c r="G31" s="31"/>
      <c r="H31" s="135">
        <f t="shared" si="0"/>
        <v>0</v>
      </c>
      <c r="J31" s="31"/>
      <c r="K31" s="31"/>
      <c r="L31" s="135">
        <f t="shared" si="1"/>
        <v>0</v>
      </c>
      <c r="N31" s="150"/>
      <c r="O31" s="150"/>
    </row>
    <row r="32" spans="1:15" x14ac:dyDescent="0.25">
      <c r="A32" s="190">
        <v>18</v>
      </c>
      <c r="B32" s="260"/>
      <c r="C32" s="260"/>
      <c r="D32" s="260"/>
      <c r="F32" s="31"/>
      <c r="G32" s="31"/>
      <c r="H32" s="135">
        <f t="shared" si="0"/>
        <v>0</v>
      </c>
      <c r="J32" s="31"/>
      <c r="K32" s="31"/>
      <c r="L32" s="135">
        <f t="shared" si="1"/>
        <v>0</v>
      </c>
      <c r="N32" s="150"/>
      <c r="O32" s="150"/>
    </row>
    <row r="33" spans="1:15" x14ac:dyDescent="0.25">
      <c r="A33" s="190">
        <v>19</v>
      </c>
      <c r="B33" s="260"/>
      <c r="C33" s="260"/>
      <c r="D33" s="260"/>
      <c r="F33" s="31"/>
      <c r="G33" s="31"/>
      <c r="H33" s="135">
        <f t="shared" si="0"/>
        <v>0</v>
      </c>
      <c r="J33" s="31"/>
      <c r="K33" s="31"/>
      <c r="L33" s="135">
        <f t="shared" si="1"/>
        <v>0</v>
      </c>
      <c r="N33" s="150"/>
      <c r="O33" s="150"/>
    </row>
    <row r="34" spans="1:15" x14ac:dyDescent="0.25">
      <c r="A34" s="190">
        <v>20</v>
      </c>
      <c r="B34" s="260"/>
      <c r="C34" s="260"/>
      <c r="D34" s="260"/>
      <c r="F34" s="31"/>
      <c r="G34" s="31"/>
      <c r="H34" s="135">
        <f t="shared" si="0"/>
        <v>0</v>
      </c>
      <c r="J34" s="31"/>
      <c r="K34" s="31"/>
      <c r="L34" s="135">
        <f t="shared" si="1"/>
        <v>0</v>
      </c>
      <c r="N34" s="150"/>
      <c r="O34" s="150"/>
    </row>
    <row r="35" spans="1:15" x14ac:dyDescent="0.25">
      <c r="A35" s="190">
        <v>21</v>
      </c>
      <c r="B35" s="260"/>
      <c r="C35" s="260"/>
      <c r="D35" s="260"/>
      <c r="F35" s="31"/>
      <c r="G35" s="31"/>
      <c r="H35" s="135">
        <f t="shared" si="0"/>
        <v>0</v>
      </c>
      <c r="J35" s="31"/>
      <c r="K35" s="31"/>
      <c r="L35" s="135">
        <f t="shared" si="1"/>
        <v>0</v>
      </c>
      <c r="N35" s="150"/>
      <c r="O35" s="150"/>
    </row>
    <row r="36" spans="1:15" x14ac:dyDescent="0.25">
      <c r="A36" s="190">
        <v>22</v>
      </c>
      <c r="B36" s="260"/>
      <c r="C36" s="260"/>
      <c r="D36" s="260"/>
      <c r="F36" s="31"/>
      <c r="G36" s="31"/>
      <c r="H36" s="135">
        <f t="shared" si="0"/>
        <v>0</v>
      </c>
      <c r="J36" s="31"/>
      <c r="K36" s="31"/>
      <c r="L36" s="135">
        <f t="shared" si="1"/>
        <v>0</v>
      </c>
      <c r="N36" s="150"/>
      <c r="O36" s="150"/>
    </row>
    <row r="37" spans="1:15" x14ac:dyDescent="0.25">
      <c r="A37" s="190">
        <v>23</v>
      </c>
      <c r="B37" s="260"/>
      <c r="C37" s="260"/>
      <c r="D37" s="260"/>
      <c r="F37" s="31"/>
      <c r="G37" s="31"/>
      <c r="H37" s="135">
        <f t="shared" si="0"/>
        <v>0</v>
      </c>
      <c r="J37" s="31"/>
      <c r="K37" s="31"/>
      <c r="L37" s="135">
        <f t="shared" si="1"/>
        <v>0</v>
      </c>
      <c r="N37" s="150"/>
      <c r="O37" s="150"/>
    </row>
    <row r="38" spans="1:15" x14ac:dyDescent="0.25">
      <c r="A38" s="190">
        <v>24</v>
      </c>
      <c r="B38" s="260"/>
      <c r="C38" s="260"/>
      <c r="D38" s="260"/>
      <c r="F38" s="31"/>
      <c r="G38" s="31"/>
      <c r="H38" s="135">
        <f t="shared" si="0"/>
        <v>0</v>
      </c>
      <c r="J38" s="31"/>
      <c r="K38" s="31"/>
      <c r="L38" s="135">
        <f t="shared" si="1"/>
        <v>0</v>
      </c>
      <c r="N38" s="150"/>
      <c r="O38" s="150"/>
    </row>
    <row r="39" spans="1:15" x14ac:dyDescent="0.25">
      <c r="A39" s="190">
        <v>25</v>
      </c>
      <c r="B39" s="260"/>
      <c r="C39" s="260"/>
      <c r="D39" s="260"/>
      <c r="F39" s="31"/>
      <c r="G39" s="31"/>
      <c r="H39" s="135">
        <f t="shared" si="0"/>
        <v>0</v>
      </c>
      <c r="J39" s="31"/>
      <c r="K39" s="31"/>
      <c r="L39" s="135">
        <f t="shared" si="1"/>
        <v>0</v>
      </c>
      <c r="N39" s="150"/>
      <c r="O39" s="150"/>
    </row>
    <row r="40" spans="1:15" x14ac:dyDescent="0.25">
      <c r="A40" s="190">
        <v>26</v>
      </c>
      <c r="B40" s="260"/>
      <c r="C40" s="260"/>
      <c r="D40" s="260"/>
      <c r="F40" s="31"/>
      <c r="G40" s="31"/>
      <c r="H40" s="135">
        <f t="shared" si="0"/>
        <v>0</v>
      </c>
      <c r="J40" s="31"/>
      <c r="K40" s="31"/>
      <c r="L40" s="135">
        <f t="shared" si="1"/>
        <v>0</v>
      </c>
      <c r="N40" s="150"/>
      <c r="O40" s="150"/>
    </row>
    <row r="41" spans="1:15" x14ac:dyDescent="0.25">
      <c r="A41" s="190">
        <v>27</v>
      </c>
      <c r="B41" s="260"/>
      <c r="C41" s="260"/>
      <c r="D41" s="260"/>
      <c r="F41" s="31"/>
      <c r="G41" s="31"/>
      <c r="H41" s="135">
        <f t="shared" si="0"/>
        <v>0</v>
      </c>
      <c r="J41" s="31"/>
      <c r="K41" s="31"/>
      <c r="L41" s="135">
        <f t="shared" si="1"/>
        <v>0</v>
      </c>
      <c r="N41" s="150"/>
      <c r="O41" s="150"/>
    </row>
    <row r="42" spans="1:15" x14ac:dyDescent="0.25">
      <c r="A42" s="190">
        <v>28</v>
      </c>
      <c r="B42" s="260"/>
      <c r="C42" s="260"/>
      <c r="D42" s="260"/>
      <c r="F42" s="31"/>
      <c r="G42" s="31"/>
      <c r="H42" s="135">
        <f t="shared" si="0"/>
        <v>0</v>
      </c>
      <c r="J42" s="31"/>
      <c r="K42" s="31"/>
      <c r="L42" s="135">
        <f t="shared" si="1"/>
        <v>0</v>
      </c>
      <c r="N42" s="150"/>
      <c r="O42" s="150"/>
    </row>
    <row r="43" spans="1:15" x14ac:dyDescent="0.25">
      <c r="A43" s="190">
        <v>29</v>
      </c>
      <c r="B43" s="260"/>
      <c r="C43" s="260"/>
      <c r="D43" s="260"/>
      <c r="F43" s="31"/>
      <c r="G43" s="31"/>
      <c r="H43" s="135">
        <f t="shared" si="0"/>
        <v>0</v>
      </c>
      <c r="J43" s="31"/>
      <c r="K43" s="31"/>
      <c r="L43" s="135">
        <f t="shared" si="1"/>
        <v>0</v>
      </c>
      <c r="N43" s="150"/>
      <c r="O43" s="150"/>
    </row>
    <row r="44" spans="1:15" x14ac:dyDescent="0.25">
      <c r="A44" s="190">
        <v>30</v>
      </c>
      <c r="B44" s="260"/>
      <c r="C44" s="260"/>
      <c r="D44" s="260"/>
      <c r="F44" s="31"/>
      <c r="G44" s="31"/>
      <c r="H44" s="135">
        <f t="shared" si="0"/>
        <v>0</v>
      </c>
      <c r="J44" s="31"/>
      <c r="K44" s="31"/>
      <c r="L44" s="135">
        <f t="shared" si="1"/>
        <v>0</v>
      </c>
      <c r="N44" s="150"/>
      <c r="O44" s="150"/>
    </row>
    <row r="45" spans="1:15" x14ac:dyDescent="0.25">
      <c r="A45" s="190">
        <v>31</v>
      </c>
      <c r="B45" s="260"/>
      <c r="C45" s="260"/>
      <c r="D45" s="260"/>
      <c r="F45" s="31"/>
      <c r="G45" s="31"/>
      <c r="H45" s="135">
        <f t="shared" si="0"/>
        <v>0</v>
      </c>
      <c r="J45" s="31"/>
      <c r="K45" s="31"/>
      <c r="L45" s="135">
        <f t="shared" si="1"/>
        <v>0</v>
      </c>
      <c r="N45" s="150"/>
      <c r="O45" s="150"/>
    </row>
    <row r="46" spans="1:15" x14ac:dyDescent="0.25">
      <c r="A46" s="190">
        <v>32</v>
      </c>
      <c r="B46" s="260"/>
      <c r="C46" s="260"/>
      <c r="D46" s="260"/>
      <c r="F46" s="31"/>
      <c r="G46" s="31"/>
      <c r="H46" s="135">
        <f t="shared" si="0"/>
        <v>0</v>
      </c>
      <c r="J46" s="31"/>
      <c r="K46" s="31"/>
      <c r="L46" s="135">
        <f t="shared" si="1"/>
        <v>0</v>
      </c>
      <c r="N46" s="150"/>
      <c r="O46" s="150"/>
    </row>
    <row r="47" spans="1:15" x14ac:dyDescent="0.25">
      <c r="A47" s="190">
        <v>33</v>
      </c>
      <c r="B47" s="260"/>
      <c r="C47" s="260"/>
      <c r="D47" s="260"/>
      <c r="F47" s="31"/>
      <c r="G47" s="31"/>
      <c r="H47" s="135">
        <f t="shared" si="0"/>
        <v>0</v>
      </c>
      <c r="J47" s="31"/>
      <c r="K47" s="31"/>
      <c r="L47" s="135">
        <f t="shared" si="1"/>
        <v>0</v>
      </c>
      <c r="N47" s="150"/>
      <c r="O47" s="150"/>
    </row>
    <row r="48" spans="1:15" x14ac:dyDescent="0.25">
      <c r="A48" s="190">
        <v>34</v>
      </c>
      <c r="B48" s="260"/>
      <c r="C48" s="260"/>
      <c r="D48" s="260"/>
      <c r="F48" s="31"/>
      <c r="G48" s="31"/>
      <c r="H48" s="135">
        <f t="shared" si="0"/>
        <v>0</v>
      </c>
      <c r="J48" s="31"/>
      <c r="K48" s="31"/>
      <c r="L48" s="135">
        <f t="shared" si="1"/>
        <v>0</v>
      </c>
      <c r="N48" s="150"/>
      <c r="O48" s="150"/>
    </row>
    <row r="49" spans="1:15" x14ac:dyDescent="0.25">
      <c r="A49" s="190">
        <v>35</v>
      </c>
      <c r="B49" s="260"/>
      <c r="C49" s="260"/>
      <c r="D49" s="260"/>
      <c r="F49" s="31"/>
      <c r="G49" s="31"/>
      <c r="H49" s="135">
        <f t="shared" si="0"/>
        <v>0</v>
      </c>
      <c r="J49" s="31"/>
      <c r="K49" s="31"/>
      <c r="L49" s="135">
        <f t="shared" si="1"/>
        <v>0</v>
      </c>
      <c r="N49" s="150"/>
      <c r="O49" s="150"/>
    </row>
    <row r="50" spans="1:15" x14ac:dyDescent="0.25">
      <c r="A50" s="190">
        <v>36</v>
      </c>
      <c r="B50" s="260"/>
      <c r="C50" s="260"/>
      <c r="D50" s="260"/>
      <c r="F50" s="31"/>
      <c r="G50" s="31"/>
      <c r="H50" s="135">
        <f t="shared" si="0"/>
        <v>0</v>
      </c>
      <c r="J50" s="31"/>
      <c r="K50" s="31"/>
      <c r="L50" s="135">
        <f t="shared" si="1"/>
        <v>0</v>
      </c>
      <c r="N50" s="150"/>
      <c r="O50" s="150"/>
    </row>
    <row r="51" spans="1:15" x14ac:dyDescent="0.25">
      <c r="A51" s="190">
        <v>37</v>
      </c>
      <c r="B51" s="260"/>
      <c r="C51" s="260"/>
      <c r="D51" s="260"/>
      <c r="F51" s="31"/>
      <c r="G51" s="31"/>
      <c r="H51" s="135">
        <f t="shared" si="0"/>
        <v>0</v>
      </c>
      <c r="J51" s="31"/>
      <c r="K51" s="31"/>
      <c r="L51" s="135">
        <f t="shared" si="1"/>
        <v>0</v>
      </c>
      <c r="N51" s="150"/>
      <c r="O51" s="150"/>
    </row>
    <row r="52" spans="1:15" x14ac:dyDescent="0.25">
      <c r="A52" s="190">
        <v>38</v>
      </c>
      <c r="B52" s="260"/>
      <c r="C52" s="260"/>
      <c r="D52" s="260"/>
      <c r="F52" s="31"/>
      <c r="G52" s="31"/>
      <c r="H52" s="135">
        <f t="shared" si="0"/>
        <v>0</v>
      </c>
      <c r="J52" s="31"/>
      <c r="K52" s="31"/>
      <c r="L52" s="135">
        <f t="shared" si="1"/>
        <v>0</v>
      </c>
      <c r="N52" s="150"/>
      <c r="O52" s="150"/>
    </row>
    <row r="53" spans="1:15" x14ac:dyDescent="0.25">
      <c r="A53" s="190">
        <v>39</v>
      </c>
      <c r="B53" s="260"/>
      <c r="C53" s="260"/>
      <c r="D53" s="260"/>
      <c r="F53" s="31"/>
      <c r="G53" s="31"/>
      <c r="H53" s="135">
        <f t="shared" si="0"/>
        <v>0</v>
      </c>
      <c r="J53" s="31"/>
      <c r="K53" s="31"/>
      <c r="L53" s="135">
        <f t="shared" si="1"/>
        <v>0</v>
      </c>
      <c r="N53" s="150"/>
      <c r="O53" s="150"/>
    </row>
    <row r="54" spans="1:15" x14ac:dyDescent="0.25">
      <c r="A54" s="190">
        <v>40</v>
      </c>
      <c r="B54" s="260"/>
      <c r="C54" s="260"/>
      <c r="D54" s="260"/>
      <c r="F54" s="31"/>
      <c r="G54" s="31"/>
      <c r="H54" s="135">
        <f t="shared" si="0"/>
        <v>0</v>
      </c>
      <c r="J54" s="31"/>
      <c r="K54" s="31"/>
      <c r="L54" s="135">
        <f t="shared" si="1"/>
        <v>0</v>
      </c>
      <c r="N54" s="150"/>
      <c r="O54" s="150"/>
    </row>
    <row r="55" spans="1:15" x14ac:dyDescent="0.25">
      <c r="A55" s="190">
        <v>41</v>
      </c>
      <c r="B55" s="260"/>
      <c r="C55" s="260"/>
      <c r="D55" s="260"/>
      <c r="F55" s="31"/>
      <c r="G55" s="31"/>
      <c r="H55" s="135">
        <f t="shared" si="0"/>
        <v>0</v>
      </c>
      <c r="J55" s="31"/>
      <c r="K55" s="31"/>
      <c r="L55" s="135">
        <f t="shared" si="1"/>
        <v>0</v>
      </c>
      <c r="N55" s="150"/>
      <c r="O55" s="150"/>
    </row>
    <row r="56" spans="1:15" x14ac:dyDescent="0.25">
      <c r="A56" s="190">
        <v>42</v>
      </c>
      <c r="B56" s="260"/>
      <c r="C56" s="260"/>
      <c r="D56" s="260"/>
      <c r="F56" s="31"/>
      <c r="G56" s="31"/>
      <c r="H56" s="135">
        <f t="shared" si="0"/>
        <v>0</v>
      </c>
      <c r="J56" s="31"/>
      <c r="K56" s="31"/>
      <c r="L56" s="135">
        <f t="shared" si="1"/>
        <v>0</v>
      </c>
      <c r="N56" s="150"/>
      <c r="O56" s="150"/>
    </row>
    <row r="57" spans="1:15" x14ac:dyDescent="0.25">
      <c r="A57" s="190">
        <v>43</v>
      </c>
      <c r="B57" s="260"/>
      <c r="C57" s="260"/>
      <c r="D57" s="260"/>
      <c r="F57" s="31"/>
      <c r="G57" s="31"/>
      <c r="H57" s="135">
        <f t="shared" si="0"/>
        <v>0</v>
      </c>
      <c r="J57" s="31"/>
      <c r="K57" s="31"/>
      <c r="L57" s="135">
        <f t="shared" si="1"/>
        <v>0</v>
      </c>
      <c r="N57" s="150"/>
      <c r="O57" s="150"/>
    </row>
    <row r="58" spans="1:15" x14ac:dyDescent="0.25">
      <c r="A58" s="190">
        <v>44</v>
      </c>
      <c r="B58" s="260"/>
      <c r="C58" s="260"/>
      <c r="D58" s="260"/>
      <c r="F58" s="31"/>
      <c r="G58" s="31"/>
      <c r="H58" s="135">
        <f t="shared" si="0"/>
        <v>0</v>
      </c>
      <c r="J58" s="31"/>
      <c r="K58" s="31"/>
      <c r="L58" s="135">
        <f t="shared" si="1"/>
        <v>0</v>
      </c>
      <c r="N58" s="150"/>
      <c r="O58" s="150"/>
    </row>
    <row r="59" spans="1:15" x14ac:dyDescent="0.25">
      <c r="A59" s="190">
        <v>45</v>
      </c>
      <c r="B59" s="260"/>
      <c r="C59" s="260"/>
      <c r="D59" s="260"/>
      <c r="F59" s="31"/>
      <c r="G59" s="31"/>
      <c r="H59" s="135">
        <f t="shared" si="0"/>
        <v>0</v>
      </c>
      <c r="J59" s="31"/>
      <c r="K59" s="31"/>
      <c r="L59" s="135">
        <f t="shared" si="1"/>
        <v>0</v>
      </c>
      <c r="N59" s="150"/>
      <c r="O59" s="150"/>
    </row>
    <row r="60" spans="1:15" x14ac:dyDescent="0.25">
      <c r="A60" s="190">
        <v>46</v>
      </c>
      <c r="B60" s="260"/>
      <c r="C60" s="260"/>
      <c r="D60" s="260"/>
      <c r="F60" s="31"/>
      <c r="G60" s="31"/>
      <c r="H60" s="135">
        <f t="shared" si="0"/>
        <v>0</v>
      </c>
      <c r="J60" s="31"/>
      <c r="K60" s="31"/>
      <c r="L60" s="135">
        <f t="shared" si="1"/>
        <v>0</v>
      </c>
      <c r="N60" s="150"/>
      <c r="O60" s="150"/>
    </row>
    <row r="61" spans="1:15" x14ac:dyDescent="0.25">
      <c r="A61" s="190">
        <v>47</v>
      </c>
      <c r="B61" s="260"/>
      <c r="C61" s="260"/>
      <c r="D61" s="260"/>
      <c r="F61" s="31"/>
      <c r="G61" s="31"/>
      <c r="H61" s="135">
        <f t="shared" si="0"/>
        <v>0</v>
      </c>
      <c r="J61" s="31"/>
      <c r="K61" s="31"/>
      <c r="L61" s="135">
        <f t="shared" si="1"/>
        <v>0</v>
      </c>
      <c r="N61" s="150"/>
      <c r="O61" s="150"/>
    </row>
    <row r="62" spans="1:15" x14ac:dyDescent="0.25">
      <c r="A62" s="190">
        <v>48</v>
      </c>
      <c r="B62" s="260"/>
      <c r="C62" s="260"/>
      <c r="D62" s="260"/>
      <c r="F62" s="31"/>
      <c r="G62" s="31"/>
      <c r="H62" s="135">
        <f t="shared" si="0"/>
        <v>0</v>
      </c>
      <c r="J62" s="31"/>
      <c r="K62" s="31"/>
      <c r="L62" s="135">
        <f t="shared" si="1"/>
        <v>0</v>
      </c>
      <c r="N62" s="150"/>
      <c r="O62" s="150"/>
    </row>
    <row r="63" spans="1:15" x14ac:dyDescent="0.25">
      <c r="A63" s="190">
        <v>49</v>
      </c>
      <c r="B63" s="260"/>
      <c r="C63" s="260"/>
      <c r="D63" s="260"/>
      <c r="F63" s="31"/>
      <c r="G63" s="31"/>
      <c r="H63" s="135">
        <f t="shared" si="0"/>
        <v>0</v>
      </c>
      <c r="J63" s="31"/>
      <c r="K63" s="31"/>
      <c r="L63" s="135">
        <f t="shared" si="1"/>
        <v>0</v>
      </c>
      <c r="N63" s="150"/>
      <c r="O63" s="150"/>
    </row>
    <row r="64" spans="1:15" x14ac:dyDescent="0.25">
      <c r="A64" s="190">
        <v>50</v>
      </c>
      <c r="B64" s="260"/>
      <c r="C64" s="260"/>
      <c r="D64" s="260"/>
      <c r="F64" s="31"/>
      <c r="G64" s="31"/>
      <c r="H64" s="135">
        <f t="shared" si="0"/>
        <v>0</v>
      </c>
      <c r="J64" s="31"/>
      <c r="K64" s="31"/>
      <c r="L64" s="135">
        <f t="shared" si="1"/>
        <v>0</v>
      </c>
      <c r="N64" s="150"/>
      <c r="O64" s="150"/>
    </row>
    <row r="65" spans="1:15" x14ac:dyDescent="0.25">
      <c r="A65" s="190">
        <v>51</v>
      </c>
      <c r="B65" s="260"/>
      <c r="C65" s="260"/>
      <c r="D65" s="260"/>
      <c r="F65" s="31"/>
      <c r="G65" s="31"/>
      <c r="H65" s="135">
        <f t="shared" si="0"/>
        <v>0</v>
      </c>
      <c r="J65" s="31"/>
      <c r="K65" s="31"/>
      <c r="L65" s="135">
        <f t="shared" si="1"/>
        <v>0</v>
      </c>
      <c r="N65" s="150"/>
      <c r="O65" s="150"/>
    </row>
    <row r="66" spans="1:15" x14ac:dyDescent="0.25">
      <c r="A66" s="190">
        <v>52</v>
      </c>
      <c r="B66" s="260"/>
      <c r="C66" s="260"/>
      <c r="D66" s="260"/>
      <c r="F66" s="31"/>
      <c r="G66" s="31"/>
      <c r="H66" s="135">
        <f t="shared" si="0"/>
        <v>0</v>
      </c>
      <c r="J66" s="31"/>
      <c r="K66" s="31"/>
      <c r="L66" s="135">
        <f t="shared" si="1"/>
        <v>0</v>
      </c>
      <c r="N66" s="150"/>
      <c r="O66" s="150"/>
    </row>
    <row r="67" spans="1:15" x14ac:dyDescent="0.25">
      <c r="A67" s="190">
        <v>53</v>
      </c>
      <c r="B67" s="260"/>
      <c r="C67" s="260"/>
      <c r="D67" s="260"/>
      <c r="F67" s="31"/>
      <c r="G67" s="31"/>
      <c r="H67" s="135">
        <f t="shared" si="0"/>
        <v>0</v>
      </c>
      <c r="J67" s="31"/>
      <c r="K67" s="31"/>
      <c r="L67" s="135">
        <f t="shared" si="1"/>
        <v>0</v>
      </c>
      <c r="N67" s="150"/>
      <c r="O67" s="150"/>
    </row>
    <row r="68" spans="1:15" x14ac:dyDescent="0.25">
      <c r="A68" s="190">
        <v>54</v>
      </c>
      <c r="B68" s="260"/>
      <c r="C68" s="260"/>
      <c r="D68" s="260"/>
      <c r="F68" s="31"/>
      <c r="G68" s="31"/>
      <c r="H68" s="135">
        <f t="shared" si="0"/>
        <v>0</v>
      </c>
      <c r="J68" s="31"/>
      <c r="K68" s="31"/>
      <c r="L68" s="135">
        <f t="shared" si="1"/>
        <v>0</v>
      </c>
      <c r="N68" s="150"/>
      <c r="O68" s="150"/>
    </row>
    <row r="69" spans="1:15" x14ac:dyDescent="0.25">
      <c r="A69" s="190">
        <v>55</v>
      </c>
      <c r="B69" s="260"/>
      <c r="C69" s="260"/>
      <c r="D69" s="260"/>
      <c r="F69" s="31"/>
      <c r="G69" s="31"/>
      <c r="H69" s="135">
        <f t="shared" si="0"/>
        <v>0</v>
      </c>
      <c r="J69" s="31"/>
      <c r="K69" s="31"/>
      <c r="L69" s="135">
        <f t="shared" si="1"/>
        <v>0</v>
      </c>
      <c r="N69" s="150"/>
      <c r="O69" s="150"/>
    </row>
    <row r="70" spans="1:15" x14ac:dyDescent="0.25">
      <c r="A70" s="190">
        <v>56</v>
      </c>
      <c r="B70" s="260"/>
      <c r="C70" s="260"/>
      <c r="D70" s="260"/>
      <c r="F70" s="31"/>
      <c r="G70" s="31"/>
      <c r="H70" s="135">
        <f t="shared" si="0"/>
        <v>0</v>
      </c>
      <c r="J70" s="31"/>
      <c r="K70" s="31"/>
      <c r="L70" s="135">
        <f t="shared" si="1"/>
        <v>0</v>
      </c>
      <c r="N70" s="150"/>
      <c r="O70" s="150"/>
    </row>
    <row r="71" spans="1:15" x14ac:dyDescent="0.25">
      <c r="A71" s="190">
        <v>57</v>
      </c>
      <c r="B71" s="260"/>
      <c r="C71" s="260"/>
      <c r="D71" s="260"/>
      <c r="F71" s="31"/>
      <c r="G71" s="31"/>
      <c r="H71" s="135">
        <f t="shared" si="0"/>
        <v>0</v>
      </c>
      <c r="J71" s="31"/>
      <c r="K71" s="31"/>
      <c r="L71" s="135">
        <f t="shared" si="1"/>
        <v>0</v>
      </c>
      <c r="N71" s="150"/>
      <c r="O71" s="150"/>
    </row>
    <row r="72" spans="1:15" x14ac:dyDescent="0.25">
      <c r="A72" s="190">
        <v>58</v>
      </c>
      <c r="B72" s="260"/>
      <c r="C72" s="260"/>
      <c r="D72" s="260"/>
      <c r="F72" s="31"/>
      <c r="G72" s="31"/>
      <c r="H72" s="135">
        <f t="shared" si="0"/>
        <v>0</v>
      </c>
      <c r="J72" s="31"/>
      <c r="K72" s="31"/>
      <c r="L72" s="135">
        <f t="shared" si="1"/>
        <v>0</v>
      </c>
      <c r="N72" s="150"/>
      <c r="O72" s="150"/>
    </row>
    <row r="73" spans="1:15" x14ac:dyDescent="0.25">
      <c r="A73" s="190">
        <v>59</v>
      </c>
      <c r="F73" s="32">
        <f>SUM(F15:F72)</f>
        <v>0</v>
      </c>
      <c r="G73" s="32">
        <f>SUM(G15:G72)</f>
        <v>0</v>
      </c>
      <c r="H73" s="32">
        <f>SUM(F73:G73)</f>
        <v>0</v>
      </c>
      <c r="J73" s="32">
        <f>SUM(J15:J72)</f>
        <v>0</v>
      </c>
      <c r="K73" s="32">
        <f>SUM(K15:K72)</f>
        <v>0</v>
      </c>
      <c r="L73" s="32">
        <f>SUM(J73:K73)</f>
        <v>0</v>
      </c>
      <c r="O73" s="194" t="s">
        <v>420</v>
      </c>
    </row>
    <row r="74" spans="1:15" x14ac:dyDescent="0.25">
      <c r="A74" s="173"/>
    </row>
    <row r="75" spans="1:15" x14ac:dyDescent="0.25">
      <c r="A75" s="190">
        <v>60</v>
      </c>
      <c r="D75" s="152" t="s">
        <v>320</v>
      </c>
      <c r="H75" s="31"/>
      <c r="K75" s="67"/>
      <c r="L75" s="31"/>
    </row>
    <row r="76" spans="1:15" x14ac:dyDescent="0.25">
      <c r="A76" s="173"/>
    </row>
    <row r="77" spans="1:15" x14ac:dyDescent="0.25">
      <c r="A77" s="190">
        <v>61</v>
      </c>
      <c r="D77" s="152" t="s">
        <v>330</v>
      </c>
      <c r="H77" s="32">
        <f>H73+H75</f>
        <v>0</v>
      </c>
      <c r="I77" t="s">
        <v>318</v>
      </c>
      <c r="K77" s="67"/>
      <c r="L77" s="32">
        <f>L73+L75</f>
        <v>0</v>
      </c>
      <c r="M77" t="s">
        <v>319</v>
      </c>
    </row>
    <row r="78" spans="1:15" ht="15.75" thickBot="1" x14ac:dyDescent="0.3">
      <c r="A78" s="173"/>
    </row>
    <row r="79" spans="1:15" s="153" customFormat="1" ht="16.5" thickBot="1" x14ac:dyDescent="0.3">
      <c r="A79" s="190">
        <v>62</v>
      </c>
      <c r="D79" s="154" t="s">
        <v>327</v>
      </c>
      <c r="H79" s="156">
        <f>H77+L77</f>
        <v>0</v>
      </c>
      <c r="I79" s="155"/>
      <c r="J79" s="155"/>
      <c r="K79" s="155"/>
      <c r="L79" s="155"/>
      <c r="M79" s="155"/>
    </row>
  </sheetData>
  <mergeCells count="65">
    <mergeCell ref="O13:O14"/>
    <mergeCell ref="N13:N14"/>
    <mergeCell ref="B56:D56"/>
    <mergeCell ref="B21:D21"/>
    <mergeCell ref="B42:D42"/>
    <mergeCell ref="B43:D43"/>
    <mergeCell ref="B44:D44"/>
    <mergeCell ref="B45:D45"/>
    <mergeCell ref="B22:D22"/>
    <mergeCell ref="B23:D23"/>
    <mergeCell ref="B24:D24"/>
    <mergeCell ref="B25:D25"/>
    <mergeCell ref="B26:D26"/>
    <mergeCell ref="B27:D27"/>
    <mergeCell ref="B28:D28"/>
    <mergeCell ref="B29:D29"/>
    <mergeCell ref="A3:H3"/>
    <mergeCell ref="F13:H13"/>
    <mergeCell ref="B18:D18"/>
    <mergeCell ref="B19:D19"/>
    <mergeCell ref="B20:D20"/>
    <mergeCell ref="B12:D12"/>
    <mergeCell ref="B13:D14"/>
    <mergeCell ref="J13:L13"/>
    <mergeCell ref="B15:D15"/>
    <mergeCell ref="B16:D16"/>
    <mergeCell ref="B17:D17"/>
    <mergeCell ref="B32:D32"/>
    <mergeCell ref="B30:D30"/>
    <mergeCell ref="B31:D31"/>
    <mergeCell ref="B33:D33"/>
    <mergeCell ref="B34:D34"/>
    <mergeCell ref="B35:D35"/>
    <mergeCell ref="B36:D36"/>
    <mergeCell ref="B37:D37"/>
    <mergeCell ref="B38:D38"/>
    <mergeCell ref="B39:D39"/>
    <mergeCell ref="B40:D40"/>
    <mergeCell ref="B41:D41"/>
    <mergeCell ref="B46:D46"/>
    <mergeCell ref="B47:D47"/>
    <mergeCell ref="B48:D48"/>
    <mergeCell ref="B49:D49"/>
    <mergeCell ref="B50:D50"/>
    <mergeCell ref="B51:D51"/>
    <mergeCell ref="B52:D52"/>
    <mergeCell ref="B53:D53"/>
    <mergeCell ref="B54:D54"/>
    <mergeCell ref="B55:D55"/>
    <mergeCell ref="B57:D57"/>
    <mergeCell ref="B58:D58"/>
    <mergeCell ref="B59:D59"/>
    <mergeCell ref="B60:D60"/>
    <mergeCell ref="B61:D61"/>
    <mergeCell ref="B62:D62"/>
    <mergeCell ref="B63:D63"/>
    <mergeCell ref="B64:D64"/>
    <mergeCell ref="B65:D65"/>
    <mergeCell ref="B66:D66"/>
    <mergeCell ref="B72:D72"/>
    <mergeCell ref="B67:D67"/>
    <mergeCell ref="B68:D68"/>
    <mergeCell ref="B69:D69"/>
    <mergeCell ref="B70:D70"/>
    <mergeCell ref="B71:D71"/>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8971D"/>
  </sheetPr>
  <dimension ref="A1:O307"/>
  <sheetViews>
    <sheetView showGridLines="0" zoomScaleNormal="100" workbookViewId="0">
      <selection activeCell="H6" sqref="H6"/>
    </sheetView>
  </sheetViews>
  <sheetFormatPr defaultRowHeight="15" x14ac:dyDescent="0.25"/>
  <cols>
    <col min="2" max="2" width="15.7109375" customWidth="1"/>
    <col min="3" max="3" width="20.7109375" customWidth="1"/>
    <col min="4" max="5" width="17.42578125" customWidth="1"/>
    <col min="6" max="6" width="9" customWidth="1"/>
    <col min="7" max="7" width="17.42578125" style="173" customWidth="1"/>
    <col min="8" max="8" width="18.42578125" customWidth="1"/>
    <col min="9" max="9" width="12.42578125" customWidth="1"/>
    <col min="10" max="14" width="18.42578125" customWidth="1"/>
    <col min="15" max="15" width="14.42578125" customWidth="1"/>
  </cols>
  <sheetData>
    <row r="1" spans="1:15" ht="26.25" x14ac:dyDescent="0.4">
      <c r="A1" s="4" t="s">
        <v>0</v>
      </c>
      <c r="C1" s="23"/>
      <c r="D1" s="6"/>
      <c r="E1" s="25"/>
      <c r="F1" s="25"/>
      <c r="G1" s="25"/>
    </row>
    <row r="2" spans="1:15" ht="21" x14ac:dyDescent="0.35">
      <c r="A2" s="3" t="s">
        <v>1</v>
      </c>
      <c r="C2" s="23"/>
      <c r="D2" s="6"/>
      <c r="E2" s="25"/>
      <c r="F2" s="25"/>
      <c r="G2" s="25"/>
    </row>
    <row r="3" spans="1:15" ht="24.95" customHeight="1" x14ac:dyDescent="0.35">
      <c r="A3" s="22" t="s">
        <v>277</v>
      </c>
      <c r="B3" s="22"/>
      <c r="C3" s="24"/>
      <c r="D3" s="14"/>
      <c r="E3" s="26"/>
      <c r="F3" s="25"/>
      <c r="G3" s="26"/>
    </row>
    <row r="4" spans="1:15" x14ac:dyDescent="0.25">
      <c r="C4" s="23"/>
      <c r="D4" s="6"/>
      <c r="E4" s="25"/>
      <c r="F4" s="25"/>
      <c r="G4" s="25"/>
    </row>
    <row r="5" spans="1:15" x14ac:dyDescent="0.25">
      <c r="A5" s="1" t="s">
        <v>2</v>
      </c>
      <c r="C5" s="268">
        <f>Certification!C5</f>
        <v>0</v>
      </c>
      <c r="D5" s="268"/>
      <c r="E5" s="25"/>
      <c r="F5" s="25"/>
      <c r="G5" s="25"/>
    </row>
    <row r="6" spans="1:15" x14ac:dyDescent="0.25">
      <c r="A6" s="1" t="s">
        <v>3</v>
      </c>
      <c r="C6" s="269">
        <f>Certification!C6</f>
        <v>44742</v>
      </c>
      <c r="D6" s="269"/>
      <c r="E6" s="25"/>
      <c r="F6" s="25"/>
      <c r="G6" s="25"/>
    </row>
    <row r="7" spans="1:15" s="173" customFormat="1" x14ac:dyDescent="0.25">
      <c r="A7" s="170"/>
      <c r="C7" s="187"/>
      <c r="D7" s="187"/>
      <c r="E7" s="25"/>
      <c r="F7" s="25"/>
      <c r="G7" s="25"/>
    </row>
    <row r="8" spans="1:15" s="13" customFormat="1" x14ac:dyDescent="0.25">
      <c r="B8" s="265">
        <v>1</v>
      </c>
      <c r="C8" s="266"/>
      <c r="D8" s="39">
        <v>2</v>
      </c>
      <c r="E8" s="39">
        <v>3</v>
      </c>
      <c r="F8" s="39">
        <v>4</v>
      </c>
      <c r="G8" s="195">
        <v>5</v>
      </c>
      <c r="H8" s="195">
        <v>6</v>
      </c>
      <c r="I8" s="195">
        <v>7</v>
      </c>
      <c r="J8" s="195">
        <v>8</v>
      </c>
      <c r="K8" s="195">
        <v>9</v>
      </c>
      <c r="L8" s="195">
        <v>10</v>
      </c>
      <c r="M8" s="195">
        <v>11</v>
      </c>
      <c r="N8" s="195">
        <v>12</v>
      </c>
      <c r="O8" s="39">
        <v>13</v>
      </c>
    </row>
    <row r="9" spans="1:15" x14ac:dyDescent="0.25">
      <c r="B9" s="277" t="s">
        <v>179</v>
      </c>
      <c r="C9" s="279"/>
      <c r="D9" s="283" t="s">
        <v>564</v>
      </c>
      <c r="E9" s="283" t="s">
        <v>563</v>
      </c>
      <c r="F9" s="283" t="s">
        <v>568</v>
      </c>
      <c r="G9" s="196"/>
      <c r="H9" s="283" t="s">
        <v>181</v>
      </c>
      <c r="I9" s="283" t="s">
        <v>182</v>
      </c>
      <c r="J9" s="288" t="s">
        <v>189</v>
      </c>
      <c r="K9" s="288"/>
      <c r="L9" s="288" t="s">
        <v>52</v>
      </c>
      <c r="M9" s="288"/>
      <c r="N9" s="288" t="s">
        <v>190</v>
      </c>
      <c r="O9" s="288"/>
    </row>
    <row r="10" spans="1:15" ht="60" customHeight="1" x14ac:dyDescent="0.25">
      <c r="B10" s="280"/>
      <c r="C10" s="282"/>
      <c r="D10" s="284"/>
      <c r="E10" s="284"/>
      <c r="F10" s="284"/>
      <c r="G10" s="197" t="s">
        <v>569</v>
      </c>
      <c r="H10" s="284"/>
      <c r="I10" s="284"/>
      <c r="J10" s="21" t="s">
        <v>183</v>
      </c>
      <c r="K10" s="21" t="s">
        <v>184</v>
      </c>
      <c r="L10" s="21" t="s">
        <v>185</v>
      </c>
      <c r="M10" s="21" t="s">
        <v>186</v>
      </c>
      <c r="N10" s="21" t="s">
        <v>187</v>
      </c>
      <c r="O10" s="21" t="s">
        <v>188</v>
      </c>
    </row>
    <row r="11" spans="1:15" s="20" customFormat="1" ht="9.9499999999999993" customHeight="1" x14ac:dyDescent="0.25">
      <c r="B11" s="40"/>
      <c r="C11" s="40"/>
      <c r="D11" s="41"/>
      <c r="E11" s="41"/>
      <c r="F11" s="41"/>
      <c r="G11" s="218"/>
      <c r="H11" s="41"/>
      <c r="I11" s="41"/>
      <c r="J11" s="41"/>
      <c r="K11" s="41"/>
      <c r="L11" s="41"/>
      <c r="M11" s="41"/>
      <c r="N11" s="41"/>
      <c r="O11" s="41"/>
    </row>
    <row r="12" spans="1:15" s="59" customFormat="1" x14ac:dyDescent="0.25">
      <c r="A12" s="198">
        <v>1</v>
      </c>
      <c r="B12" s="285"/>
      <c r="C12" s="286"/>
      <c r="D12" s="205"/>
      <c r="E12" s="205"/>
      <c r="F12" s="210"/>
      <c r="G12" s="219"/>
      <c r="H12" s="15">
        <f>SUM(H13:H15)</f>
        <v>0</v>
      </c>
      <c r="I12" s="211" t="str">
        <f>IF(H12&gt;0,H12/(F12*365),"")</f>
        <v/>
      </c>
      <c r="J12" s="199"/>
      <c r="K12" s="200" t="str">
        <f>IFERROR(J12/H12,"")</f>
        <v/>
      </c>
      <c r="L12" s="199"/>
      <c r="M12" s="200" t="str">
        <f>IFERROR(L12/H12,"")</f>
        <v/>
      </c>
      <c r="N12" s="201" t="str">
        <f>IF(J12=0,"",J12-L12)</f>
        <v/>
      </c>
      <c r="O12" s="200" t="str">
        <f>IFERROR(N12/H12,"")</f>
        <v/>
      </c>
    </row>
    <row r="13" spans="1:15" x14ac:dyDescent="0.25">
      <c r="A13" s="222" t="s">
        <v>575</v>
      </c>
      <c r="B13" s="206"/>
      <c r="C13" s="206"/>
      <c r="D13" s="206"/>
      <c r="E13" s="206"/>
      <c r="F13" s="225"/>
      <c r="G13" s="220"/>
      <c r="H13" s="204"/>
      <c r="I13" s="208"/>
      <c r="J13" s="206"/>
      <c r="K13" s="206"/>
      <c r="L13" s="206"/>
      <c r="M13" s="206"/>
      <c r="N13" s="206"/>
      <c r="O13" s="206"/>
    </row>
    <row r="14" spans="1:15" x14ac:dyDescent="0.25">
      <c r="A14" s="223" t="s">
        <v>576</v>
      </c>
      <c r="B14" s="207"/>
      <c r="C14" s="207"/>
      <c r="D14" s="207"/>
      <c r="E14" s="207"/>
      <c r="F14" s="226"/>
      <c r="G14" s="235"/>
      <c r="H14" s="202"/>
      <c r="I14" s="209"/>
      <c r="J14" s="207"/>
      <c r="K14" s="207"/>
      <c r="L14" s="207"/>
      <c r="M14" s="207"/>
      <c r="N14" s="207"/>
      <c r="O14" s="207"/>
    </row>
    <row r="15" spans="1:15" s="173" customFormat="1" x14ac:dyDescent="0.25">
      <c r="A15" s="224" t="s">
        <v>577</v>
      </c>
      <c r="B15" s="207"/>
      <c r="C15" s="207"/>
      <c r="D15" s="207"/>
      <c r="E15" s="207"/>
      <c r="F15" s="226"/>
      <c r="G15" s="236"/>
      <c r="H15" s="203"/>
      <c r="I15" s="209"/>
      <c r="J15" s="207"/>
      <c r="K15" s="207"/>
      <c r="L15" s="207"/>
      <c r="M15" s="207"/>
      <c r="N15" s="207"/>
      <c r="O15" s="207"/>
    </row>
    <row r="16" spans="1:15" x14ac:dyDescent="0.25">
      <c r="G16" s="221"/>
      <c r="I16" s="48"/>
    </row>
    <row r="17" spans="1:15" s="59" customFormat="1" x14ac:dyDescent="0.25">
      <c r="A17" s="198">
        <v>2</v>
      </c>
      <c r="B17" s="285"/>
      <c r="C17" s="286"/>
      <c r="D17" s="205"/>
      <c r="E17" s="205"/>
      <c r="F17" s="210"/>
      <c r="G17" s="219"/>
      <c r="H17" s="15">
        <f>SUM(H18:H20)</f>
        <v>0</v>
      </c>
      <c r="I17" s="211" t="str">
        <f>IF(H17&gt;0,H17/(F17*365),"")</f>
        <v/>
      </c>
      <c r="J17" s="199"/>
      <c r="K17" s="200" t="str">
        <f>IFERROR(J17/H17,"")</f>
        <v/>
      </c>
      <c r="L17" s="199"/>
      <c r="M17" s="200" t="str">
        <f>IFERROR(L17/H17,"")</f>
        <v/>
      </c>
      <c r="N17" s="201" t="str">
        <f>IF(J17=0,"",J17-L17)</f>
        <v/>
      </c>
      <c r="O17" s="200" t="str">
        <f>IFERROR(N17/H17,"")</f>
        <v/>
      </c>
    </row>
    <row r="18" spans="1:15" s="173" customFormat="1" x14ac:dyDescent="0.25">
      <c r="A18" s="222" t="s">
        <v>575</v>
      </c>
      <c r="B18" s="206"/>
      <c r="C18" s="206"/>
      <c r="D18" s="206"/>
      <c r="E18" s="206"/>
      <c r="F18" s="225"/>
      <c r="G18" s="220"/>
      <c r="H18" s="204"/>
      <c r="I18" s="208"/>
      <c r="J18" s="206"/>
      <c r="K18" s="206"/>
      <c r="L18" s="206"/>
      <c r="M18" s="206"/>
      <c r="N18" s="206"/>
      <c r="O18" s="206"/>
    </row>
    <row r="19" spans="1:15" s="173" customFormat="1" x14ac:dyDescent="0.25">
      <c r="A19" s="223" t="s">
        <v>576</v>
      </c>
      <c r="B19" s="207"/>
      <c r="C19" s="207"/>
      <c r="D19" s="207"/>
      <c r="E19" s="207"/>
      <c r="F19" s="226"/>
      <c r="G19" s="235"/>
      <c r="H19" s="202"/>
      <c r="I19" s="209"/>
      <c r="J19" s="207"/>
      <c r="K19" s="207"/>
      <c r="L19" s="207"/>
      <c r="M19" s="207"/>
      <c r="N19" s="207"/>
      <c r="O19" s="207"/>
    </row>
    <row r="20" spans="1:15" s="173" customFormat="1" x14ac:dyDescent="0.25">
      <c r="A20" s="224" t="s">
        <v>577</v>
      </c>
      <c r="B20" s="207"/>
      <c r="C20" s="207"/>
      <c r="D20" s="207"/>
      <c r="E20" s="207"/>
      <c r="F20" s="226"/>
      <c r="G20" s="236"/>
      <c r="H20" s="203"/>
      <c r="I20" s="209"/>
      <c r="J20" s="207"/>
      <c r="K20" s="207"/>
      <c r="L20" s="207"/>
      <c r="M20" s="207"/>
      <c r="N20" s="207"/>
      <c r="O20" s="207"/>
    </row>
    <row r="21" spans="1:15" s="173" customFormat="1" x14ac:dyDescent="0.25">
      <c r="G21" s="221"/>
      <c r="I21" s="48"/>
    </row>
    <row r="22" spans="1:15" s="59" customFormat="1" x14ac:dyDescent="0.25">
      <c r="A22" s="198">
        <v>3</v>
      </c>
      <c r="B22" s="285"/>
      <c r="C22" s="286"/>
      <c r="D22" s="205"/>
      <c r="E22" s="205"/>
      <c r="F22" s="210"/>
      <c r="G22" s="219"/>
      <c r="H22" s="15">
        <f>SUM(H23:H25)</f>
        <v>0</v>
      </c>
      <c r="I22" s="211" t="str">
        <f>IF(H22&gt;0,H22/(F22*365),"")</f>
        <v/>
      </c>
      <c r="J22" s="199"/>
      <c r="K22" s="200" t="str">
        <f>IFERROR(J22/H22,"")</f>
        <v/>
      </c>
      <c r="L22" s="199"/>
      <c r="M22" s="200" t="str">
        <f>IFERROR(L22/H22,"")</f>
        <v/>
      </c>
      <c r="N22" s="201" t="str">
        <f>IF(J22=0,"",J22-L22)</f>
        <v/>
      </c>
      <c r="O22" s="200" t="str">
        <f>IFERROR(N22/H22,"")</f>
        <v/>
      </c>
    </row>
    <row r="23" spans="1:15" s="173" customFormat="1" x14ac:dyDescent="0.25">
      <c r="A23" s="222" t="s">
        <v>575</v>
      </c>
      <c r="B23" s="206"/>
      <c r="C23" s="206"/>
      <c r="D23" s="206"/>
      <c r="E23" s="206"/>
      <c r="F23" s="225"/>
      <c r="G23" s="220"/>
      <c r="H23" s="204"/>
      <c r="I23" s="208"/>
      <c r="J23" s="206"/>
      <c r="K23" s="206"/>
      <c r="L23" s="206"/>
      <c r="M23" s="206"/>
      <c r="N23" s="206"/>
      <c r="O23" s="206"/>
    </row>
    <row r="24" spans="1:15" s="173" customFormat="1" x14ac:dyDescent="0.25">
      <c r="A24" s="223" t="s">
        <v>576</v>
      </c>
      <c r="B24" s="207"/>
      <c r="C24" s="207"/>
      <c r="D24" s="207"/>
      <c r="E24" s="207"/>
      <c r="F24" s="226"/>
      <c r="G24" s="235"/>
      <c r="H24" s="202"/>
      <c r="I24" s="209"/>
      <c r="J24" s="207"/>
      <c r="K24" s="207"/>
      <c r="L24" s="207"/>
      <c r="M24" s="207"/>
      <c r="N24" s="207"/>
      <c r="O24" s="207"/>
    </row>
    <row r="25" spans="1:15" s="173" customFormat="1" x14ac:dyDescent="0.25">
      <c r="A25" s="224" t="s">
        <v>577</v>
      </c>
      <c r="B25" s="207"/>
      <c r="C25" s="207"/>
      <c r="D25" s="207"/>
      <c r="E25" s="207"/>
      <c r="F25" s="226"/>
      <c r="G25" s="236"/>
      <c r="H25" s="203"/>
      <c r="I25" s="209"/>
      <c r="J25" s="207"/>
      <c r="K25" s="207"/>
      <c r="L25" s="207"/>
      <c r="M25" s="207"/>
      <c r="N25" s="207"/>
      <c r="O25" s="207"/>
    </row>
    <row r="26" spans="1:15" s="173" customFormat="1" x14ac:dyDescent="0.25">
      <c r="G26" s="221"/>
      <c r="I26" s="48"/>
    </row>
    <row r="27" spans="1:15" s="59" customFormat="1" x14ac:dyDescent="0.25">
      <c r="A27" s="198">
        <v>4</v>
      </c>
      <c r="B27" s="285"/>
      <c r="C27" s="286"/>
      <c r="D27" s="205"/>
      <c r="E27" s="205"/>
      <c r="F27" s="210"/>
      <c r="G27" s="219"/>
      <c r="H27" s="15">
        <f>SUM(H28:H30)</f>
        <v>0</v>
      </c>
      <c r="I27" s="211" t="str">
        <f>IF(H27&gt;0,H27/(F27*365),"")</f>
        <v/>
      </c>
      <c r="J27" s="199"/>
      <c r="K27" s="200" t="str">
        <f>IFERROR(J27/H27,"")</f>
        <v/>
      </c>
      <c r="L27" s="199"/>
      <c r="M27" s="200" t="str">
        <f>IFERROR(L27/H27,"")</f>
        <v/>
      </c>
      <c r="N27" s="201" t="str">
        <f>IF(J27=0,"",J27-L27)</f>
        <v/>
      </c>
      <c r="O27" s="200" t="str">
        <f>IFERROR(N27/H27,"")</f>
        <v/>
      </c>
    </row>
    <row r="28" spans="1:15" s="173" customFormat="1" x14ac:dyDescent="0.25">
      <c r="A28" s="222" t="s">
        <v>575</v>
      </c>
      <c r="B28" s="206"/>
      <c r="C28" s="206"/>
      <c r="D28" s="206"/>
      <c r="E28" s="206"/>
      <c r="F28" s="225"/>
      <c r="G28" s="220"/>
      <c r="H28" s="204"/>
      <c r="I28" s="208"/>
      <c r="J28" s="206"/>
      <c r="K28" s="206"/>
      <c r="L28" s="206"/>
      <c r="M28" s="206"/>
      <c r="N28" s="206"/>
      <c r="O28" s="206"/>
    </row>
    <row r="29" spans="1:15" s="173" customFormat="1" x14ac:dyDescent="0.25">
      <c r="A29" s="223" t="s">
        <v>576</v>
      </c>
      <c r="B29" s="207"/>
      <c r="C29" s="207"/>
      <c r="D29" s="207"/>
      <c r="E29" s="207"/>
      <c r="F29" s="226"/>
      <c r="G29" s="235"/>
      <c r="H29" s="202"/>
      <c r="I29" s="209"/>
      <c r="J29" s="207"/>
      <c r="K29" s="207"/>
      <c r="L29" s="207"/>
      <c r="M29" s="207"/>
      <c r="N29" s="207"/>
      <c r="O29" s="207"/>
    </row>
    <row r="30" spans="1:15" s="173" customFormat="1" x14ac:dyDescent="0.25">
      <c r="A30" s="224" t="s">
        <v>577</v>
      </c>
      <c r="B30" s="207"/>
      <c r="C30" s="207"/>
      <c r="D30" s="207"/>
      <c r="E30" s="207"/>
      <c r="F30" s="226"/>
      <c r="G30" s="236"/>
      <c r="H30" s="203"/>
      <c r="I30" s="209"/>
      <c r="J30" s="207"/>
      <c r="K30" s="207"/>
      <c r="L30" s="207"/>
      <c r="M30" s="207"/>
      <c r="N30" s="207"/>
      <c r="O30" s="207"/>
    </row>
    <row r="31" spans="1:15" s="173" customFormat="1" x14ac:dyDescent="0.25">
      <c r="G31" s="221"/>
      <c r="I31" s="48"/>
    </row>
    <row r="32" spans="1:15" s="59" customFormat="1" x14ac:dyDescent="0.25">
      <c r="A32" s="198">
        <v>5</v>
      </c>
      <c r="B32" s="285"/>
      <c r="C32" s="286"/>
      <c r="D32" s="205"/>
      <c r="E32" s="205"/>
      <c r="F32" s="210"/>
      <c r="G32" s="219"/>
      <c r="H32" s="15">
        <f>SUM(H33:H35)</f>
        <v>0</v>
      </c>
      <c r="I32" s="211" t="str">
        <f>IF(H32&gt;0,H32/(F32*365),"")</f>
        <v/>
      </c>
      <c r="J32" s="199"/>
      <c r="K32" s="200" t="str">
        <f>IFERROR(J32/H32,"")</f>
        <v/>
      </c>
      <c r="L32" s="199"/>
      <c r="M32" s="200" t="str">
        <f>IFERROR(L32/H32,"")</f>
        <v/>
      </c>
      <c r="N32" s="201" t="str">
        <f>IF(J32=0,"",J32-L32)</f>
        <v/>
      </c>
      <c r="O32" s="200" t="str">
        <f>IFERROR(N32/H32,"")</f>
        <v/>
      </c>
    </row>
    <row r="33" spans="1:15" s="173" customFormat="1" x14ac:dyDescent="0.25">
      <c r="A33" s="222" t="s">
        <v>575</v>
      </c>
      <c r="B33" s="206"/>
      <c r="C33" s="206"/>
      <c r="D33" s="206"/>
      <c r="E33" s="206"/>
      <c r="F33" s="225"/>
      <c r="G33" s="220"/>
      <c r="H33" s="204"/>
      <c r="I33" s="208"/>
      <c r="J33" s="206"/>
      <c r="K33" s="206"/>
      <c r="L33" s="206"/>
      <c r="M33" s="206"/>
      <c r="N33" s="206"/>
      <c r="O33" s="206"/>
    </row>
    <row r="34" spans="1:15" s="173" customFormat="1" x14ac:dyDescent="0.25">
      <c r="A34" s="223" t="s">
        <v>576</v>
      </c>
      <c r="B34" s="207"/>
      <c r="C34" s="207"/>
      <c r="D34" s="207"/>
      <c r="E34" s="207"/>
      <c r="F34" s="226"/>
      <c r="G34" s="235"/>
      <c r="H34" s="202"/>
      <c r="I34" s="209"/>
      <c r="J34" s="207"/>
      <c r="K34" s="207"/>
      <c r="L34" s="207"/>
      <c r="M34" s="207"/>
      <c r="N34" s="207"/>
      <c r="O34" s="207"/>
    </row>
    <row r="35" spans="1:15" s="173" customFormat="1" x14ac:dyDescent="0.25">
      <c r="A35" s="224" t="s">
        <v>577</v>
      </c>
      <c r="B35" s="207"/>
      <c r="C35" s="207"/>
      <c r="D35" s="207"/>
      <c r="E35" s="207"/>
      <c r="F35" s="226"/>
      <c r="G35" s="236"/>
      <c r="H35" s="203"/>
      <c r="I35" s="209"/>
      <c r="J35" s="207"/>
      <c r="K35" s="207"/>
      <c r="L35" s="207"/>
      <c r="M35" s="207"/>
      <c r="N35" s="207"/>
      <c r="O35" s="207"/>
    </row>
    <row r="36" spans="1:15" s="173" customFormat="1" x14ac:dyDescent="0.25">
      <c r="G36" s="221"/>
      <c r="I36" s="48"/>
    </row>
    <row r="37" spans="1:15" s="59" customFormat="1" x14ac:dyDescent="0.25">
      <c r="A37" s="198">
        <v>6</v>
      </c>
      <c r="B37" s="285"/>
      <c r="C37" s="286"/>
      <c r="D37" s="205"/>
      <c r="E37" s="205"/>
      <c r="F37" s="210"/>
      <c r="G37" s="219"/>
      <c r="H37" s="15">
        <f>SUM(H38:H40)</f>
        <v>0</v>
      </c>
      <c r="I37" s="211" t="str">
        <f>IF(H37&gt;0,H37/(F37*365),"")</f>
        <v/>
      </c>
      <c r="J37" s="199"/>
      <c r="K37" s="200" t="str">
        <f>IFERROR(J37/H37,"")</f>
        <v/>
      </c>
      <c r="L37" s="199"/>
      <c r="M37" s="200" t="str">
        <f>IFERROR(L37/H37,"")</f>
        <v/>
      </c>
      <c r="N37" s="201" t="str">
        <f>IF(J37=0,"",J37-L37)</f>
        <v/>
      </c>
      <c r="O37" s="200" t="str">
        <f>IFERROR(N37/H37,"")</f>
        <v/>
      </c>
    </row>
    <row r="38" spans="1:15" s="173" customFormat="1" x14ac:dyDescent="0.25">
      <c r="A38" s="222" t="s">
        <v>575</v>
      </c>
      <c r="B38" s="206"/>
      <c r="C38" s="206"/>
      <c r="D38" s="206"/>
      <c r="E38" s="206"/>
      <c r="F38" s="225"/>
      <c r="G38" s="220"/>
      <c r="H38" s="204"/>
      <c r="I38" s="208"/>
      <c r="J38" s="206"/>
      <c r="K38" s="206"/>
      <c r="L38" s="206"/>
      <c r="M38" s="206"/>
      <c r="N38" s="206"/>
      <c r="O38" s="206"/>
    </row>
    <row r="39" spans="1:15" s="173" customFormat="1" x14ac:dyDescent="0.25">
      <c r="A39" s="223" t="s">
        <v>576</v>
      </c>
      <c r="B39" s="207"/>
      <c r="C39" s="207"/>
      <c r="D39" s="207"/>
      <c r="E39" s="207"/>
      <c r="F39" s="226"/>
      <c r="G39" s="235"/>
      <c r="H39" s="202"/>
      <c r="I39" s="209"/>
      <c r="J39" s="207"/>
      <c r="K39" s="207"/>
      <c r="L39" s="207"/>
      <c r="M39" s="207"/>
      <c r="N39" s="207"/>
      <c r="O39" s="207"/>
    </row>
    <row r="40" spans="1:15" s="173" customFormat="1" x14ac:dyDescent="0.25">
      <c r="A40" s="224" t="s">
        <v>577</v>
      </c>
      <c r="B40" s="207"/>
      <c r="C40" s="207"/>
      <c r="D40" s="207"/>
      <c r="E40" s="207"/>
      <c r="F40" s="226"/>
      <c r="G40" s="236"/>
      <c r="H40" s="203"/>
      <c r="I40" s="209"/>
      <c r="J40" s="207"/>
      <c r="K40" s="207"/>
      <c r="L40" s="207"/>
      <c r="M40" s="207"/>
      <c r="N40" s="207"/>
      <c r="O40" s="207"/>
    </row>
    <row r="41" spans="1:15" s="173" customFormat="1" x14ac:dyDescent="0.25">
      <c r="G41" s="221"/>
      <c r="I41" s="48"/>
    </row>
    <row r="42" spans="1:15" s="59" customFormat="1" x14ac:dyDescent="0.25">
      <c r="A42" s="198">
        <v>7</v>
      </c>
      <c r="B42" s="285"/>
      <c r="C42" s="286"/>
      <c r="D42" s="205"/>
      <c r="E42" s="205"/>
      <c r="F42" s="210"/>
      <c r="G42" s="219"/>
      <c r="H42" s="15">
        <f>SUM(H43:H45)</f>
        <v>0</v>
      </c>
      <c r="I42" s="211" t="str">
        <f>IF(H42&gt;0,H42/(F42*365),"")</f>
        <v/>
      </c>
      <c r="J42" s="199"/>
      <c r="K42" s="200" t="str">
        <f>IFERROR(J42/H42,"")</f>
        <v/>
      </c>
      <c r="L42" s="199"/>
      <c r="M42" s="200" t="str">
        <f>IFERROR(L42/H42,"")</f>
        <v/>
      </c>
      <c r="N42" s="201" t="str">
        <f>IF(J42=0,"",J42-L42)</f>
        <v/>
      </c>
      <c r="O42" s="200" t="str">
        <f>IFERROR(N42/H42,"")</f>
        <v/>
      </c>
    </row>
    <row r="43" spans="1:15" s="173" customFormat="1" x14ac:dyDescent="0.25">
      <c r="A43" s="222" t="s">
        <v>575</v>
      </c>
      <c r="B43" s="206"/>
      <c r="C43" s="206"/>
      <c r="D43" s="206"/>
      <c r="E43" s="206"/>
      <c r="F43" s="225"/>
      <c r="G43" s="220"/>
      <c r="H43" s="204"/>
      <c r="I43" s="208"/>
      <c r="J43" s="206"/>
      <c r="K43" s="206"/>
      <c r="L43" s="206"/>
      <c r="M43" s="206"/>
      <c r="N43" s="206"/>
      <c r="O43" s="206"/>
    </row>
    <row r="44" spans="1:15" s="173" customFormat="1" x14ac:dyDescent="0.25">
      <c r="A44" s="223" t="s">
        <v>576</v>
      </c>
      <c r="B44" s="207"/>
      <c r="C44" s="207"/>
      <c r="D44" s="207"/>
      <c r="E44" s="207"/>
      <c r="F44" s="226"/>
      <c r="G44" s="235"/>
      <c r="H44" s="202"/>
      <c r="I44" s="209"/>
      <c r="J44" s="207"/>
      <c r="K44" s="207"/>
      <c r="L44" s="207"/>
      <c r="M44" s="207"/>
      <c r="N44" s="207"/>
      <c r="O44" s="207"/>
    </row>
    <row r="45" spans="1:15" s="173" customFormat="1" x14ac:dyDescent="0.25">
      <c r="A45" s="224" t="s">
        <v>577</v>
      </c>
      <c r="B45" s="207"/>
      <c r="C45" s="207"/>
      <c r="D45" s="207"/>
      <c r="E45" s="207"/>
      <c r="F45" s="226"/>
      <c r="G45" s="236"/>
      <c r="H45" s="203"/>
      <c r="I45" s="209"/>
      <c r="J45" s="207"/>
      <c r="K45" s="207"/>
      <c r="L45" s="207"/>
      <c r="M45" s="207"/>
      <c r="N45" s="207"/>
      <c r="O45" s="207"/>
    </row>
    <row r="46" spans="1:15" s="173" customFormat="1" x14ac:dyDescent="0.25">
      <c r="G46" s="221"/>
      <c r="I46" s="48"/>
    </row>
    <row r="47" spans="1:15" s="59" customFormat="1" x14ac:dyDescent="0.25">
      <c r="A47" s="198">
        <v>8</v>
      </c>
      <c r="B47" s="285"/>
      <c r="C47" s="286"/>
      <c r="D47" s="205"/>
      <c r="E47" s="205"/>
      <c r="F47" s="210"/>
      <c r="G47" s="219"/>
      <c r="H47" s="15">
        <f>SUM(H48:H50)</f>
        <v>0</v>
      </c>
      <c r="I47" s="211" t="str">
        <f>IF(H47&gt;0,H47/(F47*365),"")</f>
        <v/>
      </c>
      <c r="J47" s="199"/>
      <c r="K47" s="200" t="str">
        <f>IFERROR(J47/H47,"")</f>
        <v/>
      </c>
      <c r="L47" s="199"/>
      <c r="M47" s="200" t="str">
        <f>IFERROR(L47/H47,"")</f>
        <v/>
      </c>
      <c r="N47" s="201" t="str">
        <f>IF(J47=0,"",J47-L47)</f>
        <v/>
      </c>
      <c r="O47" s="200" t="str">
        <f>IFERROR(N47/H47,"")</f>
        <v/>
      </c>
    </row>
    <row r="48" spans="1:15" s="173" customFormat="1" x14ac:dyDescent="0.25">
      <c r="A48" s="222" t="s">
        <v>575</v>
      </c>
      <c r="B48" s="206"/>
      <c r="C48" s="206"/>
      <c r="D48" s="206"/>
      <c r="E48" s="206"/>
      <c r="F48" s="225"/>
      <c r="G48" s="220"/>
      <c r="H48" s="204"/>
      <c r="I48" s="208"/>
      <c r="J48" s="206"/>
      <c r="K48" s="206"/>
      <c r="L48" s="206"/>
      <c r="M48" s="206"/>
      <c r="N48" s="206"/>
      <c r="O48" s="206"/>
    </row>
    <row r="49" spans="1:15" s="173" customFormat="1" x14ac:dyDescent="0.25">
      <c r="A49" s="223" t="s">
        <v>576</v>
      </c>
      <c r="B49" s="207"/>
      <c r="C49" s="207"/>
      <c r="D49" s="207"/>
      <c r="E49" s="207"/>
      <c r="F49" s="226"/>
      <c r="G49" s="235"/>
      <c r="H49" s="202"/>
      <c r="I49" s="209"/>
      <c r="J49" s="207"/>
      <c r="K49" s="207"/>
      <c r="L49" s="207"/>
      <c r="M49" s="207"/>
      <c r="N49" s="207"/>
      <c r="O49" s="207"/>
    </row>
    <row r="50" spans="1:15" s="173" customFormat="1" x14ac:dyDescent="0.25">
      <c r="A50" s="224" t="s">
        <v>577</v>
      </c>
      <c r="B50" s="207"/>
      <c r="C50" s="207"/>
      <c r="D50" s="207"/>
      <c r="E50" s="207"/>
      <c r="F50" s="226"/>
      <c r="G50" s="236"/>
      <c r="H50" s="203"/>
      <c r="I50" s="209"/>
      <c r="J50" s="207"/>
      <c r="K50" s="207"/>
      <c r="L50" s="207"/>
      <c r="M50" s="207"/>
      <c r="N50" s="207"/>
      <c r="O50" s="207"/>
    </row>
    <row r="51" spans="1:15" s="173" customFormat="1" x14ac:dyDescent="0.25">
      <c r="G51" s="221"/>
      <c r="I51" s="48"/>
    </row>
    <row r="52" spans="1:15" s="59" customFormat="1" x14ac:dyDescent="0.25">
      <c r="A52" s="198">
        <v>9</v>
      </c>
      <c r="B52" s="285"/>
      <c r="C52" s="286"/>
      <c r="D52" s="205"/>
      <c r="E52" s="205"/>
      <c r="F52" s="210"/>
      <c r="G52" s="219"/>
      <c r="H52" s="15">
        <f>SUM(H53:H55)</f>
        <v>0</v>
      </c>
      <c r="I52" s="211" t="str">
        <f>IF(H52&gt;0,H52/(F52*365),"")</f>
        <v/>
      </c>
      <c r="J52" s="199"/>
      <c r="K52" s="200" t="str">
        <f>IFERROR(J52/H52,"")</f>
        <v/>
      </c>
      <c r="L52" s="199"/>
      <c r="M52" s="200" t="str">
        <f>IFERROR(L52/H52,"")</f>
        <v/>
      </c>
      <c r="N52" s="201" t="str">
        <f>IF(J52=0,"",J52-L52)</f>
        <v/>
      </c>
      <c r="O52" s="200" t="str">
        <f>IFERROR(N52/H52,"")</f>
        <v/>
      </c>
    </row>
    <row r="53" spans="1:15" s="173" customFormat="1" x14ac:dyDescent="0.25">
      <c r="A53" s="222" t="s">
        <v>575</v>
      </c>
      <c r="B53" s="206"/>
      <c r="C53" s="206"/>
      <c r="D53" s="206"/>
      <c r="E53" s="206"/>
      <c r="F53" s="225"/>
      <c r="G53" s="220"/>
      <c r="H53" s="204"/>
      <c r="I53" s="208"/>
      <c r="J53" s="206"/>
      <c r="K53" s="206"/>
      <c r="L53" s="206"/>
      <c r="M53" s="206"/>
      <c r="N53" s="206"/>
      <c r="O53" s="206"/>
    </row>
    <row r="54" spans="1:15" s="173" customFormat="1" x14ac:dyDescent="0.25">
      <c r="A54" s="223" t="s">
        <v>576</v>
      </c>
      <c r="B54" s="207"/>
      <c r="C54" s="207"/>
      <c r="D54" s="207"/>
      <c r="E54" s="207"/>
      <c r="F54" s="226"/>
      <c r="G54" s="235"/>
      <c r="H54" s="202"/>
      <c r="I54" s="209"/>
      <c r="J54" s="207"/>
      <c r="K54" s="207"/>
      <c r="L54" s="207"/>
      <c r="M54" s="207"/>
      <c r="N54" s="207"/>
      <c r="O54" s="207"/>
    </row>
    <row r="55" spans="1:15" s="173" customFormat="1" x14ac:dyDescent="0.25">
      <c r="A55" s="224" t="s">
        <v>577</v>
      </c>
      <c r="B55" s="207"/>
      <c r="C55" s="207"/>
      <c r="D55" s="207"/>
      <c r="E55" s="207"/>
      <c r="F55" s="226"/>
      <c r="G55" s="236"/>
      <c r="H55" s="203"/>
      <c r="I55" s="209"/>
      <c r="J55" s="207"/>
      <c r="K55" s="207"/>
      <c r="L55" s="207"/>
      <c r="M55" s="207"/>
      <c r="N55" s="207"/>
      <c r="O55" s="207"/>
    </row>
    <row r="56" spans="1:15" s="173" customFormat="1" x14ac:dyDescent="0.25">
      <c r="G56" s="221"/>
      <c r="I56" s="48"/>
    </row>
    <row r="57" spans="1:15" s="59" customFormat="1" x14ac:dyDescent="0.25">
      <c r="A57" s="198">
        <v>10</v>
      </c>
      <c r="B57" s="285"/>
      <c r="C57" s="286"/>
      <c r="D57" s="205"/>
      <c r="E57" s="205"/>
      <c r="F57" s="210"/>
      <c r="G57" s="219"/>
      <c r="H57" s="15">
        <f>SUM(H58:H60)</f>
        <v>0</v>
      </c>
      <c r="I57" s="211" t="str">
        <f>IF(H57&gt;0,H57/(F57*365),"")</f>
        <v/>
      </c>
      <c r="J57" s="199"/>
      <c r="K57" s="200" t="str">
        <f>IFERROR(J57/H57,"")</f>
        <v/>
      </c>
      <c r="L57" s="199"/>
      <c r="M57" s="200" t="str">
        <f>IFERROR(L57/H57,"")</f>
        <v/>
      </c>
      <c r="N57" s="201" t="str">
        <f>IF(J57=0,"",J57-L57)</f>
        <v/>
      </c>
      <c r="O57" s="200" t="str">
        <f>IFERROR(N57/H57,"")</f>
        <v/>
      </c>
    </row>
    <row r="58" spans="1:15" s="173" customFormat="1" x14ac:dyDescent="0.25">
      <c r="A58" s="222" t="s">
        <v>575</v>
      </c>
      <c r="B58" s="206"/>
      <c r="C58" s="206"/>
      <c r="D58" s="206"/>
      <c r="E58" s="206"/>
      <c r="F58" s="225"/>
      <c r="G58" s="220"/>
      <c r="H58" s="204"/>
      <c r="I58" s="208"/>
      <c r="J58" s="206"/>
      <c r="K58" s="206"/>
      <c r="L58" s="206"/>
      <c r="M58" s="206"/>
      <c r="N58" s="206"/>
      <c r="O58" s="206"/>
    </row>
    <row r="59" spans="1:15" s="173" customFormat="1" x14ac:dyDescent="0.25">
      <c r="A59" s="223" t="s">
        <v>576</v>
      </c>
      <c r="B59" s="207"/>
      <c r="C59" s="207"/>
      <c r="D59" s="207"/>
      <c r="E59" s="207"/>
      <c r="F59" s="226"/>
      <c r="G59" s="235"/>
      <c r="H59" s="202"/>
      <c r="I59" s="209"/>
      <c r="J59" s="207"/>
      <c r="K59" s="207"/>
      <c r="L59" s="207"/>
      <c r="M59" s="207"/>
      <c r="N59" s="207"/>
      <c r="O59" s="207"/>
    </row>
    <row r="60" spans="1:15" s="173" customFormat="1" x14ac:dyDescent="0.25">
      <c r="A60" s="224" t="s">
        <v>577</v>
      </c>
      <c r="B60" s="207"/>
      <c r="C60" s="207"/>
      <c r="D60" s="207"/>
      <c r="E60" s="207"/>
      <c r="F60" s="226"/>
      <c r="G60" s="236"/>
      <c r="H60" s="203"/>
      <c r="I60" s="209"/>
      <c r="J60" s="207"/>
      <c r="K60" s="207"/>
      <c r="L60" s="207"/>
      <c r="M60" s="207"/>
      <c r="N60" s="207"/>
      <c r="O60" s="207"/>
    </row>
    <row r="61" spans="1:15" s="173" customFormat="1" x14ac:dyDescent="0.25">
      <c r="G61" s="221"/>
      <c r="I61" s="48"/>
    </row>
    <row r="62" spans="1:15" s="59" customFormat="1" x14ac:dyDescent="0.25">
      <c r="A62" s="198">
        <v>11</v>
      </c>
      <c r="B62" s="285"/>
      <c r="C62" s="286"/>
      <c r="D62" s="205"/>
      <c r="E62" s="205"/>
      <c r="F62" s="210"/>
      <c r="G62" s="219"/>
      <c r="H62" s="15">
        <f>SUM(H63:H65)</f>
        <v>0</v>
      </c>
      <c r="I62" s="211" t="str">
        <f>IF(H62&gt;0,H62/(F62*365),"")</f>
        <v/>
      </c>
      <c r="J62" s="199"/>
      <c r="K62" s="200" t="str">
        <f>IFERROR(J62/H62,"")</f>
        <v/>
      </c>
      <c r="L62" s="199"/>
      <c r="M62" s="200" t="str">
        <f>IFERROR(L62/H62,"")</f>
        <v/>
      </c>
      <c r="N62" s="201" t="str">
        <f>IF(J62=0,"",J62-L62)</f>
        <v/>
      </c>
      <c r="O62" s="200" t="str">
        <f>IFERROR(N62/H62,"")</f>
        <v/>
      </c>
    </row>
    <row r="63" spans="1:15" s="173" customFormat="1" x14ac:dyDescent="0.25">
      <c r="A63" s="222" t="s">
        <v>575</v>
      </c>
      <c r="B63" s="206"/>
      <c r="C63" s="206"/>
      <c r="D63" s="206"/>
      <c r="E63" s="206"/>
      <c r="F63" s="225"/>
      <c r="G63" s="220"/>
      <c r="H63" s="204"/>
      <c r="I63" s="208"/>
      <c r="J63" s="206"/>
      <c r="K63" s="206"/>
      <c r="L63" s="206"/>
      <c r="M63" s="206"/>
      <c r="N63" s="206"/>
      <c r="O63" s="206"/>
    </row>
    <row r="64" spans="1:15" s="173" customFormat="1" x14ac:dyDescent="0.25">
      <c r="A64" s="223" t="s">
        <v>576</v>
      </c>
      <c r="B64" s="207"/>
      <c r="C64" s="207"/>
      <c r="D64" s="207"/>
      <c r="E64" s="207"/>
      <c r="F64" s="226"/>
      <c r="G64" s="235"/>
      <c r="H64" s="202"/>
      <c r="I64" s="209"/>
      <c r="J64" s="207"/>
      <c r="K64" s="207"/>
      <c r="L64" s="207"/>
      <c r="M64" s="207"/>
      <c r="N64" s="207"/>
      <c r="O64" s="207"/>
    </row>
    <row r="65" spans="1:15" s="173" customFormat="1" x14ac:dyDescent="0.25">
      <c r="A65" s="224" t="s">
        <v>577</v>
      </c>
      <c r="B65" s="207"/>
      <c r="C65" s="207"/>
      <c r="D65" s="207"/>
      <c r="E65" s="207"/>
      <c r="F65" s="226"/>
      <c r="G65" s="236"/>
      <c r="H65" s="203"/>
      <c r="I65" s="209"/>
      <c r="J65" s="207"/>
      <c r="K65" s="207"/>
      <c r="L65" s="207"/>
      <c r="M65" s="207"/>
      <c r="N65" s="207"/>
      <c r="O65" s="207"/>
    </row>
    <row r="66" spans="1:15" s="173" customFormat="1" x14ac:dyDescent="0.25">
      <c r="G66" s="221"/>
      <c r="I66" s="48"/>
    </row>
    <row r="67" spans="1:15" s="59" customFormat="1" x14ac:dyDescent="0.25">
      <c r="A67" s="198">
        <v>12</v>
      </c>
      <c r="B67" s="285"/>
      <c r="C67" s="286"/>
      <c r="D67" s="205"/>
      <c r="E67" s="205"/>
      <c r="F67" s="210"/>
      <c r="G67" s="219"/>
      <c r="H67" s="15">
        <f>SUM(H68:H70)</f>
        <v>0</v>
      </c>
      <c r="I67" s="211" t="str">
        <f>IF(H67&gt;0,H67/(F67*365),"")</f>
        <v/>
      </c>
      <c r="J67" s="199"/>
      <c r="K67" s="200" t="str">
        <f>IFERROR(J67/H67,"")</f>
        <v/>
      </c>
      <c r="L67" s="199"/>
      <c r="M67" s="200" t="str">
        <f>IFERROR(L67/H67,"")</f>
        <v/>
      </c>
      <c r="N67" s="201" t="str">
        <f>IF(J67=0,"",J67-L67)</f>
        <v/>
      </c>
      <c r="O67" s="200" t="str">
        <f>IFERROR(N67/H67,"")</f>
        <v/>
      </c>
    </row>
    <row r="68" spans="1:15" s="173" customFormat="1" x14ac:dyDescent="0.25">
      <c r="A68" s="222" t="s">
        <v>575</v>
      </c>
      <c r="B68" s="206"/>
      <c r="C68" s="206"/>
      <c r="D68" s="206"/>
      <c r="E68" s="206"/>
      <c r="F68" s="225"/>
      <c r="G68" s="220"/>
      <c r="H68" s="204"/>
      <c r="I68" s="208"/>
      <c r="J68" s="206"/>
      <c r="K68" s="206"/>
      <c r="L68" s="206"/>
      <c r="M68" s="206"/>
      <c r="N68" s="206"/>
      <c r="O68" s="206"/>
    </row>
    <row r="69" spans="1:15" s="173" customFormat="1" x14ac:dyDescent="0.25">
      <c r="A69" s="223" t="s">
        <v>576</v>
      </c>
      <c r="B69" s="207"/>
      <c r="C69" s="207"/>
      <c r="D69" s="207"/>
      <c r="E69" s="207"/>
      <c r="F69" s="226"/>
      <c r="G69" s="235"/>
      <c r="H69" s="202"/>
      <c r="I69" s="209"/>
      <c r="J69" s="207"/>
      <c r="K69" s="207"/>
      <c r="L69" s="207"/>
      <c r="M69" s="207"/>
      <c r="N69" s="207"/>
      <c r="O69" s="207"/>
    </row>
    <row r="70" spans="1:15" s="173" customFormat="1" x14ac:dyDescent="0.25">
      <c r="A70" s="224" t="s">
        <v>577</v>
      </c>
      <c r="B70" s="207"/>
      <c r="C70" s="207"/>
      <c r="D70" s="207"/>
      <c r="E70" s="207"/>
      <c r="F70" s="226"/>
      <c r="G70" s="236"/>
      <c r="H70" s="203"/>
      <c r="I70" s="209"/>
      <c r="J70" s="207"/>
      <c r="K70" s="207"/>
      <c r="L70" s="207"/>
      <c r="M70" s="207"/>
      <c r="N70" s="207"/>
      <c r="O70" s="207"/>
    </row>
    <row r="71" spans="1:15" s="173" customFormat="1" x14ac:dyDescent="0.25">
      <c r="G71" s="221"/>
      <c r="I71" s="48"/>
    </row>
    <row r="72" spans="1:15" s="59" customFormat="1" x14ac:dyDescent="0.25">
      <c r="A72" s="198">
        <v>13</v>
      </c>
      <c r="B72" s="285"/>
      <c r="C72" s="286"/>
      <c r="D72" s="205"/>
      <c r="E72" s="205"/>
      <c r="F72" s="210"/>
      <c r="G72" s="219"/>
      <c r="H72" s="15">
        <f>SUM(H73:H75)</f>
        <v>0</v>
      </c>
      <c r="I72" s="211" t="str">
        <f>IF(H72&gt;0,H72/(F72*365),"")</f>
        <v/>
      </c>
      <c r="J72" s="199"/>
      <c r="K72" s="200" t="str">
        <f>IFERROR(J72/H72,"")</f>
        <v/>
      </c>
      <c r="L72" s="199"/>
      <c r="M72" s="200" t="str">
        <f>IFERROR(L72/H72,"")</f>
        <v/>
      </c>
      <c r="N72" s="201" t="str">
        <f>IF(J72=0,"",J72-L72)</f>
        <v/>
      </c>
      <c r="O72" s="200" t="str">
        <f>IFERROR(N72/H72,"")</f>
        <v/>
      </c>
    </row>
    <row r="73" spans="1:15" s="173" customFormat="1" x14ac:dyDescent="0.25">
      <c r="A73" s="222" t="s">
        <v>575</v>
      </c>
      <c r="B73" s="206"/>
      <c r="C73" s="206"/>
      <c r="D73" s="206"/>
      <c r="E73" s="206"/>
      <c r="F73" s="225"/>
      <c r="G73" s="220"/>
      <c r="H73" s="204"/>
      <c r="I73" s="208"/>
      <c r="J73" s="206"/>
      <c r="K73" s="206"/>
      <c r="L73" s="206"/>
      <c r="M73" s="206"/>
      <c r="N73" s="206"/>
      <c r="O73" s="206"/>
    </row>
    <row r="74" spans="1:15" s="173" customFormat="1" x14ac:dyDescent="0.25">
      <c r="A74" s="223" t="s">
        <v>576</v>
      </c>
      <c r="B74" s="207"/>
      <c r="C74" s="207"/>
      <c r="D74" s="207"/>
      <c r="E74" s="207"/>
      <c r="F74" s="226"/>
      <c r="G74" s="235"/>
      <c r="H74" s="202"/>
      <c r="I74" s="209"/>
      <c r="J74" s="207"/>
      <c r="K74" s="207"/>
      <c r="L74" s="207"/>
      <c r="M74" s="207"/>
      <c r="N74" s="207"/>
      <c r="O74" s="207"/>
    </row>
    <row r="75" spans="1:15" s="173" customFormat="1" x14ac:dyDescent="0.25">
      <c r="A75" s="224" t="s">
        <v>577</v>
      </c>
      <c r="B75" s="207"/>
      <c r="C75" s="207"/>
      <c r="D75" s="207"/>
      <c r="E75" s="207"/>
      <c r="F75" s="226"/>
      <c r="G75" s="236"/>
      <c r="H75" s="203"/>
      <c r="I75" s="209"/>
      <c r="J75" s="207"/>
      <c r="K75" s="207"/>
      <c r="L75" s="207"/>
      <c r="M75" s="207"/>
      <c r="N75" s="207"/>
      <c r="O75" s="207"/>
    </row>
    <row r="76" spans="1:15" s="173" customFormat="1" x14ac:dyDescent="0.25">
      <c r="G76" s="221"/>
      <c r="I76" s="48"/>
    </row>
    <row r="77" spans="1:15" s="59" customFormat="1" x14ac:dyDescent="0.25">
      <c r="A77" s="198">
        <v>14</v>
      </c>
      <c r="B77" s="285"/>
      <c r="C77" s="286"/>
      <c r="D77" s="205"/>
      <c r="E77" s="205"/>
      <c r="F77" s="210"/>
      <c r="G77" s="219"/>
      <c r="H77" s="15">
        <f>SUM(H78:H80)</f>
        <v>0</v>
      </c>
      <c r="I77" s="211" t="str">
        <f>IF(H77&gt;0,H77/(F77*365),"")</f>
        <v/>
      </c>
      <c r="J77" s="199"/>
      <c r="K77" s="200" t="str">
        <f>IFERROR(J77/H77,"")</f>
        <v/>
      </c>
      <c r="L77" s="199"/>
      <c r="M77" s="200" t="str">
        <f>IFERROR(L77/H77,"")</f>
        <v/>
      </c>
      <c r="N77" s="201" t="str">
        <f>IF(J77=0,"",J77-L77)</f>
        <v/>
      </c>
      <c r="O77" s="200" t="str">
        <f>IFERROR(N77/H77,"")</f>
        <v/>
      </c>
    </row>
    <row r="78" spans="1:15" s="173" customFormat="1" x14ac:dyDescent="0.25">
      <c r="A78" s="222" t="s">
        <v>575</v>
      </c>
      <c r="B78" s="206"/>
      <c r="C78" s="206"/>
      <c r="D78" s="206"/>
      <c r="E78" s="206"/>
      <c r="F78" s="225"/>
      <c r="G78" s="220"/>
      <c r="H78" s="204"/>
      <c r="I78" s="208"/>
      <c r="J78" s="206"/>
      <c r="K78" s="206"/>
      <c r="L78" s="206"/>
      <c r="M78" s="206"/>
      <c r="N78" s="206"/>
      <c r="O78" s="206"/>
    </row>
    <row r="79" spans="1:15" s="173" customFormat="1" x14ac:dyDescent="0.25">
      <c r="A79" s="223" t="s">
        <v>576</v>
      </c>
      <c r="B79" s="207"/>
      <c r="C79" s="207"/>
      <c r="D79" s="207"/>
      <c r="E79" s="207"/>
      <c r="F79" s="226"/>
      <c r="G79" s="235"/>
      <c r="H79" s="202"/>
      <c r="I79" s="209"/>
      <c r="J79" s="207"/>
      <c r="K79" s="207"/>
      <c r="L79" s="207"/>
      <c r="M79" s="207"/>
      <c r="N79" s="207"/>
      <c r="O79" s="207"/>
    </row>
    <row r="80" spans="1:15" s="173" customFormat="1" x14ac:dyDescent="0.25">
      <c r="A80" s="224" t="s">
        <v>577</v>
      </c>
      <c r="B80" s="207"/>
      <c r="C80" s="207"/>
      <c r="D80" s="207"/>
      <c r="E80" s="207"/>
      <c r="F80" s="226"/>
      <c r="G80" s="236"/>
      <c r="H80" s="203"/>
      <c r="I80" s="209"/>
      <c r="J80" s="207"/>
      <c r="K80" s="207"/>
      <c r="L80" s="207"/>
      <c r="M80" s="207"/>
      <c r="N80" s="207"/>
      <c r="O80" s="207"/>
    </row>
    <row r="81" spans="1:15" s="173" customFormat="1" x14ac:dyDescent="0.25">
      <c r="G81" s="221"/>
      <c r="I81" s="48"/>
    </row>
    <row r="82" spans="1:15" s="59" customFormat="1" x14ac:dyDescent="0.25">
      <c r="A82" s="198">
        <v>15</v>
      </c>
      <c r="B82" s="285"/>
      <c r="C82" s="286"/>
      <c r="D82" s="205"/>
      <c r="E82" s="205"/>
      <c r="F82" s="210"/>
      <c r="G82" s="219"/>
      <c r="H82" s="15">
        <f>SUM(H83:H85)</f>
        <v>0</v>
      </c>
      <c r="I82" s="211" t="str">
        <f>IF(H82&gt;0,H82/(F82*365),"")</f>
        <v/>
      </c>
      <c r="J82" s="199"/>
      <c r="K82" s="200" t="str">
        <f>IFERROR(J82/H82,"")</f>
        <v/>
      </c>
      <c r="L82" s="199"/>
      <c r="M82" s="200" t="str">
        <f>IFERROR(L82/H82,"")</f>
        <v/>
      </c>
      <c r="N82" s="201" t="str">
        <f>IF(J82=0,"",J82-L82)</f>
        <v/>
      </c>
      <c r="O82" s="200" t="str">
        <f>IFERROR(N82/H82,"")</f>
        <v/>
      </c>
    </row>
    <row r="83" spans="1:15" s="173" customFormat="1" x14ac:dyDescent="0.25">
      <c r="A83" s="222" t="s">
        <v>575</v>
      </c>
      <c r="B83" s="206"/>
      <c r="C83" s="206"/>
      <c r="D83" s="206"/>
      <c r="E83" s="206"/>
      <c r="F83" s="225"/>
      <c r="G83" s="220"/>
      <c r="H83" s="204"/>
      <c r="I83" s="208"/>
      <c r="J83" s="206"/>
      <c r="K83" s="206"/>
      <c r="L83" s="206"/>
      <c r="M83" s="206"/>
      <c r="N83" s="206"/>
      <c r="O83" s="206"/>
    </row>
    <row r="84" spans="1:15" s="173" customFormat="1" x14ac:dyDescent="0.25">
      <c r="A84" s="223" t="s">
        <v>576</v>
      </c>
      <c r="B84" s="207"/>
      <c r="C84" s="207"/>
      <c r="D84" s="207"/>
      <c r="E84" s="207"/>
      <c r="F84" s="226"/>
      <c r="G84" s="235"/>
      <c r="H84" s="202"/>
      <c r="I84" s="209"/>
      <c r="J84" s="207"/>
      <c r="K84" s="207"/>
      <c r="L84" s="207"/>
      <c r="M84" s="207"/>
      <c r="N84" s="207"/>
      <c r="O84" s="207"/>
    </row>
    <row r="85" spans="1:15" s="173" customFormat="1" x14ac:dyDescent="0.25">
      <c r="A85" s="224" t="s">
        <v>577</v>
      </c>
      <c r="B85" s="207"/>
      <c r="C85" s="207"/>
      <c r="D85" s="207"/>
      <c r="E85" s="207"/>
      <c r="F85" s="226"/>
      <c r="G85" s="236"/>
      <c r="H85" s="203"/>
      <c r="I85" s="209"/>
      <c r="J85" s="207"/>
      <c r="K85" s="207"/>
      <c r="L85" s="207"/>
      <c r="M85" s="207"/>
      <c r="N85" s="207"/>
      <c r="O85" s="207"/>
    </row>
    <row r="86" spans="1:15" s="173" customFormat="1" x14ac:dyDescent="0.25">
      <c r="G86" s="221"/>
      <c r="I86" s="48"/>
    </row>
    <row r="87" spans="1:15" s="59" customFormat="1" x14ac:dyDescent="0.25">
      <c r="A87" s="198">
        <v>16</v>
      </c>
      <c r="B87" s="285"/>
      <c r="C87" s="286"/>
      <c r="D87" s="205"/>
      <c r="E87" s="205"/>
      <c r="F87" s="210"/>
      <c r="G87" s="219"/>
      <c r="H87" s="15">
        <f>SUM(H88:H90)</f>
        <v>0</v>
      </c>
      <c r="I87" s="211" t="str">
        <f>IF(H87&gt;0,H87/(F87*365),"")</f>
        <v/>
      </c>
      <c r="J87" s="199"/>
      <c r="K87" s="200" t="str">
        <f>IFERROR(J87/H87,"")</f>
        <v/>
      </c>
      <c r="L87" s="199"/>
      <c r="M87" s="200" t="str">
        <f>IFERROR(L87/H87,"")</f>
        <v/>
      </c>
      <c r="N87" s="201" t="str">
        <f>IF(J87=0,"",J87-L87)</f>
        <v/>
      </c>
      <c r="O87" s="200" t="str">
        <f>IFERROR(N87/H87,"")</f>
        <v/>
      </c>
    </row>
    <row r="88" spans="1:15" s="173" customFormat="1" x14ac:dyDescent="0.25">
      <c r="A88" s="222" t="s">
        <v>575</v>
      </c>
      <c r="B88" s="206"/>
      <c r="C88" s="206"/>
      <c r="D88" s="206"/>
      <c r="E88" s="206"/>
      <c r="F88" s="225"/>
      <c r="G88" s="220"/>
      <c r="H88" s="204"/>
      <c r="I88" s="208"/>
      <c r="J88" s="206"/>
      <c r="K88" s="206"/>
      <c r="L88" s="206"/>
      <c r="M88" s="206"/>
      <c r="N88" s="206"/>
      <c r="O88" s="206"/>
    </row>
    <row r="89" spans="1:15" s="173" customFormat="1" x14ac:dyDescent="0.25">
      <c r="A89" s="223" t="s">
        <v>576</v>
      </c>
      <c r="B89" s="207"/>
      <c r="C89" s="207"/>
      <c r="D89" s="207"/>
      <c r="E89" s="207"/>
      <c r="F89" s="226"/>
      <c r="G89" s="235"/>
      <c r="H89" s="202"/>
      <c r="I89" s="209"/>
      <c r="J89" s="207"/>
      <c r="K89" s="207"/>
      <c r="L89" s="207"/>
      <c r="M89" s="207"/>
      <c r="N89" s="207"/>
      <c r="O89" s="207"/>
    </row>
    <row r="90" spans="1:15" s="173" customFormat="1" x14ac:dyDescent="0.25">
      <c r="A90" s="224" t="s">
        <v>577</v>
      </c>
      <c r="B90" s="207"/>
      <c r="C90" s="207"/>
      <c r="D90" s="207"/>
      <c r="E90" s="207"/>
      <c r="F90" s="226"/>
      <c r="G90" s="236"/>
      <c r="H90" s="203"/>
      <c r="I90" s="209"/>
      <c r="J90" s="207"/>
      <c r="K90" s="207"/>
      <c r="L90" s="207"/>
      <c r="M90" s="207"/>
      <c r="N90" s="207"/>
      <c r="O90" s="207"/>
    </row>
    <row r="91" spans="1:15" s="173" customFormat="1" x14ac:dyDescent="0.25">
      <c r="G91" s="221"/>
      <c r="I91" s="48"/>
    </row>
    <row r="92" spans="1:15" s="59" customFormat="1" x14ac:dyDescent="0.25">
      <c r="A92" s="198">
        <v>17</v>
      </c>
      <c r="B92" s="285"/>
      <c r="C92" s="286"/>
      <c r="D92" s="205"/>
      <c r="E92" s="205"/>
      <c r="F92" s="210"/>
      <c r="G92" s="219"/>
      <c r="H92" s="15">
        <f>SUM(H93:H95)</f>
        <v>0</v>
      </c>
      <c r="I92" s="211" t="str">
        <f>IF(H92&gt;0,H92/(F92*365),"")</f>
        <v/>
      </c>
      <c r="J92" s="199"/>
      <c r="K92" s="200" t="str">
        <f>IFERROR(J92/H92,"")</f>
        <v/>
      </c>
      <c r="L92" s="199"/>
      <c r="M92" s="200" t="str">
        <f>IFERROR(L92/H92,"")</f>
        <v/>
      </c>
      <c r="N92" s="201" t="str">
        <f>IF(J92=0,"",J92-L92)</f>
        <v/>
      </c>
      <c r="O92" s="200" t="str">
        <f>IFERROR(N92/H92,"")</f>
        <v/>
      </c>
    </row>
    <row r="93" spans="1:15" s="173" customFormat="1" x14ac:dyDescent="0.25">
      <c r="A93" s="222" t="s">
        <v>575</v>
      </c>
      <c r="B93" s="206"/>
      <c r="C93" s="206"/>
      <c r="D93" s="206"/>
      <c r="E93" s="206"/>
      <c r="F93" s="225"/>
      <c r="G93" s="220"/>
      <c r="H93" s="204"/>
      <c r="I93" s="208"/>
      <c r="J93" s="206"/>
      <c r="K93" s="206"/>
      <c r="L93" s="206"/>
      <c r="M93" s="206"/>
      <c r="N93" s="206"/>
      <c r="O93" s="206"/>
    </row>
    <row r="94" spans="1:15" s="173" customFormat="1" x14ac:dyDescent="0.25">
      <c r="A94" s="223" t="s">
        <v>576</v>
      </c>
      <c r="B94" s="207"/>
      <c r="C94" s="207"/>
      <c r="D94" s="207"/>
      <c r="E94" s="207"/>
      <c r="F94" s="226"/>
      <c r="G94" s="235"/>
      <c r="H94" s="202"/>
      <c r="I94" s="209"/>
      <c r="J94" s="207"/>
      <c r="K94" s="207"/>
      <c r="L94" s="207"/>
      <c r="M94" s="207"/>
      <c r="N94" s="207"/>
      <c r="O94" s="207"/>
    </row>
    <row r="95" spans="1:15" s="173" customFormat="1" x14ac:dyDescent="0.25">
      <c r="A95" s="224" t="s">
        <v>577</v>
      </c>
      <c r="B95" s="207"/>
      <c r="C95" s="207"/>
      <c r="D95" s="207"/>
      <c r="E95" s="207"/>
      <c r="F95" s="226"/>
      <c r="G95" s="236"/>
      <c r="H95" s="203"/>
      <c r="I95" s="209"/>
      <c r="J95" s="207"/>
      <c r="K95" s="207"/>
      <c r="L95" s="207"/>
      <c r="M95" s="207"/>
      <c r="N95" s="207"/>
      <c r="O95" s="207"/>
    </row>
    <row r="96" spans="1:15" s="173" customFormat="1" x14ac:dyDescent="0.25">
      <c r="G96" s="221"/>
      <c r="I96" s="48"/>
    </row>
    <row r="97" spans="1:15" s="59" customFormat="1" x14ac:dyDescent="0.25">
      <c r="A97" s="198">
        <v>18</v>
      </c>
      <c r="B97" s="285"/>
      <c r="C97" s="286"/>
      <c r="D97" s="205"/>
      <c r="E97" s="205"/>
      <c r="F97" s="210"/>
      <c r="G97" s="219"/>
      <c r="H97" s="15">
        <f>SUM(H98:H100)</f>
        <v>0</v>
      </c>
      <c r="I97" s="211" t="str">
        <f>IF(H97&gt;0,H97/(F97*365),"")</f>
        <v/>
      </c>
      <c r="J97" s="199"/>
      <c r="K97" s="200" t="str">
        <f>IFERROR(J97/H97,"")</f>
        <v/>
      </c>
      <c r="L97" s="199"/>
      <c r="M97" s="200" t="str">
        <f>IFERROR(L97/H97,"")</f>
        <v/>
      </c>
      <c r="N97" s="201" t="str">
        <f>IF(J97=0,"",J97-L97)</f>
        <v/>
      </c>
      <c r="O97" s="200" t="str">
        <f>IFERROR(N97/H97,"")</f>
        <v/>
      </c>
    </row>
    <row r="98" spans="1:15" s="173" customFormat="1" x14ac:dyDescent="0.25">
      <c r="A98" s="222" t="s">
        <v>575</v>
      </c>
      <c r="B98" s="206"/>
      <c r="C98" s="206"/>
      <c r="D98" s="206"/>
      <c r="E98" s="206"/>
      <c r="F98" s="225"/>
      <c r="G98" s="220"/>
      <c r="H98" s="204"/>
      <c r="I98" s="208"/>
      <c r="J98" s="206"/>
      <c r="K98" s="206"/>
      <c r="L98" s="206"/>
      <c r="M98" s="206"/>
      <c r="N98" s="206"/>
      <c r="O98" s="206"/>
    </row>
    <row r="99" spans="1:15" s="173" customFormat="1" x14ac:dyDescent="0.25">
      <c r="A99" s="223" t="s">
        <v>576</v>
      </c>
      <c r="B99" s="207"/>
      <c r="C99" s="207"/>
      <c r="D99" s="207"/>
      <c r="E99" s="207"/>
      <c r="F99" s="226"/>
      <c r="G99" s="235"/>
      <c r="H99" s="202"/>
      <c r="I99" s="209"/>
      <c r="J99" s="207"/>
      <c r="K99" s="207"/>
      <c r="L99" s="207"/>
      <c r="M99" s="207"/>
      <c r="N99" s="207"/>
      <c r="O99" s="207"/>
    </row>
    <row r="100" spans="1:15" s="173" customFormat="1" x14ac:dyDescent="0.25">
      <c r="A100" s="224" t="s">
        <v>577</v>
      </c>
      <c r="B100" s="207"/>
      <c r="C100" s="207"/>
      <c r="D100" s="207"/>
      <c r="E100" s="207"/>
      <c r="F100" s="226"/>
      <c r="G100" s="236"/>
      <c r="H100" s="203"/>
      <c r="I100" s="209"/>
      <c r="J100" s="207"/>
      <c r="K100" s="207"/>
      <c r="L100" s="207"/>
      <c r="M100" s="207"/>
      <c r="N100" s="207"/>
      <c r="O100" s="207"/>
    </row>
    <row r="101" spans="1:15" s="173" customFormat="1" x14ac:dyDescent="0.25">
      <c r="G101" s="221"/>
      <c r="I101" s="48"/>
    </row>
    <row r="102" spans="1:15" s="59" customFormat="1" x14ac:dyDescent="0.25">
      <c r="A102" s="198">
        <v>19</v>
      </c>
      <c r="B102" s="285"/>
      <c r="C102" s="286"/>
      <c r="D102" s="205"/>
      <c r="E102" s="205"/>
      <c r="F102" s="210"/>
      <c r="G102" s="219"/>
      <c r="H102" s="15">
        <f>SUM(H103:H105)</f>
        <v>0</v>
      </c>
      <c r="I102" s="211" t="str">
        <f>IF(H102&gt;0,H102/(F102*365),"")</f>
        <v/>
      </c>
      <c r="J102" s="199"/>
      <c r="K102" s="200" t="str">
        <f>IFERROR(J102/H102,"")</f>
        <v/>
      </c>
      <c r="L102" s="199"/>
      <c r="M102" s="200" t="str">
        <f>IFERROR(L102/H102,"")</f>
        <v/>
      </c>
      <c r="N102" s="201" t="str">
        <f>IF(J102=0,"",J102-L102)</f>
        <v/>
      </c>
      <c r="O102" s="200" t="str">
        <f>IFERROR(N102/H102,"")</f>
        <v/>
      </c>
    </row>
    <row r="103" spans="1:15" s="173" customFormat="1" x14ac:dyDescent="0.25">
      <c r="A103" s="222" t="s">
        <v>575</v>
      </c>
      <c r="B103" s="206"/>
      <c r="C103" s="206"/>
      <c r="D103" s="206"/>
      <c r="E103" s="206"/>
      <c r="F103" s="225"/>
      <c r="G103" s="220"/>
      <c r="H103" s="204"/>
      <c r="I103" s="208"/>
      <c r="J103" s="206"/>
      <c r="K103" s="206"/>
      <c r="L103" s="206"/>
      <c r="M103" s="206"/>
      <c r="N103" s="206"/>
      <c r="O103" s="206"/>
    </row>
    <row r="104" spans="1:15" s="173" customFormat="1" x14ac:dyDescent="0.25">
      <c r="A104" s="223" t="s">
        <v>576</v>
      </c>
      <c r="B104" s="207"/>
      <c r="C104" s="207"/>
      <c r="D104" s="207"/>
      <c r="E104" s="207"/>
      <c r="F104" s="226"/>
      <c r="G104" s="235"/>
      <c r="H104" s="202"/>
      <c r="I104" s="209"/>
      <c r="J104" s="207"/>
      <c r="K104" s="207"/>
      <c r="L104" s="207"/>
      <c r="M104" s="207"/>
      <c r="N104" s="207"/>
      <c r="O104" s="207"/>
    </row>
    <row r="105" spans="1:15" s="173" customFormat="1" x14ac:dyDescent="0.25">
      <c r="A105" s="224" t="s">
        <v>577</v>
      </c>
      <c r="B105" s="207"/>
      <c r="C105" s="207"/>
      <c r="D105" s="207"/>
      <c r="E105" s="207"/>
      <c r="F105" s="226"/>
      <c r="G105" s="236"/>
      <c r="H105" s="203"/>
      <c r="I105" s="209"/>
      <c r="J105" s="207"/>
      <c r="K105" s="207"/>
      <c r="L105" s="207"/>
      <c r="M105" s="207"/>
      <c r="N105" s="207"/>
      <c r="O105" s="207"/>
    </row>
    <row r="106" spans="1:15" s="173" customFormat="1" x14ac:dyDescent="0.25">
      <c r="G106" s="221"/>
      <c r="I106" s="48"/>
    </row>
    <row r="107" spans="1:15" s="59" customFormat="1" x14ac:dyDescent="0.25">
      <c r="A107" s="198">
        <v>20</v>
      </c>
      <c r="B107" s="285"/>
      <c r="C107" s="286"/>
      <c r="D107" s="205"/>
      <c r="E107" s="205"/>
      <c r="F107" s="210"/>
      <c r="G107" s="219"/>
      <c r="H107" s="15">
        <f>SUM(H108:H110)</f>
        <v>0</v>
      </c>
      <c r="I107" s="211" t="str">
        <f>IF(H107&gt;0,H107/(F107*365),"")</f>
        <v/>
      </c>
      <c r="J107" s="199"/>
      <c r="K107" s="200" t="str">
        <f>IFERROR(J107/H107,"")</f>
        <v/>
      </c>
      <c r="L107" s="199"/>
      <c r="M107" s="200" t="str">
        <f>IFERROR(L107/H107,"")</f>
        <v/>
      </c>
      <c r="N107" s="201" t="str">
        <f>IF(J107=0,"",J107-L107)</f>
        <v/>
      </c>
      <c r="O107" s="200" t="str">
        <f>IFERROR(N107/H107,"")</f>
        <v/>
      </c>
    </row>
    <row r="108" spans="1:15" s="173" customFormat="1" x14ac:dyDescent="0.25">
      <c r="A108" s="222" t="s">
        <v>575</v>
      </c>
      <c r="B108" s="206"/>
      <c r="C108" s="206"/>
      <c r="D108" s="206"/>
      <c r="E108" s="206"/>
      <c r="F108" s="225"/>
      <c r="G108" s="220"/>
      <c r="H108" s="204"/>
      <c r="I108" s="208"/>
      <c r="J108" s="206"/>
      <c r="K108" s="206"/>
      <c r="L108" s="206"/>
      <c r="M108" s="206"/>
      <c r="N108" s="206"/>
      <c r="O108" s="206"/>
    </row>
    <row r="109" spans="1:15" s="173" customFormat="1" x14ac:dyDescent="0.25">
      <c r="A109" s="223" t="s">
        <v>576</v>
      </c>
      <c r="B109" s="207"/>
      <c r="C109" s="207"/>
      <c r="D109" s="207"/>
      <c r="E109" s="207"/>
      <c r="F109" s="226"/>
      <c r="G109" s="235"/>
      <c r="H109" s="202"/>
      <c r="I109" s="209"/>
      <c r="J109" s="207"/>
      <c r="K109" s="207"/>
      <c r="L109" s="207"/>
      <c r="M109" s="207"/>
      <c r="N109" s="207"/>
      <c r="O109" s="207"/>
    </row>
    <row r="110" spans="1:15" s="173" customFormat="1" x14ac:dyDescent="0.25">
      <c r="A110" s="224" t="s">
        <v>577</v>
      </c>
      <c r="B110" s="207"/>
      <c r="C110" s="207"/>
      <c r="D110" s="207"/>
      <c r="E110" s="207"/>
      <c r="F110" s="226"/>
      <c r="G110" s="236"/>
      <c r="H110" s="203"/>
      <c r="I110" s="209"/>
      <c r="J110" s="207"/>
      <c r="K110" s="207"/>
      <c r="L110" s="207"/>
      <c r="M110" s="207"/>
      <c r="N110" s="207"/>
      <c r="O110" s="207"/>
    </row>
    <row r="111" spans="1:15" s="173" customFormat="1" x14ac:dyDescent="0.25">
      <c r="G111" s="221"/>
      <c r="I111" s="48"/>
    </row>
    <row r="112" spans="1:15" s="59" customFormat="1" x14ac:dyDescent="0.25">
      <c r="A112" s="198">
        <v>21</v>
      </c>
      <c r="B112" s="285"/>
      <c r="C112" s="286"/>
      <c r="D112" s="205"/>
      <c r="E112" s="205"/>
      <c r="F112" s="210"/>
      <c r="G112" s="219"/>
      <c r="H112" s="15">
        <f>SUM(H113:H115)</f>
        <v>0</v>
      </c>
      <c r="I112" s="211" t="str">
        <f>IF(H112&gt;0,H112/(F112*365),"")</f>
        <v/>
      </c>
      <c r="J112" s="199"/>
      <c r="K112" s="200" t="str">
        <f>IFERROR(J112/H112,"")</f>
        <v/>
      </c>
      <c r="L112" s="199"/>
      <c r="M112" s="200" t="str">
        <f>IFERROR(L112/H112,"")</f>
        <v/>
      </c>
      <c r="N112" s="201" t="str">
        <f>IF(J112=0,"",J112-L112)</f>
        <v/>
      </c>
      <c r="O112" s="200" t="str">
        <f>IFERROR(N112/H112,"")</f>
        <v/>
      </c>
    </row>
    <row r="113" spans="1:15" s="173" customFormat="1" x14ac:dyDescent="0.25">
      <c r="A113" s="222" t="s">
        <v>575</v>
      </c>
      <c r="B113" s="206"/>
      <c r="C113" s="206"/>
      <c r="D113" s="206"/>
      <c r="E113" s="206"/>
      <c r="F113" s="225"/>
      <c r="G113" s="220"/>
      <c r="H113" s="204"/>
      <c r="I113" s="208"/>
      <c r="J113" s="206"/>
      <c r="K113" s="206"/>
      <c r="L113" s="206"/>
      <c r="M113" s="206"/>
      <c r="N113" s="206"/>
      <c r="O113" s="206"/>
    </row>
    <row r="114" spans="1:15" s="173" customFormat="1" x14ac:dyDescent="0.25">
      <c r="A114" s="223" t="s">
        <v>576</v>
      </c>
      <c r="B114" s="207"/>
      <c r="C114" s="207"/>
      <c r="D114" s="207"/>
      <c r="E114" s="207"/>
      <c r="F114" s="226"/>
      <c r="G114" s="235"/>
      <c r="H114" s="202"/>
      <c r="I114" s="209"/>
      <c r="J114" s="207"/>
      <c r="K114" s="207"/>
      <c r="L114" s="207"/>
      <c r="M114" s="207"/>
      <c r="N114" s="207"/>
      <c r="O114" s="207"/>
    </row>
    <row r="115" spans="1:15" s="173" customFormat="1" x14ac:dyDescent="0.25">
      <c r="A115" s="224" t="s">
        <v>577</v>
      </c>
      <c r="B115" s="207"/>
      <c r="C115" s="207"/>
      <c r="D115" s="207"/>
      <c r="E115" s="207"/>
      <c r="F115" s="226"/>
      <c r="G115" s="236"/>
      <c r="H115" s="203"/>
      <c r="I115" s="209"/>
      <c r="J115" s="207"/>
      <c r="K115" s="207"/>
      <c r="L115" s="207"/>
      <c r="M115" s="207"/>
      <c r="N115" s="207"/>
      <c r="O115" s="207"/>
    </row>
    <row r="116" spans="1:15" s="173" customFormat="1" x14ac:dyDescent="0.25">
      <c r="G116" s="221"/>
      <c r="I116" s="48"/>
    </row>
    <row r="117" spans="1:15" s="59" customFormat="1" x14ac:dyDescent="0.25">
      <c r="A117" s="198">
        <v>22</v>
      </c>
      <c r="B117" s="285"/>
      <c r="C117" s="286"/>
      <c r="D117" s="205"/>
      <c r="E117" s="205"/>
      <c r="F117" s="210"/>
      <c r="G117" s="219"/>
      <c r="H117" s="15">
        <f>SUM(H118:H120)</f>
        <v>0</v>
      </c>
      <c r="I117" s="211" t="str">
        <f>IF(H117&gt;0,H117/(F117*365),"")</f>
        <v/>
      </c>
      <c r="J117" s="199"/>
      <c r="K117" s="200" t="str">
        <f>IFERROR(J117/H117,"")</f>
        <v/>
      </c>
      <c r="L117" s="199"/>
      <c r="M117" s="200" t="str">
        <f>IFERROR(L117/H117,"")</f>
        <v/>
      </c>
      <c r="N117" s="201" t="str">
        <f>IF(J117=0,"",J117-L117)</f>
        <v/>
      </c>
      <c r="O117" s="200" t="str">
        <f>IFERROR(N117/H117,"")</f>
        <v/>
      </c>
    </row>
    <row r="118" spans="1:15" s="173" customFormat="1" x14ac:dyDescent="0.25">
      <c r="A118" s="222" t="s">
        <v>575</v>
      </c>
      <c r="B118" s="206"/>
      <c r="C118" s="206"/>
      <c r="D118" s="206"/>
      <c r="E118" s="206"/>
      <c r="F118" s="225"/>
      <c r="G118" s="220"/>
      <c r="H118" s="204"/>
      <c r="I118" s="208"/>
      <c r="J118" s="206"/>
      <c r="K118" s="206"/>
      <c r="L118" s="206"/>
      <c r="M118" s="206"/>
      <c r="N118" s="206"/>
      <c r="O118" s="206"/>
    </row>
    <row r="119" spans="1:15" s="173" customFormat="1" x14ac:dyDescent="0.25">
      <c r="A119" s="223" t="s">
        <v>576</v>
      </c>
      <c r="B119" s="207"/>
      <c r="C119" s="207"/>
      <c r="D119" s="207"/>
      <c r="E119" s="207"/>
      <c r="F119" s="226"/>
      <c r="G119" s="235"/>
      <c r="H119" s="202"/>
      <c r="I119" s="209"/>
      <c r="J119" s="207"/>
      <c r="K119" s="207"/>
      <c r="L119" s="207"/>
      <c r="M119" s="207"/>
      <c r="N119" s="207"/>
      <c r="O119" s="207"/>
    </row>
    <row r="120" spans="1:15" s="173" customFormat="1" x14ac:dyDescent="0.25">
      <c r="A120" s="224" t="s">
        <v>577</v>
      </c>
      <c r="B120" s="207"/>
      <c r="C120" s="207"/>
      <c r="D120" s="207"/>
      <c r="E120" s="207"/>
      <c r="F120" s="226"/>
      <c r="G120" s="236"/>
      <c r="H120" s="203"/>
      <c r="I120" s="209"/>
      <c r="J120" s="207"/>
      <c r="K120" s="207"/>
      <c r="L120" s="207"/>
      <c r="M120" s="207"/>
      <c r="N120" s="207"/>
      <c r="O120" s="207"/>
    </row>
    <row r="121" spans="1:15" s="173" customFormat="1" x14ac:dyDescent="0.25">
      <c r="G121" s="221"/>
      <c r="I121" s="48"/>
    </row>
    <row r="122" spans="1:15" s="59" customFormat="1" x14ac:dyDescent="0.25">
      <c r="A122" s="198">
        <v>23</v>
      </c>
      <c r="B122" s="285"/>
      <c r="C122" s="286"/>
      <c r="D122" s="205"/>
      <c r="E122" s="205"/>
      <c r="F122" s="210"/>
      <c r="G122" s="219"/>
      <c r="H122" s="15">
        <f>SUM(H123:H125)</f>
        <v>0</v>
      </c>
      <c r="I122" s="211" t="str">
        <f>IF(H122&gt;0,H122/(F122*365),"")</f>
        <v/>
      </c>
      <c r="J122" s="199"/>
      <c r="K122" s="200" t="str">
        <f>IFERROR(J122/H122,"")</f>
        <v/>
      </c>
      <c r="L122" s="199"/>
      <c r="M122" s="200" t="str">
        <f>IFERROR(L122/H122,"")</f>
        <v/>
      </c>
      <c r="N122" s="201" t="str">
        <f>IF(J122=0,"",J122-L122)</f>
        <v/>
      </c>
      <c r="O122" s="200" t="str">
        <f>IFERROR(N122/H122,"")</f>
        <v/>
      </c>
    </row>
    <row r="123" spans="1:15" s="173" customFormat="1" x14ac:dyDescent="0.25">
      <c r="A123" s="222" t="s">
        <v>575</v>
      </c>
      <c r="B123" s="206"/>
      <c r="C123" s="206"/>
      <c r="D123" s="206"/>
      <c r="E123" s="206"/>
      <c r="F123" s="225"/>
      <c r="G123" s="220"/>
      <c r="H123" s="204"/>
      <c r="I123" s="208"/>
      <c r="J123" s="206"/>
      <c r="K123" s="206"/>
      <c r="L123" s="206"/>
      <c r="M123" s="206"/>
      <c r="N123" s="206"/>
      <c r="O123" s="206"/>
    </row>
    <row r="124" spans="1:15" s="173" customFormat="1" x14ac:dyDescent="0.25">
      <c r="A124" s="223" t="s">
        <v>576</v>
      </c>
      <c r="B124" s="207"/>
      <c r="C124" s="207"/>
      <c r="D124" s="207"/>
      <c r="E124" s="207"/>
      <c r="F124" s="226"/>
      <c r="G124" s="235"/>
      <c r="H124" s="202"/>
      <c r="I124" s="209"/>
      <c r="J124" s="207"/>
      <c r="K124" s="207"/>
      <c r="L124" s="207"/>
      <c r="M124" s="207"/>
      <c r="N124" s="207"/>
      <c r="O124" s="207"/>
    </row>
    <row r="125" spans="1:15" s="173" customFormat="1" x14ac:dyDescent="0.25">
      <c r="A125" s="224" t="s">
        <v>577</v>
      </c>
      <c r="B125" s="207"/>
      <c r="C125" s="207"/>
      <c r="D125" s="207"/>
      <c r="E125" s="207"/>
      <c r="F125" s="226"/>
      <c r="G125" s="236"/>
      <c r="H125" s="203"/>
      <c r="I125" s="209"/>
      <c r="J125" s="207"/>
      <c r="K125" s="207"/>
      <c r="L125" s="207"/>
      <c r="M125" s="207"/>
      <c r="N125" s="207"/>
      <c r="O125" s="207"/>
    </row>
    <row r="126" spans="1:15" s="173" customFormat="1" x14ac:dyDescent="0.25">
      <c r="G126" s="221"/>
      <c r="I126" s="48"/>
    </row>
    <row r="127" spans="1:15" s="59" customFormat="1" x14ac:dyDescent="0.25">
      <c r="A127" s="198">
        <v>24</v>
      </c>
      <c r="B127" s="285"/>
      <c r="C127" s="286"/>
      <c r="D127" s="205"/>
      <c r="E127" s="205"/>
      <c r="F127" s="210"/>
      <c r="G127" s="219"/>
      <c r="H127" s="15">
        <f>SUM(H128:H130)</f>
        <v>0</v>
      </c>
      <c r="I127" s="211" t="str">
        <f>IF(H127&gt;0,H127/(F127*365),"")</f>
        <v/>
      </c>
      <c r="J127" s="199"/>
      <c r="K127" s="200" t="str">
        <f>IFERROR(J127/H127,"")</f>
        <v/>
      </c>
      <c r="L127" s="199"/>
      <c r="M127" s="200" t="str">
        <f>IFERROR(L127/H127,"")</f>
        <v/>
      </c>
      <c r="N127" s="201" t="str">
        <f>IF(J127=0,"",J127-L127)</f>
        <v/>
      </c>
      <c r="O127" s="200" t="str">
        <f>IFERROR(N127/H127,"")</f>
        <v/>
      </c>
    </row>
    <row r="128" spans="1:15" s="173" customFormat="1" x14ac:dyDescent="0.25">
      <c r="A128" s="222" t="s">
        <v>575</v>
      </c>
      <c r="B128" s="206"/>
      <c r="C128" s="206"/>
      <c r="D128" s="206"/>
      <c r="E128" s="206"/>
      <c r="F128" s="225"/>
      <c r="G128" s="220"/>
      <c r="H128" s="204"/>
      <c r="I128" s="208"/>
      <c r="J128" s="206"/>
      <c r="K128" s="206"/>
      <c r="L128" s="206"/>
      <c r="M128" s="206"/>
      <c r="N128" s="206"/>
      <c r="O128" s="206"/>
    </row>
    <row r="129" spans="1:15" s="173" customFormat="1" x14ac:dyDescent="0.25">
      <c r="A129" s="223" t="s">
        <v>576</v>
      </c>
      <c r="B129" s="207"/>
      <c r="C129" s="207"/>
      <c r="D129" s="207"/>
      <c r="E129" s="207"/>
      <c r="F129" s="226"/>
      <c r="G129" s="235"/>
      <c r="H129" s="202"/>
      <c r="I129" s="209"/>
      <c r="J129" s="207"/>
      <c r="K129" s="207"/>
      <c r="L129" s="207"/>
      <c r="M129" s="207"/>
      <c r="N129" s="207"/>
      <c r="O129" s="207"/>
    </row>
    <row r="130" spans="1:15" s="173" customFormat="1" x14ac:dyDescent="0.25">
      <c r="A130" s="224" t="s">
        <v>577</v>
      </c>
      <c r="B130" s="207"/>
      <c r="C130" s="207"/>
      <c r="D130" s="207"/>
      <c r="E130" s="207"/>
      <c r="F130" s="226"/>
      <c r="G130" s="236"/>
      <c r="H130" s="203"/>
      <c r="I130" s="209"/>
      <c r="J130" s="207"/>
      <c r="K130" s="207"/>
      <c r="L130" s="207"/>
      <c r="M130" s="207"/>
      <c r="N130" s="207"/>
      <c r="O130" s="207"/>
    </row>
    <row r="131" spans="1:15" s="173" customFormat="1" x14ac:dyDescent="0.25">
      <c r="G131" s="221"/>
      <c r="I131" s="48"/>
    </row>
    <row r="132" spans="1:15" s="59" customFormat="1" x14ac:dyDescent="0.25">
      <c r="A132" s="198">
        <v>25</v>
      </c>
      <c r="B132" s="285"/>
      <c r="C132" s="286"/>
      <c r="D132" s="205"/>
      <c r="E132" s="205"/>
      <c r="F132" s="210"/>
      <c r="G132" s="219"/>
      <c r="H132" s="15">
        <f>SUM(H133:H135)</f>
        <v>0</v>
      </c>
      <c r="I132" s="211" t="str">
        <f>IF(H132&gt;0,H132/(F132*365),"")</f>
        <v/>
      </c>
      <c r="J132" s="199"/>
      <c r="K132" s="200" t="str">
        <f>IFERROR(J132/H132,"")</f>
        <v/>
      </c>
      <c r="L132" s="199"/>
      <c r="M132" s="200" t="str">
        <f>IFERROR(L132/H132,"")</f>
        <v/>
      </c>
      <c r="N132" s="201" t="str">
        <f>IF(J132=0,"",J132-L132)</f>
        <v/>
      </c>
      <c r="O132" s="200" t="str">
        <f>IFERROR(N132/H132,"")</f>
        <v/>
      </c>
    </row>
    <row r="133" spans="1:15" s="173" customFormat="1" x14ac:dyDescent="0.25">
      <c r="A133" s="222" t="s">
        <v>575</v>
      </c>
      <c r="B133" s="206"/>
      <c r="C133" s="206"/>
      <c r="D133" s="206"/>
      <c r="E133" s="206"/>
      <c r="F133" s="225"/>
      <c r="G133" s="220"/>
      <c r="H133" s="204"/>
      <c r="I133" s="208"/>
      <c r="J133" s="206"/>
      <c r="K133" s="206"/>
      <c r="L133" s="206"/>
      <c r="M133" s="206"/>
      <c r="N133" s="206"/>
      <c r="O133" s="206"/>
    </row>
    <row r="134" spans="1:15" s="173" customFormat="1" x14ac:dyDescent="0.25">
      <c r="A134" s="223" t="s">
        <v>576</v>
      </c>
      <c r="B134" s="207"/>
      <c r="C134" s="207"/>
      <c r="D134" s="207"/>
      <c r="E134" s="207"/>
      <c r="F134" s="226"/>
      <c r="G134" s="235"/>
      <c r="H134" s="202"/>
      <c r="I134" s="209"/>
      <c r="J134" s="207"/>
      <c r="K134" s="207"/>
      <c r="L134" s="207"/>
      <c r="M134" s="207"/>
      <c r="N134" s="207"/>
      <c r="O134" s="207"/>
    </row>
    <row r="135" spans="1:15" s="173" customFormat="1" x14ac:dyDescent="0.25">
      <c r="A135" s="224" t="s">
        <v>577</v>
      </c>
      <c r="B135" s="207"/>
      <c r="C135" s="207"/>
      <c r="D135" s="207"/>
      <c r="E135" s="207"/>
      <c r="F135" s="226"/>
      <c r="G135" s="236"/>
      <c r="H135" s="203"/>
      <c r="I135" s="209"/>
      <c r="J135" s="207"/>
      <c r="K135" s="207"/>
      <c r="L135" s="207"/>
      <c r="M135" s="207"/>
      <c r="N135" s="207"/>
      <c r="O135" s="207"/>
    </row>
    <row r="136" spans="1:15" s="173" customFormat="1" x14ac:dyDescent="0.25">
      <c r="G136" s="221"/>
      <c r="I136" s="48"/>
    </row>
    <row r="137" spans="1:15" s="59" customFormat="1" x14ac:dyDescent="0.25">
      <c r="A137" s="198">
        <v>26</v>
      </c>
      <c r="B137" s="285"/>
      <c r="C137" s="286"/>
      <c r="D137" s="205"/>
      <c r="E137" s="205"/>
      <c r="F137" s="210"/>
      <c r="G137" s="219"/>
      <c r="H137" s="15">
        <f>SUM(H138:H140)</f>
        <v>0</v>
      </c>
      <c r="I137" s="211" t="str">
        <f>IF(H137&gt;0,H137/(F137*365),"")</f>
        <v/>
      </c>
      <c r="J137" s="199"/>
      <c r="K137" s="200" t="str">
        <f>IFERROR(J137/H137,"")</f>
        <v/>
      </c>
      <c r="L137" s="199"/>
      <c r="M137" s="200" t="str">
        <f>IFERROR(L137/H137,"")</f>
        <v/>
      </c>
      <c r="N137" s="201" t="str">
        <f>IF(J137=0,"",J137-L137)</f>
        <v/>
      </c>
      <c r="O137" s="200" t="str">
        <f>IFERROR(N137/H137,"")</f>
        <v/>
      </c>
    </row>
    <row r="138" spans="1:15" s="173" customFormat="1" x14ac:dyDescent="0.25">
      <c r="A138" s="222" t="s">
        <v>575</v>
      </c>
      <c r="B138" s="206"/>
      <c r="C138" s="206"/>
      <c r="D138" s="206"/>
      <c r="E138" s="206"/>
      <c r="F138" s="225"/>
      <c r="G138" s="220"/>
      <c r="H138" s="204"/>
      <c r="I138" s="208"/>
      <c r="J138" s="206"/>
      <c r="K138" s="206"/>
      <c r="L138" s="206"/>
      <c r="M138" s="206"/>
      <c r="N138" s="206"/>
      <c r="O138" s="206"/>
    </row>
    <row r="139" spans="1:15" s="173" customFormat="1" x14ac:dyDescent="0.25">
      <c r="A139" s="223" t="s">
        <v>576</v>
      </c>
      <c r="B139" s="207"/>
      <c r="C139" s="207"/>
      <c r="D139" s="207"/>
      <c r="E139" s="207"/>
      <c r="F139" s="226"/>
      <c r="G139" s="235"/>
      <c r="H139" s="202"/>
      <c r="I139" s="209"/>
      <c r="J139" s="207"/>
      <c r="K139" s="207"/>
      <c r="L139" s="207"/>
      <c r="M139" s="207"/>
      <c r="N139" s="207"/>
      <c r="O139" s="207"/>
    </row>
    <row r="140" spans="1:15" s="173" customFormat="1" x14ac:dyDescent="0.25">
      <c r="A140" s="224" t="s">
        <v>577</v>
      </c>
      <c r="B140" s="207"/>
      <c r="C140" s="207"/>
      <c r="D140" s="207"/>
      <c r="E140" s="207"/>
      <c r="F140" s="226"/>
      <c r="G140" s="236"/>
      <c r="H140" s="203"/>
      <c r="I140" s="209"/>
      <c r="J140" s="207"/>
      <c r="K140" s="207"/>
      <c r="L140" s="207"/>
      <c r="M140" s="207"/>
      <c r="N140" s="207"/>
      <c r="O140" s="207"/>
    </row>
    <row r="141" spans="1:15" s="173" customFormat="1" x14ac:dyDescent="0.25">
      <c r="G141" s="221"/>
      <c r="I141" s="48"/>
    </row>
    <row r="142" spans="1:15" s="59" customFormat="1" x14ac:dyDescent="0.25">
      <c r="A142" s="198">
        <v>27</v>
      </c>
      <c r="B142" s="285"/>
      <c r="C142" s="286"/>
      <c r="D142" s="205"/>
      <c r="E142" s="205"/>
      <c r="F142" s="210"/>
      <c r="G142" s="219"/>
      <c r="H142" s="15">
        <f>SUM(H143:H145)</f>
        <v>0</v>
      </c>
      <c r="I142" s="211" t="str">
        <f>IF(H142&gt;0,H142/(F142*365),"")</f>
        <v/>
      </c>
      <c r="J142" s="199"/>
      <c r="K142" s="200" t="str">
        <f>IFERROR(J142/H142,"")</f>
        <v/>
      </c>
      <c r="L142" s="199"/>
      <c r="M142" s="200" t="str">
        <f>IFERROR(L142/H142,"")</f>
        <v/>
      </c>
      <c r="N142" s="201" t="str">
        <f>IF(J142=0,"",J142-L142)</f>
        <v/>
      </c>
      <c r="O142" s="200" t="str">
        <f>IFERROR(N142/H142,"")</f>
        <v/>
      </c>
    </row>
    <row r="143" spans="1:15" s="173" customFormat="1" x14ac:dyDescent="0.25">
      <c r="A143" s="222" t="s">
        <v>575</v>
      </c>
      <c r="B143" s="206"/>
      <c r="C143" s="206"/>
      <c r="D143" s="206"/>
      <c r="E143" s="206"/>
      <c r="F143" s="225"/>
      <c r="G143" s="220"/>
      <c r="H143" s="204"/>
      <c r="I143" s="208"/>
      <c r="J143" s="206"/>
      <c r="K143" s="206"/>
      <c r="L143" s="206"/>
      <c r="M143" s="206"/>
      <c r="N143" s="206"/>
      <c r="O143" s="206"/>
    </row>
    <row r="144" spans="1:15" s="173" customFormat="1" x14ac:dyDescent="0.25">
      <c r="A144" s="223" t="s">
        <v>576</v>
      </c>
      <c r="B144" s="207"/>
      <c r="C144" s="207"/>
      <c r="D144" s="207"/>
      <c r="E144" s="207"/>
      <c r="F144" s="226"/>
      <c r="G144" s="235"/>
      <c r="H144" s="202"/>
      <c r="I144" s="209"/>
      <c r="J144" s="207"/>
      <c r="K144" s="207"/>
      <c r="L144" s="207"/>
      <c r="M144" s="207"/>
      <c r="N144" s="207"/>
      <c r="O144" s="207"/>
    </row>
    <row r="145" spans="1:15" s="173" customFormat="1" x14ac:dyDescent="0.25">
      <c r="A145" s="224" t="s">
        <v>577</v>
      </c>
      <c r="B145" s="207"/>
      <c r="C145" s="207"/>
      <c r="D145" s="207"/>
      <c r="E145" s="207"/>
      <c r="F145" s="226"/>
      <c r="G145" s="236"/>
      <c r="H145" s="203"/>
      <c r="I145" s="209"/>
      <c r="J145" s="207"/>
      <c r="K145" s="207"/>
      <c r="L145" s="207"/>
      <c r="M145" s="207"/>
      <c r="N145" s="207"/>
      <c r="O145" s="207"/>
    </row>
    <row r="146" spans="1:15" s="173" customFormat="1" x14ac:dyDescent="0.25">
      <c r="G146" s="221"/>
      <c r="I146" s="48"/>
    </row>
    <row r="147" spans="1:15" s="59" customFormat="1" x14ac:dyDescent="0.25">
      <c r="A147" s="198">
        <v>28</v>
      </c>
      <c r="B147" s="285"/>
      <c r="C147" s="286"/>
      <c r="D147" s="205"/>
      <c r="E147" s="205"/>
      <c r="F147" s="210"/>
      <c r="G147" s="219"/>
      <c r="H147" s="15">
        <f>SUM(H148:H150)</f>
        <v>0</v>
      </c>
      <c r="I147" s="211" t="str">
        <f>IF(H147&gt;0,H147/(F147*365),"")</f>
        <v/>
      </c>
      <c r="J147" s="199"/>
      <c r="K147" s="200" t="str">
        <f>IFERROR(J147/H147,"")</f>
        <v/>
      </c>
      <c r="L147" s="199"/>
      <c r="M147" s="200" t="str">
        <f>IFERROR(L147/H147,"")</f>
        <v/>
      </c>
      <c r="N147" s="201" t="str">
        <f>IF(J147=0,"",J147-L147)</f>
        <v/>
      </c>
      <c r="O147" s="200" t="str">
        <f>IFERROR(N147/H147,"")</f>
        <v/>
      </c>
    </row>
    <row r="148" spans="1:15" s="173" customFormat="1" x14ac:dyDescent="0.25">
      <c r="A148" s="222" t="s">
        <v>575</v>
      </c>
      <c r="B148" s="206"/>
      <c r="C148" s="206"/>
      <c r="D148" s="206"/>
      <c r="E148" s="206"/>
      <c r="F148" s="225"/>
      <c r="G148" s="220"/>
      <c r="H148" s="204"/>
      <c r="I148" s="208"/>
      <c r="J148" s="206"/>
      <c r="K148" s="206"/>
      <c r="L148" s="206"/>
      <c r="M148" s="206"/>
      <c r="N148" s="206"/>
      <c r="O148" s="206"/>
    </row>
    <row r="149" spans="1:15" s="173" customFormat="1" x14ac:dyDescent="0.25">
      <c r="A149" s="223" t="s">
        <v>576</v>
      </c>
      <c r="B149" s="207"/>
      <c r="C149" s="207"/>
      <c r="D149" s="207"/>
      <c r="E149" s="207"/>
      <c r="F149" s="226"/>
      <c r="G149" s="235"/>
      <c r="H149" s="202"/>
      <c r="I149" s="209"/>
      <c r="J149" s="207"/>
      <c r="K149" s="207"/>
      <c r="L149" s="207"/>
      <c r="M149" s="207"/>
      <c r="N149" s="207"/>
      <c r="O149" s="207"/>
    </row>
    <row r="150" spans="1:15" s="173" customFormat="1" x14ac:dyDescent="0.25">
      <c r="A150" s="224" t="s">
        <v>577</v>
      </c>
      <c r="B150" s="207"/>
      <c r="C150" s="207"/>
      <c r="D150" s="207"/>
      <c r="E150" s="207"/>
      <c r="F150" s="226"/>
      <c r="G150" s="236"/>
      <c r="H150" s="203"/>
      <c r="I150" s="209"/>
      <c r="J150" s="207"/>
      <c r="K150" s="207"/>
      <c r="L150" s="207"/>
      <c r="M150" s="207"/>
      <c r="N150" s="207"/>
      <c r="O150" s="207"/>
    </row>
    <row r="151" spans="1:15" s="173" customFormat="1" x14ac:dyDescent="0.25">
      <c r="G151" s="221"/>
      <c r="I151" s="48"/>
    </row>
    <row r="152" spans="1:15" s="59" customFormat="1" x14ac:dyDescent="0.25">
      <c r="A152" s="198">
        <v>29</v>
      </c>
      <c r="B152" s="285"/>
      <c r="C152" s="286"/>
      <c r="D152" s="205"/>
      <c r="E152" s="205"/>
      <c r="F152" s="210"/>
      <c r="G152" s="219"/>
      <c r="H152" s="15">
        <f>SUM(H153:H155)</f>
        <v>0</v>
      </c>
      <c r="I152" s="211" t="str">
        <f>IF(H152&gt;0,H152/(F152*365),"")</f>
        <v/>
      </c>
      <c r="J152" s="199"/>
      <c r="K152" s="200" t="str">
        <f>IFERROR(J152/H152,"")</f>
        <v/>
      </c>
      <c r="L152" s="199"/>
      <c r="M152" s="200" t="str">
        <f>IFERROR(L152/H152,"")</f>
        <v/>
      </c>
      <c r="N152" s="201" t="str">
        <f>IF(J152=0,"",J152-L152)</f>
        <v/>
      </c>
      <c r="O152" s="200" t="str">
        <f>IFERROR(N152/H152,"")</f>
        <v/>
      </c>
    </row>
    <row r="153" spans="1:15" s="173" customFormat="1" x14ac:dyDescent="0.25">
      <c r="A153" s="222" t="s">
        <v>575</v>
      </c>
      <c r="B153" s="206"/>
      <c r="C153" s="206"/>
      <c r="D153" s="206"/>
      <c r="E153" s="206"/>
      <c r="F153" s="225"/>
      <c r="G153" s="220"/>
      <c r="H153" s="204"/>
      <c r="I153" s="208"/>
      <c r="J153" s="206"/>
      <c r="K153" s="206"/>
      <c r="L153" s="206"/>
      <c r="M153" s="206"/>
      <c r="N153" s="206"/>
      <c r="O153" s="206"/>
    </row>
    <row r="154" spans="1:15" s="173" customFormat="1" x14ac:dyDescent="0.25">
      <c r="A154" s="223" t="s">
        <v>576</v>
      </c>
      <c r="B154" s="207"/>
      <c r="C154" s="207"/>
      <c r="D154" s="207"/>
      <c r="E154" s="207"/>
      <c r="F154" s="226"/>
      <c r="G154" s="235"/>
      <c r="H154" s="202"/>
      <c r="I154" s="209"/>
      <c r="J154" s="207"/>
      <c r="K154" s="207"/>
      <c r="L154" s="207"/>
      <c r="M154" s="207"/>
      <c r="N154" s="207"/>
      <c r="O154" s="207"/>
    </row>
    <row r="155" spans="1:15" s="173" customFormat="1" x14ac:dyDescent="0.25">
      <c r="A155" s="224" t="s">
        <v>577</v>
      </c>
      <c r="B155" s="207"/>
      <c r="C155" s="207"/>
      <c r="D155" s="207"/>
      <c r="E155" s="207"/>
      <c r="F155" s="226"/>
      <c r="G155" s="236"/>
      <c r="H155" s="203"/>
      <c r="I155" s="209"/>
      <c r="J155" s="207"/>
      <c r="K155" s="207"/>
      <c r="L155" s="207"/>
      <c r="M155" s="207"/>
      <c r="N155" s="207"/>
      <c r="O155" s="207"/>
    </row>
    <row r="156" spans="1:15" s="173" customFormat="1" x14ac:dyDescent="0.25">
      <c r="G156" s="221"/>
      <c r="I156" s="48"/>
    </row>
    <row r="157" spans="1:15" s="59" customFormat="1" x14ac:dyDescent="0.25">
      <c r="A157" s="198">
        <v>30</v>
      </c>
      <c r="B157" s="285"/>
      <c r="C157" s="286"/>
      <c r="D157" s="205"/>
      <c r="E157" s="205"/>
      <c r="F157" s="210"/>
      <c r="G157" s="219"/>
      <c r="H157" s="15">
        <f>SUM(H158:H160)</f>
        <v>0</v>
      </c>
      <c r="I157" s="211" t="str">
        <f>IF(H157&gt;0,H157/(F157*365),"")</f>
        <v/>
      </c>
      <c r="J157" s="199"/>
      <c r="K157" s="200" t="str">
        <f>IFERROR(J157/H157,"")</f>
        <v/>
      </c>
      <c r="L157" s="199"/>
      <c r="M157" s="200" t="str">
        <f>IFERROR(L157/H157,"")</f>
        <v/>
      </c>
      <c r="N157" s="201" t="str">
        <f>IF(J157=0,"",J157-L157)</f>
        <v/>
      </c>
      <c r="O157" s="200" t="str">
        <f>IFERROR(N157/H157,"")</f>
        <v/>
      </c>
    </row>
    <row r="158" spans="1:15" s="173" customFormat="1" x14ac:dyDescent="0.25">
      <c r="A158" s="222" t="s">
        <v>575</v>
      </c>
      <c r="B158" s="206"/>
      <c r="C158" s="206"/>
      <c r="D158" s="206"/>
      <c r="E158" s="206"/>
      <c r="F158" s="225"/>
      <c r="G158" s="220"/>
      <c r="H158" s="204"/>
      <c r="I158" s="208"/>
      <c r="J158" s="206"/>
      <c r="K158" s="206"/>
      <c r="L158" s="206"/>
      <c r="M158" s="206"/>
      <c r="N158" s="206"/>
      <c r="O158" s="206"/>
    </row>
    <row r="159" spans="1:15" s="173" customFormat="1" x14ac:dyDescent="0.25">
      <c r="A159" s="223" t="s">
        <v>576</v>
      </c>
      <c r="B159" s="207"/>
      <c r="C159" s="207"/>
      <c r="D159" s="207"/>
      <c r="E159" s="207"/>
      <c r="F159" s="226"/>
      <c r="G159" s="235"/>
      <c r="H159" s="202"/>
      <c r="I159" s="209"/>
      <c r="J159" s="207"/>
      <c r="K159" s="207"/>
      <c r="L159" s="207"/>
      <c r="M159" s="207"/>
      <c r="N159" s="207"/>
      <c r="O159" s="207"/>
    </row>
    <row r="160" spans="1:15" s="173" customFormat="1" x14ac:dyDescent="0.25">
      <c r="A160" s="224" t="s">
        <v>577</v>
      </c>
      <c r="B160" s="207"/>
      <c r="C160" s="207"/>
      <c r="D160" s="207"/>
      <c r="E160" s="207"/>
      <c r="F160" s="226"/>
      <c r="G160" s="236"/>
      <c r="H160" s="203"/>
      <c r="I160" s="209"/>
      <c r="J160" s="207"/>
      <c r="K160" s="207"/>
      <c r="L160" s="207"/>
      <c r="M160" s="207"/>
      <c r="N160" s="207"/>
      <c r="O160" s="207"/>
    </row>
    <row r="161" spans="1:15" s="173" customFormat="1" x14ac:dyDescent="0.25">
      <c r="G161" s="221"/>
      <c r="I161" s="48"/>
    </row>
    <row r="162" spans="1:15" x14ac:dyDescent="0.25">
      <c r="A162" s="51">
        <v>31</v>
      </c>
      <c r="B162" s="287" t="s">
        <v>196</v>
      </c>
      <c r="C162" s="287"/>
      <c r="D162" s="287"/>
      <c r="E162" s="287"/>
      <c r="F162" s="47">
        <f>F157+F152+F147+F142+F137+F132+F127+F122+F117+F112+F107+F102+F97+F92+F87+F82+F77+F72+F67+F62+F57+F52+F47+F42+F37+F32+F27+F22+F17+F12</f>
        <v>0</v>
      </c>
      <c r="G162" s="56"/>
      <c r="H162" s="47">
        <f>H157+H152+H147+H142+H137+H132+H127+H122+H117+H112+H107+H102+H97+H92+H87+H82+H77+H72+H67+H62+H57+H52+H47+H42+H37+H32+H27+H22+H17+H12</f>
        <v>0</v>
      </c>
      <c r="I162" s="49" t="str">
        <f>IF(H162&gt;0,H162/(F162*365),"")</f>
        <v/>
      </c>
      <c r="J162" s="47">
        <f>J157+J152+J147+J142+J137+J132+J127+J122+J117+J112+J107+J102+J97+J92+J87+J82+J77+J72+J67+J62+J57+J52+J47+J42+J37+J32+J27+J22+J17+J12</f>
        <v>0</v>
      </c>
      <c r="K162" s="30" t="str">
        <f t="shared" ref="K162" si="0">IFERROR(J162/H162,"")</f>
        <v/>
      </c>
      <c r="L162" s="47">
        <f>L157+L152+L147+L142+L137+L132+L127+L122+L117+L112+L107+L102+L97+L92+L87+L82+L77+L72+L67+L62+L57+L52+L47+L42+L37+L32+L27+L22+L17+L12</f>
        <v>0</v>
      </c>
      <c r="M162" s="30" t="str">
        <f t="shared" ref="M162" si="1">IFERROR(L162/H162,"")</f>
        <v/>
      </c>
      <c r="N162" s="50" t="str">
        <f t="shared" ref="N162" si="2">IF(J162=0,"",J162-L162)</f>
        <v/>
      </c>
      <c r="O162" s="30" t="str">
        <f t="shared" ref="O162" si="3">IFERROR(N162/H162,"")</f>
        <v/>
      </c>
    </row>
    <row r="164" spans="1:15" x14ac:dyDescent="0.25">
      <c r="A164" s="51">
        <v>32</v>
      </c>
      <c r="I164" s="67" t="s">
        <v>250</v>
      </c>
      <c r="J164" s="70">
        <f>'Schedule 1'!G91</f>
        <v>0</v>
      </c>
    </row>
    <row r="165" spans="1:15" x14ac:dyDescent="0.25">
      <c r="A165" s="51">
        <v>33</v>
      </c>
      <c r="I165" s="67" t="s">
        <v>236</v>
      </c>
      <c r="J165" s="70">
        <f>'Schedule 1'!G93</f>
        <v>0</v>
      </c>
    </row>
    <row r="166" spans="1:15" x14ac:dyDescent="0.25">
      <c r="A166" s="51">
        <v>34</v>
      </c>
      <c r="I166" s="67" t="s">
        <v>251</v>
      </c>
      <c r="J166" s="32">
        <f>SUM(J164:J165)</f>
        <v>0</v>
      </c>
    </row>
    <row r="167" spans="1:15" x14ac:dyDescent="0.25">
      <c r="A167" s="51">
        <v>35</v>
      </c>
      <c r="I167" s="67" t="s">
        <v>17</v>
      </c>
      <c r="J167" s="32">
        <f>J162-J166</f>
        <v>0</v>
      </c>
    </row>
    <row r="168" spans="1:15" x14ac:dyDescent="0.25">
      <c r="H168" s="173"/>
      <c r="J168" s="69" t="str">
        <f>IF(J167&lt;&gt;0,"ERROR","")</f>
        <v/>
      </c>
    </row>
    <row r="169" spans="1:15" ht="39" customHeight="1" x14ac:dyDescent="0.25">
      <c r="G169" s="11" t="s">
        <v>59</v>
      </c>
      <c r="H169" s="11" t="s">
        <v>574</v>
      </c>
      <c r="I169" s="41" t="s">
        <v>573</v>
      </c>
      <c r="J169" s="212" t="s">
        <v>17</v>
      </c>
    </row>
    <row r="170" spans="1:15" x14ac:dyDescent="0.25">
      <c r="A170" s="51">
        <v>36</v>
      </c>
      <c r="G170" s="214" t="s">
        <v>570</v>
      </c>
      <c r="H170" s="47">
        <f t="shared" ref="H170:H179" si="4">SUMIF($G$12:$G$162,G170,$H$12:$H$162)</f>
        <v>0</v>
      </c>
      <c r="I170" s="47">
        <f>'Schedule 4'!D141+'Schedule 4'!H141</f>
        <v>0</v>
      </c>
      <c r="J170" s="47">
        <f>I170-H170</f>
        <v>0</v>
      </c>
      <c r="K170" s="213" t="str">
        <f>IF(J170&lt;&gt;0,"ERROR","")</f>
        <v/>
      </c>
    </row>
    <row r="171" spans="1:15" x14ac:dyDescent="0.25">
      <c r="A171" s="51">
        <v>37</v>
      </c>
      <c r="G171" s="215" t="s">
        <v>571</v>
      </c>
      <c r="H171" s="47">
        <f t="shared" si="4"/>
        <v>0</v>
      </c>
      <c r="I171" s="47">
        <f>'Schedule 4'!D142+'Schedule 4'!H142</f>
        <v>0</v>
      </c>
      <c r="J171" s="47">
        <f t="shared" ref="J171:J175" si="5">I171-H171</f>
        <v>0</v>
      </c>
      <c r="K171" s="213" t="str">
        <f t="shared" ref="K171:K175" si="6">IF(J171&lt;&gt;0,"ERROR","")</f>
        <v/>
      </c>
    </row>
    <row r="172" spans="1:15" x14ac:dyDescent="0.25">
      <c r="A172" s="51">
        <v>38</v>
      </c>
      <c r="G172" s="215" t="s">
        <v>48</v>
      </c>
      <c r="H172" s="47">
        <f t="shared" si="4"/>
        <v>0</v>
      </c>
      <c r="I172" s="47">
        <f>'Schedule 4'!D143+'Schedule 4'!H143</f>
        <v>0</v>
      </c>
      <c r="J172" s="47">
        <f t="shared" si="5"/>
        <v>0</v>
      </c>
      <c r="K172" s="213" t="str">
        <f t="shared" si="6"/>
        <v/>
      </c>
    </row>
    <row r="173" spans="1:15" x14ac:dyDescent="0.25">
      <c r="A173" s="51">
        <v>39</v>
      </c>
      <c r="G173" s="215" t="s">
        <v>70</v>
      </c>
      <c r="H173" s="47">
        <f t="shared" si="4"/>
        <v>0</v>
      </c>
      <c r="I173" s="47">
        <f>'Schedule 4'!D146+'Schedule 4'!H146</f>
        <v>0</v>
      </c>
      <c r="J173" s="47">
        <f t="shared" si="5"/>
        <v>0</v>
      </c>
      <c r="K173" s="213" t="str">
        <f t="shared" si="6"/>
        <v/>
      </c>
    </row>
    <row r="174" spans="1:15" x14ac:dyDescent="0.25">
      <c r="A174" s="51">
        <v>40</v>
      </c>
      <c r="G174" s="215" t="s">
        <v>71</v>
      </c>
      <c r="H174" s="47">
        <f t="shared" si="4"/>
        <v>0</v>
      </c>
      <c r="I174" s="47">
        <f>'Schedule 4'!D147+'Schedule 4'!H147</f>
        <v>0</v>
      </c>
      <c r="J174" s="47">
        <f t="shared" si="5"/>
        <v>0</v>
      </c>
      <c r="K174" s="213" t="str">
        <f t="shared" si="6"/>
        <v/>
      </c>
    </row>
    <row r="175" spans="1:15" x14ac:dyDescent="0.25">
      <c r="A175" s="51">
        <v>41</v>
      </c>
      <c r="G175" s="215" t="s">
        <v>72</v>
      </c>
      <c r="H175" s="47">
        <f t="shared" si="4"/>
        <v>0</v>
      </c>
      <c r="I175" s="47">
        <f>'Schedule 4'!D148+'Schedule 4'!H148</f>
        <v>0</v>
      </c>
      <c r="J175" s="47">
        <f t="shared" si="5"/>
        <v>0</v>
      </c>
      <c r="K175" s="213" t="str">
        <f t="shared" si="6"/>
        <v/>
      </c>
    </row>
    <row r="176" spans="1:15" x14ac:dyDescent="0.25">
      <c r="A176" s="51">
        <v>42</v>
      </c>
      <c r="G176" s="216" t="s">
        <v>567</v>
      </c>
      <c r="H176" s="227">
        <f t="shared" si="4"/>
        <v>0</v>
      </c>
      <c r="I176" s="208"/>
      <c r="J176" s="206"/>
    </row>
    <row r="177" spans="1:11" x14ac:dyDescent="0.25">
      <c r="A177" s="51">
        <v>43</v>
      </c>
      <c r="G177" s="216" t="s">
        <v>572</v>
      </c>
      <c r="H177" s="229">
        <f t="shared" si="4"/>
        <v>0</v>
      </c>
      <c r="I177" s="209"/>
      <c r="J177" s="207"/>
    </row>
    <row r="178" spans="1:11" x14ac:dyDescent="0.25">
      <c r="A178" s="51">
        <v>44</v>
      </c>
      <c r="G178" s="216" t="s">
        <v>566</v>
      </c>
      <c r="H178" s="229">
        <f t="shared" si="4"/>
        <v>0</v>
      </c>
      <c r="I178" s="230"/>
      <c r="J178" s="231"/>
    </row>
    <row r="179" spans="1:11" x14ac:dyDescent="0.25">
      <c r="A179" s="51">
        <v>45</v>
      </c>
      <c r="G179" s="217" t="s">
        <v>565</v>
      </c>
      <c r="H179" s="228">
        <f t="shared" si="4"/>
        <v>0</v>
      </c>
      <c r="I179" s="47">
        <f>'Schedule 4'!D200+'Schedule 4'!H200</f>
        <v>0</v>
      </c>
      <c r="J179" s="47">
        <f>I179-SUM(H176:H179)</f>
        <v>0</v>
      </c>
      <c r="K179" s="213" t="str">
        <f t="shared" ref="K179" si="7">IF(J179&lt;&gt;0,"ERROR","")</f>
        <v/>
      </c>
    </row>
    <row r="181" spans="1:11" s="173" customFormat="1" x14ac:dyDescent="0.25">
      <c r="H181"/>
    </row>
    <row r="182" spans="1:11" s="173" customFormat="1" x14ac:dyDescent="0.25"/>
    <row r="183" spans="1:11" s="173" customFormat="1" x14ac:dyDescent="0.25"/>
    <row r="184" spans="1:11" s="173" customFormat="1" x14ac:dyDescent="0.25"/>
    <row r="185" spans="1:11" s="173" customFormat="1" x14ac:dyDescent="0.25"/>
    <row r="186" spans="1:11" s="173" customFormat="1" x14ac:dyDescent="0.25"/>
    <row r="187" spans="1:11" s="173" customFormat="1" x14ac:dyDescent="0.25"/>
    <row r="188" spans="1:11" s="173" customFormat="1" x14ac:dyDescent="0.25"/>
    <row r="189" spans="1:11" s="173" customFormat="1" x14ac:dyDescent="0.25"/>
    <row r="190" spans="1:11" s="173" customFormat="1" x14ac:dyDescent="0.25"/>
    <row r="191" spans="1:11" s="173" customFormat="1" x14ac:dyDescent="0.25"/>
    <row r="192" spans="1:11" s="173" customFormat="1" x14ac:dyDescent="0.25"/>
    <row r="193" s="173" customFormat="1" x14ac:dyDescent="0.25"/>
    <row r="194" s="173" customFormat="1" x14ac:dyDescent="0.25"/>
    <row r="195" s="173" customFormat="1" x14ac:dyDescent="0.25"/>
    <row r="196" s="173" customFormat="1" x14ac:dyDescent="0.25"/>
    <row r="197" s="173" customFormat="1" x14ac:dyDescent="0.25"/>
    <row r="198" s="173" customFormat="1" x14ac:dyDescent="0.25"/>
    <row r="199" s="173" customFormat="1" x14ac:dyDescent="0.25"/>
    <row r="200" s="173" customFormat="1" x14ac:dyDescent="0.25"/>
    <row r="201" s="173" customFormat="1" x14ac:dyDescent="0.25"/>
    <row r="202" s="173" customFormat="1" x14ac:dyDescent="0.25"/>
    <row r="203" s="173" customFormat="1" x14ac:dyDescent="0.25"/>
    <row r="204" s="173" customFormat="1" x14ac:dyDescent="0.25"/>
    <row r="205" s="173" customFormat="1" x14ac:dyDescent="0.25"/>
    <row r="206" s="173" customFormat="1" x14ac:dyDescent="0.25"/>
    <row r="207" s="173" customFormat="1" x14ac:dyDescent="0.25"/>
    <row r="208" s="173" customFormat="1" x14ac:dyDescent="0.25"/>
    <row r="209" s="173" customFormat="1" x14ac:dyDescent="0.25"/>
    <row r="210" s="173" customFormat="1" x14ac:dyDescent="0.25"/>
    <row r="211" s="173" customFormat="1" x14ac:dyDescent="0.25"/>
    <row r="212" s="173" customFormat="1" x14ac:dyDescent="0.25"/>
    <row r="213" s="173" customFormat="1" x14ac:dyDescent="0.25"/>
    <row r="214" s="173" customFormat="1" x14ac:dyDescent="0.25"/>
    <row r="215" s="173" customFormat="1" x14ac:dyDescent="0.25"/>
    <row r="216" s="173" customFormat="1" x14ac:dyDescent="0.25"/>
    <row r="217" s="173" customFormat="1" x14ac:dyDescent="0.25"/>
    <row r="218" s="173" customFormat="1" x14ac:dyDescent="0.25"/>
    <row r="219" s="173" customFormat="1" x14ac:dyDescent="0.25"/>
    <row r="220" s="173" customFormat="1" x14ac:dyDescent="0.25"/>
    <row r="221" s="173" customFormat="1" x14ac:dyDescent="0.25"/>
    <row r="222" s="173" customFormat="1" x14ac:dyDescent="0.25"/>
    <row r="223" s="173" customFormat="1" x14ac:dyDescent="0.25"/>
    <row r="224" s="173" customFormat="1" x14ac:dyDescent="0.25"/>
    <row r="225" s="173" customFormat="1" x14ac:dyDescent="0.25"/>
    <row r="226" s="173" customFormat="1" x14ac:dyDescent="0.25"/>
    <row r="227" s="173" customFormat="1" x14ac:dyDescent="0.25"/>
    <row r="228" s="173" customFormat="1" x14ac:dyDescent="0.25"/>
    <row r="229" s="173" customFormat="1" x14ac:dyDescent="0.25"/>
    <row r="230" s="173" customFormat="1" x14ac:dyDescent="0.25"/>
    <row r="231" s="173" customFormat="1" x14ac:dyDescent="0.25"/>
    <row r="232" s="173" customFormat="1" x14ac:dyDescent="0.25"/>
    <row r="233" s="173" customFormat="1" x14ac:dyDescent="0.25"/>
    <row r="234" s="173" customFormat="1" x14ac:dyDescent="0.25"/>
    <row r="235" s="173" customFormat="1" x14ac:dyDescent="0.25"/>
    <row r="236" s="173" customFormat="1" x14ac:dyDescent="0.25"/>
    <row r="237" s="173" customFormat="1" x14ac:dyDescent="0.25"/>
    <row r="238" s="173" customFormat="1" x14ac:dyDescent="0.25"/>
    <row r="239" s="173" customFormat="1" x14ac:dyDescent="0.25"/>
    <row r="240" s="173" customFormat="1" x14ac:dyDescent="0.25"/>
    <row r="241" spans="4:8" s="173" customFormat="1" x14ac:dyDescent="0.25"/>
    <row r="242" spans="4:8" s="173" customFormat="1" x14ac:dyDescent="0.25"/>
    <row r="243" spans="4:8" s="173" customFormat="1" x14ac:dyDescent="0.25"/>
    <row r="244" spans="4:8" s="173" customFormat="1" x14ac:dyDescent="0.25"/>
    <row r="245" spans="4:8" x14ac:dyDescent="0.25">
      <c r="H245" s="173"/>
    </row>
    <row r="246" spans="4:8" hidden="1" x14ac:dyDescent="0.25">
      <c r="D246" t="s">
        <v>219</v>
      </c>
      <c r="E246" t="s">
        <v>180</v>
      </c>
    </row>
    <row r="247" spans="4:8" hidden="1" x14ac:dyDescent="0.25">
      <c r="D247" t="s">
        <v>218</v>
      </c>
      <c r="E247" t="s">
        <v>219</v>
      </c>
    </row>
    <row r="248" spans="4:8" hidden="1" x14ac:dyDescent="0.25">
      <c r="D248" t="s">
        <v>192</v>
      </c>
      <c r="E248" t="s">
        <v>192</v>
      </c>
    </row>
    <row r="249" spans="4:8" hidden="1" x14ac:dyDescent="0.25">
      <c r="D249" t="s">
        <v>561</v>
      </c>
      <c r="E249" t="s">
        <v>195</v>
      </c>
    </row>
    <row r="250" spans="4:8" hidden="1" x14ac:dyDescent="0.25">
      <c r="D250" t="s">
        <v>191</v>
      </c>
      <c r="E250" t="s">
        <v>193</v>
      </c>
    </row>
    <row r="251" spans="4:8" hidden="1" x14ac:dyDescent="0.25">
      <c r="E251" t="s">
        <v>562</v>
      </c>
    </row>
    <row r="298" spans="7:7" hidden="1" x14ac:dyDescent="0.25">
      <c r="G298" s="232" t="s">
        <v>578</v>
      </c>
    </row>
    <row r="299" spans="7:7" hidden="1" x14ac:dyDescent="0.25">
      <c r="G299" s="233" t="s">
        <v>579</v>
      </c>
    </row>
    <row r="300" spans="7:7" hidden="1" x14ac:dyDescent="0.25">
      <c r="G300" s="233" t="s">
        <v>48</v>
      </c>
    </row>
    <row r="301" spans="7:7" hidden="1" x14ac:dyDescent="0.25">
      <c r="G301" s="233" t="s">
        <v>70</v>
      </c>
    </row>
    <row r="302" spans="7:7" hidden="1" x14ac:dyDescent="0.25">
      <c r="G302" s="233" t="s">
        <v>71</v>
      </c>
    </row>
    <row r="303" spans="7:7" hidden="1" x14ac:dyDescent="0.25">
      <c r="G303" s="233" t="s">
        <v>72</v>
      </c>
    </row>
    <row r="304" spans="7:7" hidden="1" x14ac:dyDescent="0.25">
      <c r="G304" s="233" t="s">
        <v>567</v>
      </c>
    </row>
    <row r="305" spans="7:7" hidden="1" x14ac:dyDescent="0.25">
      <c r="G305" s="233" t="s">
        <v>572</v>
      </c>
    </row>
    <row r="306" spans="7:7" hidden="1" x14ac:dyDescent="0.25">
      <c r="G306" s="233" t="s">
        <v>566</v>
      </c>
    </row>
    <row r="307" spans="7:7" hidden="1" x14ac:dyDescent="0.25">
      <c r="G307" s="234" t="s">
        <v>565</v>
      </c>
    </row>
  </sheetData>
  <mergeCells count="43">
    <mergeCell ref="C5:D5"/>
    <mergeCell ref="C6:D6"/>
    <mergeCell ref="B9:C10"/>
    <mergeCell ref="N9:O9"/>
    <mergeCell ref="B8:C8"/>
    <mergeCell ref="J9:K9"/>
    <mergeCell ref="L9:M9"/>
    <mergeCell ref="I9:I10"/>
    <mergeCell ref="H9:H10"/>
    <mergeCell ref="F9:F10"/>
    <mergeCell ref="E9:E10"/>
    <mergeCell ref="D9:D10"/>
    <mergeCell ref="B12:C12"/>
    <mergeCell ref="B22:C22"/>
    <mergeCell ref="B37:C37"/>
    <mergeCell ref="B47:C47"/>
    <mergeCell ref="B162:E162"/>
    <mergeCell ref="B42:C42"/>
    <mergeCell ref="B32:C32"/>
    <mergeCell ref="B27:C27"/>
    <mergeCell ref="B17:C17"/>
    <mergeCell ref="B52:C52"/>
    <mergeCell ref="B57:C57"/>
    <mergeCell ref="B62:C62"/>
    <mergeCell ref="B67:C67"/>
    <mergeCell ref="B72:C72"/>
    <mergeCell ref="B77:C77"/>
    <mergeCell ref="B82:C82"/>
    <mergeCell ref="B87:C87"/>
    <mergeCell ref="B92:C92"/>
    <mergeCell ref="B97:C97"/>
    <mergeCell ref="B102:C102"/>
    <mergeCell ref="B107:C107"/>
    <mergeCell ref="B112:C112"/>
    <mergeCell ref="B117:C117"/>
    <mergeCell ref="B122:C122"/>
    <mergeCell ref="B152:C152"/>
    <mergeCell ref="B157:C157"/>
    <mergeCell ref="B127:C127"/>
    <mergeCell ref="B132:C132"/>
    <mergeCell ref="B137:C137"/>
    <mergeCell ref="B142:C142"/>
    <mergeCell ref="B147:C147"/>
  </mergeCells>
  <dataValidations count="3">
    <dataValidation type="list" allowBlank="1" showInputMessage="1" showErrorMessage="1" sqref="D12 D132 D47 D52 D57 D62 D67 D42 D17 D22 D27 D32 D37 D72 D107 D112 D117 D122 D127 D102 D77 D82 D87 D92 D97 D157 D137 D142 D147 D152" xr:uid="{00000000-0002-0000-0B00-000000000000}">
      <formula1>$D$246:$D$250</formula1>
    </dataValidation>
    <dataValidation type="list" allowBlank="1" showInputMessage="1" showErrorMessage="1" sqref="E12 E132 E47 E52 E57 E62 E67 E42 E17 E22 E27 E32 E37 E72 E107 E112 E117 E122 E127 E102 E77 E82 E87 E92 E97 E157 E137 E142 E147 E152" xr:uid="{00000000-0002-0000-0B00-000001000000}">
      <formula1>$E$246:$E$251</formula1>
    </dataValidation>
    <dataValidation type="list" allowBlank="1" showInputMessage="1" showErrorMessage="1" sqref="G13:G15 G18:G20 G23:G25 G28:G30 G33:G35 G38:G40 G43:G45 G48:G50 G53:G55 G58:G60 G63:G65 G68:G70 G73:G75 G78:G80 G83:G85 G88:G90 G93:G95 G98:G100 G103:G105 G108:G110 G113:G115 G118:G120 G123:G125 G128:G130 G133:G135 G138:G140 G143:G145 G148:G150 G153:G155 G158:G160" xr:uid="{00000000-0002-0000-0B00-000002000000}">
      <formula1>$G$298:$G$307</formula1>
    </dataValidation>
  </dataValidation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8939B"/>
  </sheetPr>
  <dimension ref="A1:L217"/>
  <sheetViews>
    <sheetView showGridLines="0" topLeftCell="D1" zoomScale="170" zoomScaleNormal="170" workbookViewId="0">
      <selection activeCell="E16" sqref="E16"/>
    </sheetView>
  </sheetViews>
  <sheetFormatPr defaultRowHeight="15" x14ac:dyDescent="0.25"/>
  <cols>
    <col min="2" max="2" width="15.5703125" customWidth="1"/>
    <col min="3" max="3" width="77" style="6" customWidth="1"/>
    <col min="4" max="6" width="18.5703125" style="6" customWidth="1"/>
    <col min="7" max="11" width="21" style="25" customWidth="1"/>
    <col min="12" max="12" width="16" customWidth="1"/>
  </cols>
  <sheetData>
    <row r="1" spans="1:12" ht="26.25" x14ac:dyDescent="0.4">
      <c r="A1" s="4" t="s">
        <v>0</v>
      </c>
      <c r="D1" s="93"/>
      <c r="E1" s="88"/>
      <c r="F1" s="88"/>
      <c r="G1" s="89"/>
      <c r="H1" s="89"/>
    </row>
    <row r="2" spans="1:12" ht="21" x14ac:dyDescent="0.35">
      <c r="A2" s="3" t="s">
        <v>1</v>
      </c>
      <c r="D2" s="94"/>
      <c r="E2" s="88"/>
      <c r="F2" s="88"/>
      <c r="G2" s="89"/>
      <c r="H2" s="89"/>
    </row>
    <row r="3" spans="1:12" ht="24.95" customHeight="1" x14ac:dyDescent="0.35">
      <c r="A3" s="22" t="s">
        <v>237</v>
      </c>
      <c r="B3" s="22"/>
      <c r="C3" s="14"/>
      <c r="D3" s="94"/>
      <c r="E3" s="90"/>
      <c r="F3" s="90"/>
      <c r="G3" s="91"/>
      <c r="H3" s="91"/>
      <c r="I3" s="26"/>
      <c r="J3" s="26"/>
    </row>
    <row r="4" spans="1:12" x14ac:dyDescent="0.25">
      <c r="D4" s="94"/>
      <c r="E4" s="88"/>
      <c r="F4" s="88"/>
      <c r="G4" s="89"/>
      <c r="H4" s="89"/>
      <c r="K4" s="289"/>
      <c r="L4" s="289"/>
    </row>
    <row r="5" spans="1:12" ht="15" customHeight="1" x14ac:dyDescent="0.25">
      <c r="A5" s="1" t="s">
        <v>2</v>
      </c>
      <c r="C5" s="80">
        <f>Certification!C5</f>
        <v>0</v>
      </c>
      <c r="D5" s="96"/>
      <c r="E5" s="92"/>
      <c r="F5" s="92"/>
      <c r="G5" s="89"/>
      <c r="H5" s="89"/>
      <c r="K5" s="289"/>
      <c r="L5" s="289"/>
    </row>
    <row r="6" spans="1:12" x14ac:dyDescent="0.25">
      <c r="A6" s="1" t="s">
        <v>3</v>
      </c>
      <c r="C6" s="81">
        <f>Certification!C6</f>
        <v>44742</v>
      </c>
      <c r="D6" s="95"/>
      <c r="E6" s="81"/>
      <c r="F6" s="81"/>
      <c r="K6" s="289"/>
      <c r="L6" s="289"/>
    </row>
    <row r="7" spans="1:12" s="173" customFormat="1" x14ac:dyDescent="0.25">
      <c r="A7" s="170"/>
      <c r="C7" s="187"/>
      <c r="D7" s="171">
        <v>1</v>
      </c>
      <c r="E7" s="187"/>
      <c r="F7" s="171">
        <v>3</v>
      </c>
      <c r="G7" s="25"/>
      <c r="H7" s="25"/>
      <c r="I7" s="25"/>
      <c r="J7" s="25"/>
      <c r="K7" s="188"/>
      <c r="L7" s="188"/>
    </row>
    <row r="8" spans="1:12" x14ac:dyDescent="0.25">
      <c r="A8" s="175">
        <v>1</v>
      </c>
      <c r="C8" s="79" t="s">
        <v>244</v>
      </c>
      <c r="D8" s="46">
        <f>'Schedule 1'!F95</f>
        <v>0</v>
      </c>
      <c r="E8" s="79" t="s">
        <v>248</v>
      </c>
      <c r="F8" s="52">
        <f>F217</f>
        <v>0</v>
      </c>
      <c r="H8" s="79"/>
      <c r="I8" s="79"/>
      <c r="J8" s="79"/>
      <c r="L8" s="44"/>
    </row>
    <row r="9" spans="1:12" x14ac:dyDescent="0.25">
      <c r="A9" s="175">
        <v>2</v>
      </c>
      <c r="C9" s="79" t="s">
        <v>312</v>
      </c>
      <c r="D9" s="31"/>
      <c r="E9" s="79" t="s">
        <v>249</v>
      </c>
      <c r="F9" s="52">
        <f>J217</f>
        <v>0</v>
      </c>
      <c r="H9" s="79"/>
      <c r="I9" s="79"/>
      <c r="J9" s="79"/>
      <c r="L9" s="78"/>
    </row>
    <row r="10" spans="1:12" x14ac:dyDescent="0.25">
      <c r="A10" s="175">
        <v>3</v>
      </c>
      <c r="C10" s="75" t="s">
        <v>245</v>
      </c>
      <c r="D10" s="32">
        <f>D8-D9</f>
        <v>0</v>
      </c>
      <c r="E10" s="75" t="s">
        <v>246</v>
      </c>
      <c r="F10" s="19">
        <f>SUM(F8:F9)</f>
        <v>0</v>
      </c>
      <c r="H10" s="75"/>
      <c r="I10" s="75"/>
      <c r="J10" s="75"/>
      <c r="L10" s="78"/>
    </row>
    <row r="11" spans="1:12" x14ac:dyDescent="0.25">
      <c r="A11" s="1"/>
      <c r="H11" s="79"/>
      <c r="I11" s="79"/>
      <c r="J11" s="79"/>
      <c r="L11" s="78"/>
    </row>
    <row r="12" spans="1:12" ht="18.75" x14ac:dyDescent="0.3">
      <c r="A12" s="175">
        <v>4</v>
      </c>
      <c r="E12" s="77" t="s">
        <v>247</v>
      </c>
      <c r="F12" s="76" t="e">
        <f>D10/F10</f>
        <v>#DIV/0!</v>
      </c>
      <c r="H12" s="79"/>
      <c r="I12" s="79"/>
      <c r="J12" s="79"/>
      <c r="L12" s="78"/>
    </row>
    <row r="13" spans="1:12" x14ac:dyDescent="0.25">
      <c r="A13" s="1"/>
      <c r="C13" s="81"/>
      <c r="D13" s="81"/>
      <c r="E13" s="81"/>
      <c r="F13" s="81"/>
    </row>
    <row r="14" spans="1:12" x14ac:dyDescent="0.25">
      <c r="D14" s="39">
        <v>1</v>
      </c>
      <c r="E14" s="39">
        <v>2</v>
      </c>
      <c r="F14" s="39">
        <v>3</v>
      </c>
      <c r="G14" s="39">
        <v>4</v>
      </c>
      <c r="H14" s="39">
        <v>5</v>
      </c>
      <c r="I14" s="39">
        <v>6</v>
      </c>
      <c r="J14" s="39">
        <v>7</v>
      </c>
      <c r="K14" s="39">
        <v>8</v>
      </c>
    </row>
    <row r="15" spans="1:12" x14ac:dyDescent="0.25">
      <c r="A15" s="1"/>
      <c r="C15" s="81"/>
      <c r="D15" s="290" t="s">
        <v>242</v>
      </c>
      <c r="E15" s="291"/>
      <c r="F15" s="291"/>
      <c r="G15" s="292"/>
      <c r="H15" s="290" t="s">
        <v>243</v>
      </c>
      <c r="I15" s="291"/>
      <c r="J15" s="291"/>
      <c r="K15" s="292"/>
    </row>
    <row r="16" spans="1:12" ht="30" x14ac:dyDescent="0.25">
      <c r="B16" s="27" t="s">
        <v>59</v>
      </c>
      <c r="C16" s="27" t="s">
        <v>25</v>
      </c>
      <c r="D16" s="27" t="s">
        <v>238</v>
      </c>
      <c r="E16" s="29" t="s">
        <v>58</v>
      </c>
      <c r="F16" s="29" t="s">
        <v>240</v>
      </c>
      <c r="G16" s="28" t="s">
        <v>177</v>
      </c>
      <c r="H16" s="28" t="s">
        <v>239</v>
      </c>
      <c r="I16" s="29" t="s">
        <v>176</v>
      </c>
      <c r="J16" s="29" t="s">
        <v>241</v>
      </c>
      <c r="K16" s="28" t="s">
        <v>178</v>
      </c>
    </row>
    <row r="17" spans="1:11" s="37" customFormat="1" x14ac:dyDescent="0.25">
      <c r="A17" s="33">
        <v>5</v>
      </c>
      <c r="B17" s="33">
        <v>80305</v>
      </c>
      <c r="C17" s="35" t="s">
        <v>130</v>
      </c>
      <c r="D17" s="38"/>
      <c r="E17" s="34">
        <v>0</v>
      </c>
      <c r="F17" s="82">
        <f>D17*E17</f>
        <v>0</v>
      </c>
      <c r="G17" s="36" t="e">
        <f t="shared" ref="G17:G79" si="0">E17*$F$12</f>
        <v>#DIV/0!</v>
      </c>
      <c r="H17" s="38"/>
      <c r="I17" s="34">
        <v>0</v>
      </c>
      <c r="J17" s="82">
        <f>H17*I17</f>
        <v>0</v>
      </c>
      <c r="K17" s="36" t="e">
        <f t="shared" ref="K17:K79" si="1">I17*$F$12</f>
        <v>#DIV/0!</v>
      </c>
    </row>
    <row r="18" spans="1:11" s="37" customFormat="1" x14ac:dyDescent="0.25">
      <c r="A18" s="175">
        <v>6</v>
      </c>
      <c r="B18" s="33">
        <v>80306</v>
      </c>
      <c r="C18" s="35" t="s">
        <v>60</v>
      </c>
      <c r="D18" s="38"/>
      <c r="E18" s="34">
        <v>0</v>
      </c>
      <c r="F18" s="82">
        <f t="shared" ref="F18:F80" si="2">D18*E18</f>
        <v>0</v>
      </c>
      <c r="G18" s="36" t="e">
        <f t="shared" si="0"/>
        <v>#DIV/0!</v>
      </c>
      <c r="H18" s="38"/>
      <c r="I18" s="34">
        <v>0</v>
      </c>
      <c r="J18" s="82">
        <f t="shared" ref="J18:J80" si="3">H18*I18</f>
        <v>0</v>
      </c>
      <c r="K18" s="36" t="e">
        <f t="shared" si="1"/>
        <v>#DIV/0!</v>
      </c>
    </row>
    <row r="19" spans="1:11" s="37" customFormat="1" x14ac:dyDescent="0.25">
      <c r="A19" s="175">
        <v>7</v>
      </c>
      <c r="B19" s="33">
        <v>82075</v>
      </c>
      <c r="C19" s="35" t="s">
        <v>131</v>
      </c>
      <c r="D19" s="38"/>
      <c r="E19" s="34">
        <v>0</v>
      </c>
      <c r="F19" s="82">
        <f t="shared" si="2"/>
        <v>0</v>
      </c>
      <c r="G19" s="36" t="e">
        <f t="shared" si="0"/>
        <v>#DIV/0!</v>
      </c>
      <c r="H19" s="38"/>
      <c r="I19" s="34">
        <v>0</v>
      </c>
      <c r="J19" s="82">
        <f t="shared" si="3"/>
        <v>0</v>
      </c>
      <c r="K19" s="36" t="e">
        <f t="shared" si="1"/>
        <v>#DIV/0!</v>
      </c>
    </row>
    <row r="20" spans="1:11" s="37" customFormat="1" x14ac:dyDescent="0.25">
      <c r="A20" s="175">
        <v>8</v>
      </c>
      <c r="B20" s="33">
        <v>90785</v>
      </c>
      <c r="C20" s="35" t="s">
        <v>426</v>
      </c>
      <c r="D20" s="38"/>
      <c r="E20" s="34">
        <v>0.43</v>
      </c>
      <c r="F20" s="82">
        <f t="shared" si="2"/>
        <v>0</v>
      </c>
      <c r="G20" s="36" t="e">
        <f t="shared" si="0"/>
        <v>#DIV/0!</v>
      </c>
      <c r="H20" s="38"/>
      <c r="I20" s="34">
        <v>0.38</v>
      </c>
      <c r="J20" s="82">
        <f t="shared" si="3"/>
        <v>0</v>
      </c>
      <c r="K20" s="36" t="e">
        <f t="shared" si="1"/>
        <v>#DIV/0!</v>
      </c>
    </row>
    <row r="21" spans="1:11" s="37" customFormat="1" x14ac:dyDescent="0.25">
      <c r="A21" s="175">
        <v>9</v>
      </c>
      <c r="B21" s="33">
        <v>90791</v>
      </c>
      <c r="C21" s="35" t="s">
        <v>427</v>
      </c>
      <c r="D21" s="38"/>
      <c r="E21" s="34">
        <v>5.17</v>
      </c>
      <c r="F21" s="82">
        <f t="shared" si="2"/>
        <v>0</v>
      </c>
      <c r="G21" s="36" t="e">
        <f t="shared" si="0"/>
        <v>#DIV/0!</v>
      </c>
      <c r="H21" s="38"/>
      <c r="I21" s="34">
        <v>4.45</v>
      </c>
      <c r="J21" s="82">
        <f t="shared" si="3"/>
        <v>0</v>
      </c>
      <c r="K21" s="36" t="e">
        <f t="shared" si="1"/>
        <v>#DIV/0!</v>
      </c>
    </row>
    <row r="22" spans="1:11" s="37" customFormat="1" x14ac:dyDescent="0.25">
      <c r="A22" s="175">
        <v>10</v>
      </c>
      <c r="B22" s="33">
        <v>90792</v>
      </c>
      <c r="C22" s="35" t="s">
        <v>428</v>
      </c>
      <c r="D22" s="38"/>
      <c r="E22" s="34">
        <v>5.79</v>
      </c>
      <c r="F22" s="82">
        <f t="shared" si="2"/>
        <v>0</v>
      </c>
      <c r="G22" s="36" t="e">
        <f t="shared" si="0"/>
        <v>#DIV/0!</v>
      </c>
      <c r="H22" s="38"/>
      <c r="I22" s="34">
        <v>5.08</v>
      </c>
      <c r="J22" s="82">
        <f t="shared" si="3"/>
        <v>0</v>
      </c>
      <c r="K22" s="36" t="e">
        <f t="shared" si="1"/>
        <v>#DIV/0!</v>
      </c>
    </row>
    <row r="23" spans="1:11" s="37" customFormat="1" x14ac:dyDescent="0.25">
      <c r="A23" s="175">
        <v>11</v>
      </c>
      <c r="B23" s="33">
        <v>90832</v>
      </c>
      <c r="C23" s="35" t="s">
        <v>432</v>
      </c>
      <c r="D23" s="38"/>
      <c r="E23" s="34">
        <v>2.25</v>
      </c>
      <c r="F23" s="82">
        <f t="shared" si="2"/>
        <v>0</v>
      </c>
      <c r="G23" s="36" t="e">
        <f t="shared" si="0"/>
        <v>#DIV/0!</v>
      </c>
      <c r="H23" s="38"/>
      <c r="I23" s="34">
        <v>1.99</v>
      </c>
      <c r="J23" s="82">
        <f t="shared" si="3"/>
        <v>0</v>
      </c>
      <c r="K23" s="36" t="e">
        <f t="shared" si="1"/>
        <v>#DIV/0!</v>
      </c>
    </row>
    <row r="24" spans="1:11" s="37" customFormat="1" x14ac:dyDescent="0.25">
      <c r="A24" s="175">
        <v>12</v>
      </c>
      <c r="B24" s="33">
        <v>90833</v>
      </c>
      <c r="C24" s="35" t="s">
        <v>429</v>
      </c>
      <c r="D24" s="38"/>
      <c r="E24" s="34">
        <v>2.06</v>
      </c>
      <c r="F24" s="82">
        <f t="shared" si="2"/>
        <v>0</v>
      </c>
      <c r="G24" s="36" t="e">
        <f t="shared" si="0"/>
        <v>#DIV/0!</v>
      </c>
      <c r="H24" s="38"/>
      <c r="I24" s="34">
        <v>1.84</v>
      </c>
      <c r="J24" s="82">
        <f t="shared" si="3"/>
        <v>0</v>
      </c>
      <c r="K24" s="36" t="e">
        <f t="shared" si="1"/>
        <v>#DIV/0!</v>
      </c>
    </row>
    <row r="25" spans="1:11" s="37" customFormat="1" x14ac:dyDescent="0.25">
      <c r="A25" s="175">
        <v>13</v>
      </c>
      <c r="B25" s="33">
        <v>90834</v>
      </c>
      <c r="C25" s="35" t="s">
        <v>430</v>
      </c>
      <c r="D25" s="38"/>
      <c r="E25" s="34">
        <v>2.97</v>
      </c>
      <c r="F25" s="82">
        <f t="shared" si="2"/>
        <v>0</v>
      </c>
      <c r="G25" s="36" t="e">
        <f t="shared" si="0"/>
        <v>#DIV/0!</v>
      </c>
      <c r="H25" s="38"/>
      <c r="I25" s="34">
        <v>2.62</v>
      </c>
      <c r="J25" s="82">
        <f t="shared" si="3"/>
        <v>0</v>
      </c>
      <c r="K25" s="36" t="e">
        <f t="shared" si="1"/>
        <v>#DIV/0!</v>
      </c>
    </row>
    <row r="26" spans="1:11" s="37" customFormat="1" x14ac:dyDescent="0.25">
      <c r="A26" s="175">
        <v>14</v>
      </c>
      <c r="B26" s="33">
        <v>90836</v>
      </c>
      <c r="C26" s="35" t="s">
        <v>433</v>
      </c>
      <c r="D26" s="38"/>
      <c r="E26" s="34">
        <v>2.6</v>
      </c>
      <c r="F26" s="82">
        <f t="shared" si="2"/>
        <v>0</v>
      </c>
      <c r="G26" s="36" t="e">
        <f t="shared" si="0"/>
        <v>#DIV/0!</v>
      </c>
      <c r="H26" s="38"/>
      <c r="I26" s="34">
        <v>2.3199999999999998</v>
      </c>
      <c r="J26" s="82">
        <f t="shared" si="3"/>
        <v>0</v>
      </c>
      <c r="K26" s="36" t="e">
        <f t="shared" si="1"/>
        <v>#DIV/0!</v>
      </c>
    </row>
    <row r="27" spans="1:11" s="37" customFormat="1" x14ac:dyDescent="0.25">
      <c r="A27" s="175">
        <v>15</v>
      </c>
      <c r="B27" s="33">
        <v>90837</v>
      </c>
      <c r="C27" s="35" t="s">
        <v>431</v>
      </c>
      <c r="D27" s="38"/>
      <c r="E27" s="34">
        <v>4.3600000000000003</v>
      </c>
      <c r="F27" s="82">
        <f t="shared" si="2"/>
        <v>0</v>
      </c>
      <c r="G27" s="36" t="e">
        <f t="shared" si="0"/>
        <v>#DIV/0!</v>
      </c>
      <c r="H27" s="38"/>
      <c r="I27" s="34">
        <v>3.84</v>
      </c>
      <c r="J27" s="82">
        <f t="shared" si="3"/>
        <v>0</v>
      </c>
      <c r="K27" s="36" t="e">
        <f t="shared" si="1"/>
        <v>#DIV/0!</v>
      </c>
    </row>
    <row r="28" spans="1:11" s="37" customFormat="1" x14ac:dyDescent="0.25">
      <c r="A28" s="175">
        <v>16</v>
      </c>
      <c r="B28" s="33">
        <v>90838</v>
      </c>
      <c r="C28" s="35" t="s">
        <v>434</v>
      </c>
      <c r="D28" s="38"/>
      <c r="E28" s="34">
        <v>3.42</v>
      </c>
      <c r="F28" s="82">
        <f t="shared" si="2"/>
        <v>0</v>
      </c>
      <c r="G28" s="36" t="e">
        <f t="shared" si="0"/>
        <v>#DIV/0!</v>
      </c>
      <c r="H28" s="38"/>
      <c r="I28" s="34">
        <v>3.07</v>
      </c>
      <c r="J28" s="82">
        <f t="shared" si="3"/>
        <v>0</v>
      </c>
      <c r="K28" s="36" t="e">
        <f t="shared" si="1"/>
        <v>#DIV/0!</v>
      </c>
    </row>
    <row r="29" spans="1:11" s="37" customFormat="1" x14ac:dyDescent="0.25">
      <c r="A29" s="175">
        <v>17</v>
      </c>
      <c r="B29" s="33">
        <v>90839</v>
      </c>
      <c r="C29" s="35" t="s">
        <v>436</v>
      </c>
      <c r="D29" s="38"/>
      <c r="E29" s="34">
        <v>4.17</v>
      </c>
      <c r="F29" s="82">
        <f t="shared" si="2"/>
        <v>0</v>
      </c>
      <c r="G29" s="36" t="e">
        <f t="shared" si="0"/>
        <v>#DIV/0!</v>
      </c>
      <c r="H29" s="38"/>
      <c r="I29" s="34">
        <v>3.69</v>
      </c>
      <c r="J29" s="82">
        <f t="shared" si="3"/>
        <v>0</v>
      </c>
      <c r="K29" s="36" t="e">
        <f t="shared" si="1"/>
        <v>#DIV/0!</v>
      </c>
    </row>
    <row r="30" spans="1:11" s="37" customFormat="1" x14ac:dyDescent="0.25">
      <c r="A30" s="175">
        <v>18</v>
      </c>
      <c r="B30" s="33">
        <v>90840</v>
      </c>
      <c r="C30" s="35" t="s">
        <v>435</v>
      </c>
      <c r="D30" s="38"/>
      <c r="E30" s="34">
        <v>2.08</v>
      </c>
      <c r="F30" s="82">
        <f t="shared" si="2"/>
        <v>0</v>
      </c>
      <c r="G30" s="36" t="e">
        <f t="shared" si="0"/>
        <v>#DIV/0!</v>
      </c>
      <c r="H30" s="38"/>
      <c r="I30" s="34">
        <v>1.86</v>
      </c>
      <c r="J30" s="82">
        <f t="shared" si="3"/>
        <v>0</v>
      </c>
      <c r="K30" s="36" t="e">
        <f t="shared" si="1"/>
        <v>#DIV/0!</v>
      </c>
    </row>
    <row r="31" spans="1:11" s="37" customFormat="1" x14ac:dyDescent="0.25">
      <c r="A31" s="175">
        <v>19</v>
      </c>
      <c r="B31" s="33">
        <v>90846</v>
      </c>
      <c r="C31" s="35" t="s">
        <v>132</v>
      </c>
      <c r="D31" s="38"/>
      <c r="E31" s="34">
        <v>2.84</v>
      </c>
      <c r="F31" s="82">
        <f t="shared" si="2"/>
        <v>0</v>
      </c>
      <c r="G31" s="36" t="e">
        <f t="shared" si="0"/>
        <v>#DIV/0!</v>
      </c>
      <c r="H31" s="38"/>
      <c r="I31" s="34">
        <v>2.82</v>
      </c>
      <c r="J31" s="82">
        <f t="shared" si="3"/>
        <v>0</v>
      </c>
      <c r="K31" s="36" t="e">
        <f t="shared" si="1"/>
        <v>#DIV/0!</v>
      </c>
    </row>
    <row r="32" spans="1:11" s="37" customFormat="1" x14ac:dyDescent="0.25">
      <c r="A32" s="175">
        <v>20</v>
      </c>
      <c r="B32" s="33">
        <v>90847</v>
      </c>
      <c r="C32" s="35" t="s">
        <v>133</v>
      </c>
      <c r="D32" s="38"/>
      <c r="E32" s="34">
        <v>2.94</v>
      </c>
      <c r="F32" s="82">
        <f t="shared" si="2"/>
        <v>0</v>
      </c>
      <c r="G32" s="36" t="e">
        <f t="shared" si="0"/>
        <v>#DIV/0!</v>
      </c>
      <c r="H32" s="38"/>
      <c r="I32" s="34">
        <v>2.93</v>
      </c>
      <c r="J32" s="82">
        <f t="shared" si="3"/>
        <v>0</v>
      </c>
      <c r="K32" s="36" t="e">
        <f t="shared" si="1"/>
        <v>#DIV/0!</v>
      </c>
    </row>
    <row r="33" spans="1:11" s="37" customFormat="1" x14ac:dyDescent="0.25">
      <c r="A33" s="175">
        <v>21</v>
      </c>
      <c r="B33" s="33">
        <v>90849</v>
      </c>
      <c r="C33" s="35" t="s">
        <v>134</v>
      </c>
      <c r="D33" s="38"/>
      <c r="E33" s="34">
        <v>1.02</v>
      </c>
      <c r="F33" s="82">
        <f t="shared" si="2"/>
        <v>0</v>
      </c>
      <c r="G33" s="36" t="e">
        <f t="shared" si="0"/>
        <v>#DIV/0!</v>
      </c>
      <c r="H33" s="38"/>
      <c r="I33" s="34">
        <v>0.82</v>
      </c>
      <c r="J33" s="82">
        <f t="shared" si="3"/>
        <v>0</v>
      </c>
      <c r="K33" s="36" t="e">
        <f t="shared" si="1"/>
        <v>#DIV/0!</v>
      </c>
    </row>
    <row r="34" spans="1:11" s="37" customFormat="1" x14ac:dyDescent="0.25">
      <c r="A34" s="175">
        <v>22</v>
      </c>
      <c r="B34" s="33">
        <v>90853</v>
      </c>
      <c r="C34" s="35" t="s">
        <v>135</v>
      </c>
      <c r="D34" s="38"/>
      <c r="E34" s="34">
        <v>0.79</v>
      </c>
      <c r="F34" s="82">
        <f t="shared" si="2"/>
        <v>0</v>
      </c>
      <c r="G34" s="36" t="e">
        <f t="shared" si="0"/>
        <v>#DIV/0!</v>
      </c>
      <c r="H34" s="38"/>
      <c r="I34" s="34">
        <v>0.69</v>
      </c>
      <c r="J34" s="82">
        <f t="shared" si="3"/>
        <v>0</v>
      </c>
      <c r="K34" s="36" t="e">
        <f t="shared" si="1"/>
        <v>#DIV/0!</v>
      </c>
    </row>
    <row r="35" spans="1:11" s="37" customFormat="1" x14ac:dyDescent="0.25">
      <c r="A35" s="175">
        <v>23</v>
      </c>
      <c r="B35" s="33">
        <v>90870</v>
      </c>
      <c r="C35" s="35" t="s">
        <v>136</v>
      </c>
      <c r="D35" s="38"/>
      <c r="E35" s="34">
        <v>5.1100000000000003</v>
      </c>
      <c r="F35" s="82">
        <f t="shared" si="2"/>
        <v>0</v>
      </c>
      <c r="G35" s="36" t="e">
        <f t="shared" si="0"/>
        <v>#DIV/0!</v>
      </c>
      <c r="H35" s="38"/>
      <c r="I35" s="34">
        <v>3.1</v>
      </c>
      <c r="J35" s="82">
        <f t="shared" si="3"/>
        <v>0</v>
      </c>
      <c r="K35" s="36" t="e">
        <f t="shared" si="1"/>
        <v>#DIV/0!</v>
      </c>
    </row>
    <row r="36" spans="1:11" s="37" customFormat="1" x14ac:dyDescent="0.25">
      <c r="A36" s="175">
        <v>24</v>
      </c>
      <c r="B36" s="33">
        <v>90875</v>
      </c>
      <c r="C36" s="35" t="s">
        <v>172</v>
      </c>
      <c r="D36" s="38"/>
      <c r="E36" s="34">
        <v>1.78</v>
      </c>
      <c r="F36" s="82">
        <f t="shared" si="2"/>
        <v>0</v>
      </c>
      <c r="G36" s="36" t="e">
        <f t="shared" si="0"/>
        <v>#DIV/0!</v>
      </c>
      <c r="H36" s="38"/>
      <c r="I36" s="34">
        <v>1.76</v>
      </c>
      <c r="J36" s="82">
        <f t="shared" si="3"/>
        <v>0</v>
      </c>
      <c r="K36" s="36" t="e">
        <f t="shared" si="1"/>
        <v>#DIV/0!</v>
      </c>
    </row>
    <row r="37" spans="1:11" s="37" customFormat="1" x14ac:dyDescent="0.25">
      <c r="A37" s="175">
        <v>25</v>
      </c>
      <c r="B37" s="33">
        <v>90876</v>
      </c>
      <c r="C37" s="35" t="s">
        <v>173</v>
      </c>
      <c r="D37" s="38"/>
      <c r="E37" s="34">
        <v>3.1</v>
      </c>
      <c r="F37" s="82">
        <f t="shared" si="2"/>
        <v>0</v>
      </c>
      <c r="G37" s="36" t="e">
        <f t="shared" si="0"/>
        <v>#DIV/0!</v>
      </c>
      <c r="H37" s="38"/>
      <c r="I37" s="34">
        <v>2.8</v>
      </c>
      <c r="J37" s="82">
        <f t="shared" si="3"/>
        <v>0</v>
      </c>
      <c r="K37" s="36" t="e">
        <f t="shared" si="1"/>
        <v>#DIV/0!</v>
      </c>
    </row>
    <row r="38" spans="1:11" s="37" customFormat="1" x14ac:dyDescent="0.25">
      <c r="A38" s="175">
        <v>26</v>
      </c>
      <c r="B38" s="33">
        <v>90887</v>
      </c>
      <c r="C38" s="35" t="s">
        <v>437</v>
      </c>
      <c r="D38" s="38"/>
      <c r="E38" s="34">
        <v>2.5299999999999998</v>
      </c>
      <c r="F38" s="82">
        <f t="shared" si="2"/>
        <v>0</v>
      </c>
      <c r="G38" s="36" t="e">
        <f t="shared" si="0"/>
        <v>#DIV/0!</v>
      </c>
      <c r="H38" s="38"/>
      <c r="I38" s="34">
        <v>2.16</v>
      </c>
      <c r="J38" s="82">
        <f t="shared" si="3"/>
        <v>0</v>
      </c>
      <c r="K38" s="36" t="e">
        <f t="shared" si="1"/>
        <v>#DIV/0!</v>
      </c>
    </row>
    <row r="39" spans="1:11" s="37" customFormat="1" x14ac:dyDescent="0.25">
      <c r="A39" s="175">
        <v>27</v>
      </c>
      <c r="B39" s="33">
        <v>96116</v>
      </c>
      <c r="C39" s="35" t="s">
        <v>448</v>
      </c>
      <c r="D39" s="38"/>
      <c r="E39" s="34">
        <v>2.77</v>
      </c>
      <c r="F39" s="82">
        <f t="shared" si="2"/>
        <v>0</v>
      </c>
      <c r="G39" s="36" t="e">
        <f t="shared" si="0"/>
        <v>#DIV/0!</v>
      </c>
      <c r="H39" s="38"/>
      <c r="I39" s="34">
        <v>2.39</v>
      </c>
      <c r="J39" s="82">
        <f t="shared" si="3"/>
        <v>0</v>
      </c>
      <c r="K39" s="36" t="e">
        <f t="shared" si="1"/>
        <v>#DIV/0!</v>
      </c>
    </row>
    <row r="40" spans="1:11" s="37" customFormat="1" x14ac:dyDescent="0.25">
      <c r="A40" s="175">
        <v>28</v>
      </c>
      <c r="B40" s="33">
        <v>96121</v>
      </c>
      <c r="C40" s="35" t="s">
        <v>447</v>
      </c>
      <c r="D40" s="38"/>
      <c r="E40" s="34">
        <v>2.31</v>
      </c>
      <c r="F40" s="82">
        <f t="shared" si="2"/>
        <v>0</v>
      </c>
      <c r="G40" s="36" t="e">
        <f t="shared" si="0"/>
        <v>#DIV/0!</v>
      </c>
      <c r="H40" s="38"/>
      <c r="I40" s="34">
        <v>2.0699999999999998</v>
      </c>
      <c r="J40" s="82">
        <f t="shared" si="3"/>
        <v>0</v>
      </c>
      <c r="K40" s="36" t="e">
        <f t="shared" si="1"/>
        <v>#DIV/0!</v>
      </c>
    </row>
    <row r="41" spans="1:11" s="37" customFormat="1" x14ac:dyDescent="0.25">
      <c r="A41" s="175">
        <v>29</v>
      </c>
      <c r="B41" s="33">
        <v>96130</v>
      </c>
      <c r="C41" s="35" t="s">
        <v>445</v>
      </c>
      <c r="D41" s="38"/>
      <c r="E41" s="34">
        <v>3.51</v>
      </c>
      <c r="F41" s="82">
        <f t="shared" si="2"/>
        <v>0</v>
      </c>
      <c r="G41" s="36" t="e">
        <f t="shared" si="0"/>
        <v>#DIV/0!</v>
      </c>
      <c r="H41" s="38"/>
      <c r="I41" s="34">
        <v>3.16</v>
      </c>
      <c r="J41" s="82">
        <f t="shared" si="3"/>
        <v>0</v>
      </c>
      <c r="K41" s="36" t="e">
        <f t="shared" si="1"/>
        <v>#DIV/0!</v>
      </c>
    </row>
    <row r="42" spans="1:11" s="37" customFormat="1" x14ac:dyDescent="0.25">
      <c r="A42" s="175">
        <v>30</v>
      </c>
      <c r="B42" s="33">
        <v>96131</v>
      </c>
      <c r="C42" s="35" t="s">
        <v>446</v>
      </c>
      <c r="D42" s="38"/>
      <c r="E42" s="34">
        <v>2.61</v>
      </c>
      <c r="F42" s="82">
        <f t="shared" si="2"/>
        <v>0</v>
      </c>
      <c r="G42" s="36" t="e">
        <f t="shared" si="0"/>
        <v>#DIV/0!</v>
      </c>
      <c r="H42" s="38"/>
      <c r="I42" s="34">
        <v>2.3199999999999998</v>
      </c>
      <c r="J42" s="82">
        <f t="shared" si="3"/>
        <v>0</v>
      </c>
      <c r="K42" s="36" t="e">
        <f t="shared" si="1"/>
        <v>#DIV/0!</v>
      </c>
    </row>
    <row r="43" spans="1:11" s="37" customFormat="1" x14ac:dyDescent="0.25">
      <c r="A43" s="175">
        <v>31</v>
      </c>
      <c r="B43" s="33">
        <v>96132</v>
      </c>
      <c r="C43" s="35" t="s">
        <v>439</v>
      </c>
      <c r="D43" s="38"/>
      <c r="E43" s="34">
        <v>3.83</v>
      </c>
      <c r="F43" s="82">
        <f t="shared" si="2"/>
        <v>0</v>
      </c>
      <c r="G43" s="36" t="e">
        <f t="shared" si="0"/>
        <v>#DIV/0!</v>
      </c>
      <c r="H43" s="38"/>
      <c r="I43" s="34">
        <v>3.09</v>
      </c>
      <c r="J43" s="82">
        <f t="shared" si="3"/>
        <v>0</v>
      </c>
      <c r="K43" s="36" t="e">
        <f t="shared" si="1"/>
        <v>#DIV/0!</v>
      </c>
    </row>
    <row r="44" spans="1:11" s="37" customFormat="1" x14ac:dyDescent="0.25">
      <c r="A44" s="175">
        <v>32</v>
      </c>
      <c r="B44" s="33">
        <v>96133</v>
      </c>
      <c r="C44" s="35" t="s">
        <v>440</v>
      </c>
      <c r="D44" s="38"/>
      <c r="E44" s="34">
        <v>2.97</v>
      </c>
      <c r="F44" s="82">
        <f t="shared" si="2"/>
        <v>0</v>
      </c>
      <c r="G44" s="36" t="e">
        <f t="shared" si="0"/>
        <v>#DIV/0!</v>
      </c>
      <c r="H44" s="38"/>
      <c r="I44" s="34">
        <v>2.2999999999999998</v>
      </c>
      <c r="J44" s="82">
        <f t="shared" si="3"/>
        <v>0</v>
      </c>
      <c r="K44" s="36" t="e">
        <f t="shared" si="1"/>
        <v>#DIV/0!</v>
      </c>
    </row>
    <row r="45" spans="1:11" s="37" customFormat="1" x14ac:dyDescent="0.25">
      <c r="A45" s="175">
        <v>33</v>
      </c>
      <c r="B45" s="33">
        <v>96136</v>
      </c>
      <c r="C45" s="35" t="s">
        <v>441</v>
      </c>
      <c r="D45" s="38"/>
      <c r="E45" s="34">
        <v>1.3</v>
      </c>
      <c r="F45" s="82">
        <f t="shared" si="2"/>
        <v>0</v>
      </c>
      <c r="G45" s="36" t="e">
        <f t="shared" si="0"/>
        <v>#DIV/0!</v>
      </c>
      <c r="H45" s="38"/>
      <c r="I45" s="34">
        <v>0.7</v>
      </c>
      <c r="J45" s="82">
        <f t="shared" si="3"/>
        <v>0</v>
      </c>
      <c r="K45" s="36" t="e">
        <f t="shared" si="1"/>
        <v>#DIV/0!</v>
      </c>
    </row>
    <row r="46" spans="1:11" s="37" customFormat="1" x14ac:dyDescent="0.25">
      <c r="A46" s="175">
        <v>34</v>
      </c>
      <c r="B46" s="33">
        <v>96137</v>
      </c>
      <c r="C46" s="35" t="s">
        <v>442</v>
      </c>
      <c r="D46" s="38"/>
      <c r="E46" s="34">
        <v>1.17</v>
      </c>
      <c r="F46" s="82">
        <f t="shared" si="2"/>
        <v>0</v>
      </c>
      <c r="G46" s="36" t="e">
        <f t="shared" si="0"/>
        <v>#DIV/0!</v>
      </c>
      <c r="H46" s="38"/>
      <c r="I46" s="34">
        <v>0.54</v>
      </c>
      <c r="J46" s="82">
        <f t="shared" si="3"/>
        <v>0</v>
      </c>
      <c r="K46" s="36" t="e">
        <f t="shared" si="1"/>
        <v>#DIV/0!</v>
      </c>
    </row>
    <row r="47" spans="1:11" s="37" customFormat="1" x14ac:dyDescent="0.25">
      <c r="A47" s="175">
        <v>35</v>
      </c>
      <c r="B47" s="33">
        <v>96138</v>
      </c>
      <c r="C47" s="35" t="s">
        <v>443</v>
      </c>
      <c r="D47" s="38"/>
      <c r="E47" s="34">
        <v>1.02</v>
      </c>
      <c r="F47" s="82">
        <f t="shared" si="2"/>
        <v>0</v>
      </c>
      <c r="G47" s="36" t="e">
        <f t="shared" si="0"/>
        <v>#DIV/0!</v>
      </c>
      <c r="H47" s="38"/>
      <c r="I47" s="34">
        <v>0.55000000000000004</v>
      </c>
      <c r="J47" s="82">
        <f t="shared" si="3"/>
        <v>0</v>
      </c>
      <c r="K47" s="36" t="e">
        <f t="shared" si="1"/>
        <v>#DIV/0!</v>
      </c>
    </row>
    <row r="48" spans="1:11" s="37" customFormat="1" x14ac:dyDescent="0.25">
      <c r="A48" s="175">
        <v>36</v>
      </c>
      <c r="B48" s="33">
        <v>96139</v>
      </c>
      <c r="C48" s="35" t="s">
        <v>444</v>
      </c>
      <c r="D48" s="38"/>
      <c r="E48" s="34">
        <v>1.04</v>
      </c>
      <c r="F48" s="82">
        <f t="shared" si="2"/>
        <v>0</v>
      </c>
      <c r="G48" s="36" t="e">
        <f t="shared" si="0"/>
        <v>#DIV/0!</v>
      </c>
      <c r="H48" s="38"/>
      <c r="I48" s="34">
        <v>0.48</v>
      </c>
      <c r="J48" s="82">
        <f t="shared" si="3"/>
        <v>0</v>
      </c>
      <c r="K48" s="36" t="e">
        <f t="shared" si="1"/>
        <v>#DIV/0!</v>
      </c>
    </row>
    <row r="49" spans="1:11" s="37" customFormat="1" x14ac:dyDescent="0.25">
      <c r="A49" s="175">
        <v>37</v>
      </c>
      <c r="B49" s="33">
        <v>96146</v>
      </c>
      <c r="C49" s="35" t="s">
        <v>438</v>
      </c>
      <c r="D49" s="38"/>
      <c r="E49" s="34">
        <v>0.06</v>
      </c>
      <c r="F49" s="82">
        <f t="shared" si="2"/>
        <v>0</v>
      </c>
      <c r="G49" s="36" t="e">
        <f t="shared" si="0"/>
        <v>#DIV/0!</v>
      </c>
      <c r="H49" s="38"/>
      <c r="I49" s="34">
        <v>0.06</v>
      </c>
      <c r="J49" s="82">
        <f t="shared" si="3"/>
        <v>0</v>
      </c>
      <c r="K49" s="36" t="e">
        <f t="shared" si="1"/>
        <v>#DIV/0!</v>
      </c>
    </row>
    <row r="50" spans="1:11" s="37" customFormat="1" x14ac:dyDescent="0.25">
      <c r="A50" s="175">
        <v>38</v>
      </c>
      <c r="B50" s="33">
        <v>96372</v>
      </c>
      <c r="C50" s="35" t="s">
        <v>137</v>
      </c>
      <c r="D50" s="38"/>
      <c r="E50" s="34">
        <v>0.42</v>
      </c>
      <c r="F50" s="82">
        <f t="shared" si="2"/>
        <v>0</v>
      </c>
      <c r="G50" s="36" t="e">
        <f t="shared" si="0"/>
        <v>#DIV/0!</v>
      </c>
      <c r="H50" s="38"/>
      <c r="I50" s="34">
        <v>0.42</v>
      </c>
      <c r="J50" s="82">
        <f t="shared" si="3"/>
        <v>0</v>
      </c>
      <c r="K50" s="36" t="e">
        <f t="shared" si="1"/>
        <v>#DIV/0!</v>
      </c>
    </row>
    <row r="51" spans="1:11" s="37" customFormat="1" x14ac:dyDescent="0.25">
      <c r="A51" s="175">
        <v>39</v>
      </c>
      <c r="B51" s="33">
        <v>97535</v>
      </c>
      <c r="C51" s="35" t="s">
        <v>138</v>
      </c>
      <c r="D51" s="38"/>
      <c r="E51" s="34">
        <v>0.97</v>
      </c>
      <c r="F51" s="82">
        <f t="shared" si="2"/>
        <v>0</v>
      </c>
      <c r="G51" s="36" t="e">
        <f t="shared" si="0"/>
        <v>#DIV/0!</v>
      </c>
      <c r="H51" s="38"/>
      <c r="I51" s="34">
        <v>0.97</v>
      </c>
      <c r="J51" s="82">
        <f t="shared" si="3"/>
        <v>0</v>
      </c>
      <c r="K51" s="36" t="e">
        <f t="shared" si="1"/>
        <v>#DIV/0!</v>
      </c>
    </row>
    <row r="52" spans="1:11" s="37" customFormat="1" x14ac:dyDescent="0.25">
      <c r="A52" s="175">
        <v>40</v>
      </c>
      <c r="B52" s="33">
        <v>97537</v>
      </c>
      <c r="C52" s="35" t="s">
        <v>139</v>
      </c>
      <c r="D52" s="38"/>
      <c r="E52" s="34">
        <v>0.94</v>
      </c>
      <c r="F52" s="82">
        <f t="shared" si="2"/>
        <v>0</v>
      </c>
      <c r="G52" s="36" t="e">
        <f t="shared" si="0"/>
        <v>#DIV/0!</v>
      </c>
      <c r="H52" s="38"/>
      <c r="I52" s="34">
        <v>0.94</v>
      </c>
      <c r="J52" s="82">
        <f t="shared" si="3"/>
        <v>0</v>
      </c>
      <c r="K52" s="36" t="e">
        <f t="shared" si="1"/>
        <v>#DIV/0!</v>
      </c>
    </row>
    <row r="53" spans="1:11" s="37" customFormat="1" x14ac:dyDescent="0.25">
      <c r="A53" s="175">
        <v>41</v>
      </c>
      <c r="B53" s="33">
        <v>98966</v>
      </c>
      <c r="C53" s="35" t="s">
        <v>449</v>
      </c>
      <c r="D53" s="38"/>
      <c r="E53" s="34">
        <v>0.38</v>
      </c>
      <c r="F53" s="82">
        <f t="shared" si="2"/>
        <v>0</v>
      </c>
      <c r="G53" s="36" t="e">
        <f t="shared" si="0"/>
        <v>#DIV/0!</v>
      </c>
      <c r="H53" s="38"/>
      <c r="I53" s="34">
        <v>0.33</v>
      </c>
      <c r="J53" s="82">
        <f t="shared" si="3"/>
        <v>0</v>
      </c>
      <c r="K53" s="36" t="e">
        <f t="shared" si="1"/>
        <v>#DIV/0!</v>
      </c>
    </row>
    <row r="54" spans="1:11" s="37" customFormat="1" x14ac:dyDescent="0.25">
      <c r="A54" s="175">
        <v>42</v>
      </c>
      <c r="B54" s="33">
        <v>98967</v>
      </c>
      <c r="C54" s="35" t="s">
        <v>450</v>
      </c>
      <c r="D54" s="38"/>
      <c r="E54" s="34">
        <v>0.7</v>
      </c>
      <c r="F54" s="82">
        <f t="shared" si="2"/>
        <v>0</v>
      </c>
      <c r="G54" s="36" t="e">
        <f t="shared" si="0"/>
        <v>#DIV/0!</v>
      </c>
      <c r="H54" s="38"/>
      <c r="I54" s="34">
        <v>0.64</v>
      </c>
      <c r="J54" s="82">
        <f t="shared" si="3"/>
        <v>0</v>
      </c>
      <c r="K54" s="36" t="e">
        <f t="shared" si="1"/>
        <v>#DIV/0!</v>
      </c>
    </row>
    <row r="55" spans="1:11" s="37" customFormat="1" x14ac:dyDescent="0.25">
      <c r="A55" s="175">
        <v>43</v>
      </c>
      <c r="B55" s="33">
        <v>98968</v>
      </c>
      <c r="C55" s="35" t="s">
        <v>451</v>
      </c>
      <c r="D55" s="38"/>
      <c r="E55" s="34">
        <v>0.99</v>
      </c>
      <c r="F55" s="82">
        <f t="shared" si="2"/>
        <v>0</v>
      </c>
      <c r="G55" s="36" t="e">
        <f t="shared" si="0"/>
        <v>#DIV/0!</v>
      </c>
      <c r="H55" s="38"/>
      <c r="I55" s="34">
        <v>0.93</v>
      </c>
      <c r="J55" s="82">
        <f t="shared" si="3"/>
        <v>0</v>
      </c>
      <c r="K55" s="36" t="e">
        <f t="shared" si="1"/>
        <v>#DIV/0!</v>
      </c>
    </row>
    <row r="56" spans="1:11" s="37" customFormat="1" x14ac:dyDescent="0.25">
      <c r="A56" s="175">
        <v>44</v>
      </c>
      <c r="B56" s="33">
        <v>99202</v>
      </c>
      <c r="C56" s="35" t="s">
        <v>174</v>
      </c>
      <c r="D56" s="38"/>
      <c r="E56" s="34">
        <v>2.14</v>
      </c>
      <c r="F56" s="82">
        <f t="shared" si="2"/>
        <v>0</v>
      </c>
      <c r="G56" s="36" t="e">
        <f t="shared" si="0"/>
        <v>#DIV/0!</v>
      </c>
      <c r="H56" s="38"/>
      <c r="I56" s="34">
        <v>1.43</v>
      </c>
      <c r="J56" s="82">
        <f t="shared" si="3"/>
        <v>0</v>
      </c>
      <c r="K56" s="36" t="e">
        <f t="shared" si="1"/>
        <v>#DIV/0!</v>
      </c>
    </row>
    <row r="57" spans="1:11" s="37" customFormat="1" x14ac:dyDescent="0.25">
      <c r="A57" s="175">
        <v>45</v>
      </c>
      <c r="B57" s="33">
        <v>99203</v>
      </c>
      <c r="C57" s="35" t="s">
        <v>174</v>
      </c>
      <c r="D57" s="38"/>
      <c r="E57" s="34">
        <v>3.29</v>
      </c>
      <c r="F57" s="82">
        <f t="shared" si="2"/>
        <v>0</v>
      </c>
      <c r="G57" s="36" t="e">
        <f t="shared" si="0"/>
        <v>#DIV/0!</v>
      </c>
      <c r="H57" s="38"/>
      <c r="I57" s="34">
        <v>2.44</v>
      </c>
      <c r="J57" s="82">
        <f t="shared" si="3"/>
        <v>0</v>
      </c>
      <c r="K57" s="36" t="e">
        <f t="shared" si="1"/>
        <v>#DIV/0!</v>
      </c>
    </row>
    <row r="58" spans="1:11" s="37" customFormat="1" x14ac:dyDescent="0.25">
      <c r="A58" s="175">
        <v>46</v>
      </c>
      <c r="B58" s="33">
        <v>99204</v>
      </c>
      <c r="C58" s="35" t="s">
        <v>174</v>
      </c>
      <c r="D58" s="38"/>
      <c r="E58" s="34">
        <v>4.9000000000000004</v>
      </c>
      <c r="F58" s="82">
        <f t="shared" si="2"/>
        <v>0</v>
      </c>
      <c r="G58" s="36" t="e">
        <f t="shared" si="0"/>
        <v>#DIV/0!</v>
      </c>
      <c r="H58" s="38"/>
      <c r="I58" s="34">
        <v>3.95</v>
      </c>
      <c r="J58" s="82">
        <f t="shared" si="3"/>
        <v>0</v>
      </c>
      <c r="K58" s="36" t="e">
        <f t="shared" si="1"/>
        <v>#DIV/0!</v>
      </c>
    </row>
    <row r="59" spans="1:11" s="37" customFormat="1" x14ac:dyDescent="0.25">
      <c r="A59" s="175">
        <v>47</v>
      </c>
      <c r="B59" s="33">
        <v>99205</v>
      </c>
      <c r="C59" s="35" t="s">
        <v>174</v>
      </c>
      <c r="D59" s="38"/>
      <c r="E59" s="34">
        <v>6.48</v>
      </c>
      <c r="F59" s="82">
        <f t="shared" si="2"/>
        <v>0</v>
      </c>
      <c r="G59" s="36" t="e">
        <f t="shared" si="0"/>
        <v>#DIV/0!</v>
      </c>
      <c r="H59" s="38"/>
      <c r="I59" s="34">
        <v>5.36</v>
      </c>
      <c r="J59" s="82">
        <f t="shared" si="3"/>
        <v>0</v>
      </c>
      <c r="K59" s="36" t="e">
        <f t="shared" si="1"/>
        <v>#DIV/0!</v>
      </c>
    </row>
    <row r="60" spans="1:11" s="37" customFormat="1" ht="45" x14ac:dyDescent="0.25">
      <c r="A60" s="175">
        <v>48</v>
      </c>
      <c r="B60" s="33">
        <v>99211</v>
      </c>
      <c r="C60" s="35" t="s">
        <v>452</v>
      </c>
      <c r="D60" s="38"/>
      <c r="E60" s="34">
        <v>0.68</v>
      </c>
      <c r="F60" s="82">
        <f t="shared" si="2"/>
        <v>0</v>
      </c>
      <c r="G60" s="36" t="e">
        <f t="shared" si="0"/>
        <v>#DIV/0!</v>
      </c>
      <c r="H60" s="38"/>
      <c r="I60" s="34">
        <v>0.26</v>
      </c>
      <c r="J60" s="82">
        <f t="shared" si="3"/>
        <v>0</v>
      </c>
      <c r="K60" s="36" t="e">
        <f t="shared" si="1"/>
        <v>#DIV/0!</v>
      </c>
    </row>
    <row r="61" spans="1:11" s="37" customFormat="1" x14ac:dyDescent="0.25">
      <c r="A61" s="175">
        <v>49</v>
      </c>
      <c r="B61" s="33">
        <v>99212</v>
      </c>
      <c r="C61" s="35" t="s">
        <v>175</v>
      </c>
      <c r="D61" s="38"/>
      <c r="E61" s="34">
        <v>1.66</v>
      </c>
      <c r="F61" s="82">
        <f t="shared" si="2"/>
        <v>0</v>
      </c>
      <c r="G61" s="36" t="e">
        <f t="shared" si="0"/>
        <v>#DIV/0!</v>
      </c>
      <c r="H61" s="38"/>
      <c r="I61" s="34">
        <v>1.06</v>
      </c>
      <c r="J61" s="82">
        <f t="shared" si="3"/>
        <v>0</v>
      </c>
      <c r="K61" s="36" t="e">
        <f t="shared" si="1"/>
        <v>#DIV/0!</v>
      </c>
    </row>
    <row r="62" spans="1:11" s="37" customFormat="1" x14ac:dyDescent="0.25">
      <c r="A62" s="175">
        <v>50</v>
      </c>
      <c r="B62" s="33">
        <v>99213</v>
      </c>
      <c r="C62" s="35" t="s">
        <v>175</v>
      </c>
      <c r="D62" s="38"/>
      <c r="E62" s="34">
        <v>2.66</v>
      </c>
      <c r="F62" s="82">
        <f t="shared" si="2"/>
        <v>0</v>
      </c>
      <c r="G62" s="36" t="e">
        <f t="shared" si="0"/>
        <v>#DIV/0!</v>
      </c>
      <c r="H62" s="38"/>
      <c r="I62" s="34">
        <v>1.95</v>
      </c>
      <c r="J62" s="82">
        <f t="shared" si="3"/>
        <v>0</v>
      </c>
      <c r="K62" s="36" t="e">
        <f t="shared" si="1"/>
        <v>#DIV/0!</v>
      </c>
    </row>
    <row r="63" spans="1:11" s="37" customFormat="1" x14ac:dyDescent="0.25">
      <c r="A63" s="175">
        <v>51</v>
      </c>
      <c r="B63" s="33">
        <v>99214</v>
      </c>
      <c r="C63" s="35" t="s">
        <v>175</v>
      </c>
      <c r="D63" s="38"/>
      <c r="E63" s="34">
        <v>3.75</v>
      </c>
      <c r="F63" s="82">
        <f t="shared" si="2"/>
        <v>0</v>
      </c>
      <c r="G63" s="36" t="e">
        <f t="shared" si="0"/>
        <v>#DIV/0!</v>
      </c>
      <c r="H63" s="38"/>
      <c r="I63" s="34">
        <v>2.86</v>
      </c>
      <c r="J63" s="82">
        <f t="shared" si="3"/>
        <v>0</v>
      </c>
      <c r="K63" s="36" t="e">
        <f t="shared" si="1"/>
        <v>#DIV/0!</v>
      </c>
    </row>
    <row r="64" spans="1:11" s="37" customFormat="1" x14ac:dyDescent="0.25">
      <c r="A64" s="175">
        <v>52</v>
      </c>
      <c r="B64" s="33">
        <v>99215</v>
      </c>
      <c r="C64" s="35" t="s">
        <v>175</v>
      </c>
      <c r="D64" s="38"/>
      <c r="E64" s="34">
        <v>5.29</v>
      </c>
      <c r="F64" s="82">
        <f t="shared" si="2"/>
        <v>0</v>
      </c>
      <c r="G64" s="36" t="e">
        <f t="shared" si="0"/>
        <v>#DIV/0!</v>
      </c>
      <c r="H64" s="38"/>
      <c r="I64" s="34">
        <v>4.25</v>
      </c>
      <c r="J64" s="82">
        <f t="shared" si="3"/>
        <v>0</v>
      </c>
      <c r="K64" s="36" t="e">
        <f t="shared" si="1"/>
        <v>#DIV/0!</v>
      </c>
    </row>
    <row r="65" spans="1:11" s="37" customFormat="1" x14ac:dyDescent="0.25">
      <c r="A65" s="175">
        <v>53</v>
      </c>
      <c r="B65" s="33">
        <v>99217</v>
      </c>
      <c r="C65" s="35" t="s">
        <v>140</v>
      </c>
      <c r="D65" s="38"/>
      <c r="E65" s="34">
        <v>2.0699999999999998</v>
      </c>
      <c r="F65" s="82">
        <f t="shared" si="2"/>
        <v>0</v>
      </c>
      <c r="G65" s="36" t="e">
        <f t="shared" si="0"/>
        <v>#DIV/0!</v>
      </c>
      <c r="H65" s="38"/>
      <c r="I65" s="34">
        <v>2.0699999999999998</v>
      </c>
      <c r="J65" s="82">
        <f t="shared" si="3"/>
        <v>0</v>
      </c>
      <c r="K65" s="36" t="e">
        <f t="shared" si="1"/>
        <v>#DIV/0!</v>
      </c>
    </row>
    <row r="66" spans="1:11" s="37" customFormat="1" x14ac:dyDescent="0.25">
      <c r="A66" s="175">
        <v>54</v>
      </c>
      <c r="B66" s="33">
        <v>99218</v>
      </c>
      <c r="C66" s="35" t="s">
        <v>454</v>
      </c>
      <c r="D66" s="38"/>
      <c r="E66" s="34">
        <v>2.83</v>
      </c>
      <c r="F66" s="82">
        <f t="shared" si="2"/>
        <v>0</v>
      </c>
      <c r="G66" s="36" t="e">
        <f t="shared" si="0"/>
        <v>#DIV/0!</v>
      </c>
      <c r="H66" s="38"/>
      <c r="I66" s="34">
        <v>2.83</v>
      </c>
      <c r="J66" s="82">
        <f t="shared" si="3"/>
        <v>0</v>
      </c>
      <c r="K66" s="36" t="e">
        <f t="shared" si="1"/>
        <v>#DIV/0!</v>
      </c>
    </row>
    <row r="67" spans="1:11" s="37" customFormat="1" x14ac:dyDescent="0.25">
      <c r="A67" s="175">
        <v>55</v>
      </c>
      <c r="B67" s="33">
        <v>99219</v>
      </c>
      <c r="C67" s="35" t="s">
        <v>453</v>
      </c>
      <c r="D67" s="38"/>
      <c r="E67" s="34">
        <v>3.83</v>
      </c>
      <c r="F67" s="82">
        <f t="shared" si="2"/>
        <v>0</v>
      </c>
      <c r="G67" s="36" t="e">
        <f t="shared" si="0"/>
        <v>#DIV/0!</v>
      </c>
      <c r="H67" s="38"/>
      <c r="I67" s="34">
        <v>3.83</v>
      </c>
      <c r="J67" s="82">
        <f t="shared" si="3"/>
        <v>0</v>
      </c>
      <c r="K67" s="36" t="e">
        <f t="shared" si="1"/>
        <v>#DIV/0!</v>
      </c>
    </row>
    <row r="68" spans="1:11" s="37" customFormat="1" x14ac:dyDescent="0.25">
      <c r="A68" s="175">
        <v>56</v>
      </c>
      <c r="B68" s="33">
        <v>99220</v>
      </c>
      <c r="C68" s="35" t="s">
        <v>455</v>
      </c>
      <c r="D68" s="38"/>
      <c r="E68" s="34">
        <v>5.17</v>
      </c>
      <c r="F68" s="82">
        <f t="shared" si="2"/>
        <v>0</v>
      </c>
      <c r="G68" s="36" t="e">
        <f t="shared" si="0"/>
        <v>#DIV/0!</v>
      </c>
      <c r="H68" s="38"/>
      <c r="I68" s="34">
        <v>5.17</v>
      </c>
      <c r="J68" s="82">
        <f t="shared" si="3"/>
        <v>0</v>
      </c>
      <c r="K68" s="36" t="e">
        <f t="shared" si="1"/>
        <v>#DIV/0!</v>
      </c>
    </row>
    <row r="69" spans="1:11" s="37" customFormat="1" x14ac:dyDescent="0.25">
      <c r="A69" s="175">
        <v>57</v>
      </c>
      <c r="B69" s="33">
        <v>99221</v>
      </c>
      <c r="C69" s="35" t="s">
        <v>141</v>
      </c>
      <c r="D69" s="38"/>
      <c r="E69" s="34">
        <v>2.91</v>
      </c>
      <c r="F69" s="82">
        <f t="shared" si="2"/>
        <v>0</v>
      </c>
      <c r="G69" s="36" t="e">
        <f t="shared" si="0"/>
        <v>#DIV/0!</v>
      </c>
      <c r="H69" s="38"/>
      <c r="I69" s="34">
        <v>2.91</v>
      </c>
      <c r="J69" s="82">
        <f t="shared" si="3"/>
        <v>0</v>
      </c>
      <c r="K69" s="36" t="e">
        <f t="shared" si="1"/>
        <v>#DIV/0!</v>
      </c>
    </row>
    <row r="70" spans="1:11" s="37" customFormat="1" x14ac:dyDescent="0.25">
      <c r="A70" s="175">
        <v>58</v>
      </c>
      <c r="B70" s="33">
        <v>99222</v>
      </c>
      <c r="C70" s="35" t="s">
        <v>142</v>
      </c>
      <c r="D70" s="38"/>
      <c r="E70" s="34">
        <v>3.91</v>
      </c>
      <c r="F70" s="82">
        <f t="shared" si="2"/>
        <v>0</v>
      </c>
      <c r="G70" s="36" t="e">
        <f t="shared" si="0"/>
        <v>#DIV/0!</v>
      </c>
      <c r="H70" s="38"/>
      <c r="I70" s="34">
        <v>3.91</v>
      </c>
      <c r="J70" s="82">
        <f t="shared" si="3"/>
        <v>0</v>
      </c>
      <c r="K70" s="36" t="e">
        <f t="shared" si="1"/>
        <v>#DIV/0!</v>
      </c>
    </row>
    <row r="71" spans="1:11" s="37" customFormat="1" x14ac:dyDescent="0.25">
      <c r="A71" s="175">
        <v>59</v>
      </c>
      <c r="B71" s="33">
        <v>99223</v>
      </c>
      <c r="C71" s="35" t="s">
        <v>143</v>
      </c>
      <c r="D71" s="38"/>
      <c r="E71" s="34">
        <v>5.73</v>
      </c>
      <c r="F71" s="82">
        <f t="shared" si="2"/>
        <v>0</v>
      </c>
      <c r="G71" s="36" t="e">
        <f t="shared" si="0"/>
        <v>#DIV/0!</v>
      </c>
      <c r="H71" s="38"/>
      <c r="I71" s="34">
        <v>5.73</v>
      </c>
      <c r="J71" s="82">
        <f t="shared" si="3"/>
        <v>0</v>
      </c>
      <c r="K71" s="36" t="e">
        <f t="shared" si="1"/>
        <v>#DIV/0!</v>
      </c>
    </row>
    <row r="72" spans="1:11" s="37" customFormat="1" x14ac:dyDescent="0.25">
      <c r="A72" s="175">
        <v>60</v>
      </c>
      <c r="B72" s="33">
        <v>99224</v>
      </c>
      <c r="C72" s="35" t="s">
        <v>456</v>
      </c>
      <c r="D72" s="38"/>
      <c r="E72" s="34">
        <v>1.1299999999999999</v>
      </c>
      <c r="F72" s="82">
        <f t="shared" si="2"/>
        <v>0</v>
      </c>
      <c r="G72" s="36" t="e">
        <f t="shared" si="0"/>
        <v>#DIV/0!</v>
      </c>
      <c r="H72" s="38"/>
      <c r="I72" s="34">
        <v>1.1299999999999999</v>
      </c>
      <c r="J72" s="82">
        <f t="shared" si="3"/>
        <v>0</v>
      </c>
      <c r="K72" s="36" t="e">
        <f t="shared" si="1"/>
        <v>#DIV/0!</v>
      </c>
    </row>
    <row r="73" spans="1:11" s="37" customFormat="1" x14ac:dyDescent="0.25">
      <c r="A73" s="175">
        <v>61</v>
      </c>
      <c r="B73" s="33">
        <v>99225</v>
      </c>
      <c r="C73" s="35" t="s">
        <v>457</v>
      </c>
      <c r="D73" s="38"/>
      <c r="E73" s="34">
        <v>2.0499999999999998</v>
      </c>
      <c r="F73" s="82">
        <f t="shared" si="2"/>
        <v>0</v>
      </c>
      <c r="G73" s="36" t="e">
        <f t="shared" si="0"/>
        <v>#DIV/0!</v>
      </c>
      <c r="H73" s="38"/>
      <c r="I73" s="34">
        <v>2.0499999999999998</v>
      </c>
      <c r="J73" s="82">
        <f t="shared" si="3"/>
        <v>0</v>
      </c>
      <c r="K73" s="36" t="e">
        <f t="shared" si="1"/>
        <v>#DIV/0!</v>
      </c>
    </row>
    <row r="74" spans="1:11" s="37" customFormat="1" x14ac:dyDescent="0.25">
      <c r="A74" s="175">
        <v>62</v>
      </c>
      <c r="B74" s="33">
        <v>99226</v>
      </c>
      <c r="C74" s="35" t="s">
        <v>458</v>
      </c>
      <c r="D74" s="38"/>
      <c r="E74" s="34">
        <v>2.92</v>
      </c>
      <c r="F74" s="82">
        <f t="shared" si="2"/>
        <v>0</v>
      </c>
      <c r="G74" s="36" t="e">
        <f t="shared" si="0"/>
        <v>#DIV/0!</v>
      </c>
      <c r="H74" s="38"/>
      <c r="I74" s="34">
        <v>2.92</v>
      </c>
      <c r="J74" s="82">
        <f t="shared" si="3"/>
        <v>0</v>
      </c>
      <c r="K74" s="36" t="e">
        <f t="shared" si="1"/>
        <v>#DIV/0!</v>
      </c>
    </row>
    <row r="75" spans="1:11" s="37" customFormat="1" x14ac:dyDescent="0.25">
      <c r="A75" s="175">
        <v>63</v>
      </c>
      <c r="B75" s="33">
        <v>99231</v>
      </c>
      <c r="C75" s="35" t="s">
        <v>144</v>
      </c>
      <c r="D75" s="38"/>
      <c r="E75" s="34">
        <v>1.1200000000000001</v>
      </c>
      <c r="F75" s="82">
        <f t="shared" si="2"/>
        <v>0</v>
      </c>
      <c r="G75" s="36" t="e">
        <f t="shared" si="0"/>
        <v>#DIV/0!</v>
      </c>
      <c r="H75" s="38"/>
      <c r="I75" s="34">
        <v>1.1200000000000001</v>
      </c>
      <c r="J75" s="82">
        <f t="shared" si="3"/>
        <v>0</v>
      </c>
      <c r="K75" s="36" t="e">
        <f t="shared" si="1"/>
        <v>#DIV/0!</v>
      </c>
    </row>
    <row r="76" spans="1:11" s="37" customFormat="1" x14ac:dyDescent="0.25">
      <c r="A76" s="175">
        <v>64</v>
      </c>
      <c r="B76" s="33">
        <v>99232</v>
      </c>
      <c r="C76" s="35" t="s">
        <v>145</v>
      </c>
      <c r="D76" s="38"/>
      <c r="E76" s="34">
        <v>2.06</v>
      </c>
      <c r="F76" s="82">
        <f t="shared" si="2"/>
        <v>0</v>
      </c>
      <c r="G76" s="36" t="e">
        <f t="shared" si="0"/>
        <v>#DIV/0!</v>
      </c>
      <c r="H76" s="38"/>
      <c r="I76" s="34">
        <v>2.06</v>
      </c>
      <c r="J76" s="82">
        <f t="shared" si="3"/>
        <v>0</v>
      </c>
      <c r="K76" s="36" t="e">
        <f t="shared" si="1"/>
        <v>#DIV/0!</v>
      </c>
    </row>
    <row r="77" spans="1:11" s="37" customFormat="1" x14ac:dyDescent="0.25">
      <c r="A77" s="175">
        <v>65</v>
      </c>
      <c r="B77" s="33">
        <v>99233</v>
      </c>
      <c r="C77" s="35" t="s">
        <v>146</v>
      </c>
      <c r="D77" s="38"/>
      <c r="E77" s="34">
        <v>2.96</v>
      </c>
      <c r="F77" s="82">
        <f t="shared" si="2"/>
        <v>0</v>
      </c>
      <c r="G77" s="36" t="e">
        <f t="shared" si="0"/>
        <v>#DIV/0!</v>
      </c>
      <c r="H77" s="38"/>
      <c r="I77" s="34">
        <v>2.96</v>
      </c>
      <c r="J77" s="82">
        <f t="shared" si="3"/>
        <v>0</v>
      </c>
      <c r="K77" s="36" t="e">
        <f t="shared" si="1"/>
        <v>#DIV/0!</v>
      </c>
    </row>
    <row r="78" spans="1:11" s="37" customFormat="1" ht="30" x14ac:dyDescent="0.25">
      <c r="A78" s="175">
        <v>66</v>
      </c>
      <c r="B78" s="33">
        <v>99234</v>
      </c>
      <c r="C78" s="35" t="s">
        <v>475</v>
      </c>
      <c r="D78" s="38"/>
      <c r="E78" s="34">
        <v>3.77</v>
      </c>
      <c r="F78" s="82">
        <f t="shared" si="2"/>
        <v>0</v>
      </c>
      <c r="G78" s="36" t="e">
        <f t="shared" si="0"/>
        <v>#DIV/0!</v>
      </c>
      <c r="H78" s="38"/>
      <c r="I78" s="34">
        <v>3.77</v>
      </c>
      <c r="J78" s="82">
        <f t="shared" si="3"/>
        <v>0</v>
      </c>
      <c r="K78" s="36" t="e">
        <f t="shared" si="1"/>
        <v>#DIV/0!</v>
      </c>
    </row>
    <row r="79" spans="1:11" s="37" customFormat="1" ht="30" x14ac:dyDescent="0.25">
      <c r="A79" s="175">
        <v>67</v>
      </c>
      <c r="B79" s="33">
        <v>99235</v>
      </c>
      <c r="C79" s="35" t="s">
        <v>476</v>
      </c>
      <c r="D79" s="38"/>
      <c r="E79" s="34">
        <v>4.78</v>
      </c>
      <c r="F79" s="82">
        <f t="shared" si="2"/>
        <v>0</v>
      </c>
      <c r="G79" s="36" t="e">
        <f t="shared" si="0"/>
        <v>#DIV/0!</v>
      </c>
      <c r="H79" s="38"/>
      <c r="I79" s="34">
        <v>4.78</v>
      </c>
      <c r="J79" s="82">
        <f t="shared" si="3"/>
        <v>0</v>
      </c>
      <c r="K79" s="36" t="e">
        <f t="shared" si="1"/>
        <v>#DIV/0!</v>
      </c>
    </row>
    <row r="80" spans="1:11" s="37" customFormat="1" ht="30" x14ac:dyDescent="0.25">
      <c r="A80" s="175">
        <v>68</v>
      </c>
      <c r="B80" s="33">
        <v>99236</v>
      </c>
      <c r="C80" s="35" t="s">
        <v>477</v>
      </c>
      <c r="D80" s="38"/>
      <c r="E80" s="34">
        <v>6.12</v>
      </c>
      <c r="F80" s="82">
        <f t="shared" si="2"/>
        <v>0</v>
      </c>
      <c r="G80" s="36" t="e">
        <f t="shared" ref="G80:G143" si="4">E80*$F$12</f>
        <v>#DIV/0!</v>
      </c>
      <c r="H80" s="38"/>
      <c r="I80" s="34">
        <v>6.12</v>
      </c>
      <c r="J80" s="82">
        <f t="shared" si="3"/>
        <v>0</v>
      </c>
      <c r="K80" s="36" t="e">
        <f t="shared" ref="K80:K143" si="5">I80*$F$12</f>
        <v>#DIV/0!</v>
      </c>
    </row>
    <row r="81" spans="1:11" s="37" customFormat="1" x14ac:dyDescent="0.25">
      <c r="A81" s="175">
        <v>69</v>
      </c>
      <c r="B81" s="33">
        <v>99238</v>
      </c>
      <c r="C81" s="35" t="s">
        <v>459</v>
      </c>
      <c r="D81" s="38"/>
      <c r="E81" s="34">
        <v>2.08</v>
      </c>
      <c r="F81" s="82">
        <f t="shared" ref="F81:F144" si="6">D81*E81</f>
        <v>0</v>
      </c>
      <c r="G81" s="36" t="e">
        <f t="shared" si="4"/>
        <v>#DIV/0!</v>
      </c>
      <c r="H81" s="38"/>
      <c r="I81" s="34">
        <v>2.08</v>
      </c>
      <c r="J81" s="82">
        <f t="shared" ref="J81:J144" si="7">H81*I81</f>
        <v>0</v>
      </c>
      <c r="K81" s="36" t="e">
        <f t="shared" si="5"/>
        <v>#DIV/0!</v>
      </c>
    </row>
    <row r="82" spans="1:11" s="37" customFormat="1" x14ac:dyDescent="0.25">
      <c r="A82" s="175">
        <v>70</v>
      </c>
      <c r="B82" s="33">
        <v>99239</v>
      </c>
      <c r="C82" s="35" t="s">
        <v>147</v>
      </c>
      <c r="D82" s="38"/>
      <c r="E82" s="34">
        <v>3.04</v>
      </c>
      <c r="F82" s="82">
        <f t="shared" si="6"/>
        <v>0</v>
      </c>
      <c r="G82" s="36" t="e">
        <f t="shared" si="4"/>
        <v>#DIV/0!</v>
      </c>
      <c r="H82" s="38"/>
      <c r="I82" s="34">
        <v>3.04</v>
      </c>
      <c r="J82" s="82">
        <f t="shared" si="7"/>
        <v>0</v>
      </c>
      <c r="K82" s="36" t="e">
        <f t="shared" si="5"/>
        <v>#DIV/0!</v>
      </c>
    </row>
    <row r="83" spans="1:11" s="37" customFormat="1" x14ac:dyDescent="0.25">
      <c r="A83" s="175">
        <v>71</v>
      </c>
      <c r="B83" s="33">
        <v>99241</v>
      </c>
      <c r="C83" s="35" t="s">
        <v>460</v>
      </c>
      <c r="D83" s="38"/>
      <c r="E83" s="34">
        <v>1.35</v>
      </c>
      <c r="F83" s="82">
        <f t="shared" si="6"/>
        <v>0</v>
      </c>
      <c r="G83" s="36" t="e">
        <f t="shared" si="4"/>
        <v>#DIV/0!</v>
      </c>
      <c r="H83" s="38"/>
      <c r="I83" s="34">
        <v>0.93</v>
      </c>
      <c r="J83" s="82">
        <f t="shared" si="7"/>
        <v>0</v>
      </c>
      <c r="K83" s="36" t="e">
        <f t="shared" si="5"/>
        <v>#DIV/0!</v>
      </c>
    </row>
    <row r="84" spans="1:11" s="37" customFormat="1" x14ac:dyDescent="0.25">
      <c r="A84" s="175">
        <v>72</v>
      </c>
      <c r="B84" s="33">
        <v>99242</v>
      </c>
      <c r="C84" s="35" t="s">
        <v>461</v>
      </c>
      <c r="D84" s="38"/>
      <c r="E84" s="34">
        <v>2.5499999999999998</v>
      </c>
      <c r="F84" s="82">
        <f t="shared" si="6"/>
        <v>0</v>
      </c>
      <c r="G84" s="36" t="e">
        <f t="shared" si="4"/>
        <v>#DIV/0!</v>
      </c>
      <c r="H84" s="38"/>
      <c r="I84" s="34">
        <v>1.96</v>
      </c>
      <c r="J84" s="82">
        <f t="shared" si="7"/>
        <v>0</v>
      </c>
      <c r="K84" s="36" t="e">
        <f t="shared" si="5"/>
        <v>#DIV/0!</v>
      </c>
    </row>
    <row r="85" spans="1:11" s="37" customFormat="1" x14ac:dyDescent="0.25">
      <c r="A85" s="175">
        <v>73</v>
      </c>
      <c r="B85" s="33">
        <v>99243</v>
      </c>
      <c r="C85" s="35" t="s">
        <v>462</v>
      </c>
      <c r="D85" s="38"/>
      <c r="E85" s="34">
        <v>3.51</v>
      </c>
      <c r="F85" s="82">
        <f t="shared" si="6"/>
        <v>0</v>
      </c>
      <c r="G85" s="36" t="e">
        <f t="shared" si="4"/>
        <v>#DIV/0!</v>
      </c>
      <c r="H85" s="38"/>
      <c r="I85" s="34">
        <v>2.76</v>
      </c>
      <c r="J85" s="82">
        <f t="shared" si="7"/>
        <v>0</v>
      </c>
      <c r="K85" s="36" t="e">
        <f t="shared" si="5"/>
        <v>#DIV/0!</v>
      </c>
    </row>
    <row r="86" spans="1:11" s="37" customFormat="1" x14ac:dyDescent="0.25">
      <c r="A86" s="175">
        <v>74</v>
      </c>
      <c r="B86" s="33">
        <v>99244</v>
      </c>
      <c r="C86" s="35" t="s">
        <v>463</v>
      </c>
      <c r="D86" s="38"/>
      <c r="E86" s="34">
        <v>5.23</v>
      </c>
      <c r="F86" s="82">
        <f t="shared" si="6"/>
        <v>0</v>
      </c>
      <c r="G86" s="36" t="e">
        <f t="shared" si="4"/>
        <v>#DIV/0!</v>
      </c>
      <c r="H86" s="38"/>
      <c r="I86" s="34">
        <v>4.41</v>
      </c>
      <c r="J86" s="82">
        <f t="shared" si="7"/>
        <v>0</v>
      </c>
      <c r="K86" s="36" t="e">
        <f t="shared" si="5"/>
        <v>#DIV/0!</v>
      </c>
    </row>
    <row r="87" spans="1:11" s="37" customFormat="1" x14ac:dyDescent="0.25">
      <c r="A87" s="175">
        <v>75</v>
      </c>
      <c r="B87" s="33">
        <v>99245</v>
      </c>
      <c r="C87" s="35" t="s">
        <v>464</v>
      </c>
      <c r="D87" s="38"/>
      <c r="E87" s="34">
        <v>6.38</v>
      </c>
      <c r="F87" s="82">
        <f t="shared" si="6"/>
        <v>0</v>
      </c>
      <c r="G87" s="36" t="e">
        <f t="shared" si="4"/>
        <v>#DIV/0!</v>
      </c>
      <c r="H87" s="38"/>
      <c r="I87" s="34">
        <v>5.46</v>
      </c>
      <c r="J87" s="82">
        <f t="shared" si="7"/>
        <v>0</v>
      </c>
      <c r="K87" s="36" t="e">
        <f t="shared" si="5"/>
        <v>#DIV/0!</v>
      </c>
    </row>
    <row r="88" spans="1:11" s="37" customFormat="1" x14ac:dyDescent="0.25">
      <c r="A88" s="175">
        <v>76</v>
      </c>
      <c r="B88" s="33">
        <v>99251</v>
      </c>
      <c r="C88" s="35" t="s">
        <v>465</v>
      </c>
      <c r="D88" s="38"/>
      <c r="E88" s="34">
        <v>1.41</v>
      </c>
      <c r="F88" s="82">
        <f t="shared" si="6"/>
        <v>0</v>
      </c>
      <c r="G88" s="36" t="e">
        <f t="shared" si="4"/>
        <v>#DIV/0!</v>
      </c>
      <c r="H88" s="38"/>
      <c r="I88" s="34">
        <v>1.41</v>
      </c>
      <c r="J88" s="82">
        <f t="shared" si="7"/>
        <v>0</v>
      </c>
      <c r="K88" s="36" t="e">
        <f t="shared" si="5"/>
        <v>#DIV/0!</v>
      </c>
    </row>
    <row r="89" spans="1:11" s="37" customFormat="1" x14ac:dyDescent="0.25">
      <c r="A89" s="175">
        <v>77</v>
      </c>
      <c r="B89" s="33">
        <v>99252</v>
      </c>
      <c r="C89" s="35" t="s">
        <v>466</v>
      </c>
      <c r="D89" s="38"/>
      <c r="E89" s="34">
        <v>2.13</v>
      </c>
      <c r="F89" s="82">
        <f t="shared" si="6"/>
        <v>0</v>
      </c>
      <c r="G89" s="36" t="e">
        <f t="shared" si="4"/>
        <v>#DIV/0!</v>
      </c>
      <c r="H89" s="38"/>
      <c r="I89" s="34">
        <v>2.13</v>
      </c>
      <c r="J89" s="82">
        <f t="shared" si="7"/>
        <v>0</v>
      </c>
      <c r="K89" s="36" t="e">
        <f t="shared" si="5"/>
        <v>#DIV/0!</v>
      </c>
    </row>
    <row r="90" spans="1:11" s="37" customFormat="1" x14ac:dyDescent="0.25">
      <c r="A90" s="175">
        <v>78</v>
      </c>
      <c r="B90" s="33">
        <v>99253</v>
      </c>
      <c r="C90" s="35" t="s">
        <v>467</v>
      </c>
      <c r="D90" s="38"/>
      <c r="E90" s="34">
        <v>3.31</v>
      </c>
      <c r="F90" s="82">
        <f t="shared" si="6"/>
        <v>0</v>
      </c>
      <c r="G90" s="36" t="e">
        <f t="shared" si="4"/>
        <v>#DIV/0!</v>
      </c>
      <c r="H90" s="38"/>
      <c r="I90" s="34">
        <v>3.31</v>
      </c>
      <c r="J90" s="82">
        <f t="shared" si="7"/>
        <v>0</v>
      </c>
      <c r="K90" s="36" t="e">
        <f t="shared" si="5"/>
        <v>#DIV/0!</v>
      </c>
    </row>
    <row r="91" spans="1:11" s="37" customFormat="1" x14ac:dyDescent="0.25">
      <c r="A91" s="175">
        <v>79</v>
      </c>
      <c r="B91" s="33">
        <v>99254</v>
      </c>
      <c r="C91" s="35" t="s">
        <v>468</v>
      </c>
      <c r="D91" s="38"/>
      <c r="E91" s="34">
        <v>4.7699999999999996</v>
      </c>
      <c r="F91" s="82">
        <f t="shared" si="6"/>
        <v>0</v>
      </c>
      <c r="G91" s="36" t="e">
        <f t="shared" si="4"/>
        <v>#DIV/0!</v>
      </c>
      <c r="H91" s="38"/>
      <c r="I91" s="34">
        <v>4.7699999999999996</v>
      </c>
      <c r="J91" s="82">
        <f t="shared" si="7"/>
        <v>0</v>
      </c>
      <c r="K91" s="36" t="e">
        <f t="shared" si="5"/>
        <v>#DIV/0!</v>
      </c>
    </row>
    <row r="92" spans="1:11" s="37" customFormat="1" x14ac:dyDescent="0.25">
      <c r="A92" s="175">
        <v>80</v>
      </c>
      <c r="B92" s="33">
        <v>99255</v>
      </c>
      <c r="C92" s="35" t="s">
        <v>469</v>
      </c>
      <c r="D92" s="38"/>
      <c r="E92" s="34">
        <v>5.77</v>
      </c>
      <c r="F92" s="82">
        <f t="shared" si="6"/>
        <v>0</v>
      </c>
      <c r="G92" s="36" t="e">
        <f t="shared" si="4"/>
        <v>#DIV/0!</v>
      </c>
      <c r="H92" s="38"/>
      <c r="I92" s="34">
        <v>5.77</v>
      </c>
      <c r="J92" s="82">
        <f t="shared" si="7"/>
        <v>0</v>
      </c>
      <c r="K92" s="36" t="e">
        <f t="shared" si="5"/>
        <v>#DIV/0!</v>
      </c>
    </row>
    <row r="93" spans="1:11" s="37" customFormat="1" x14ac:dyDescent="0.25">
      <c r="A93" s="175">
        <v>81</v>
      </c>
      <c r="B93" s="33">
        <v>99281</v>
      </c>
      <c r="C93" s="35" t="s">
        <v>470</v>
      </c>
      <c r="D93" s="38"/>
      <c r="E93" s="34">
        <v>0.64</v>
      </c>
      <c r="F93" s="82">
        <f t="shared" si="6"/>
        <v>0</v>
      </c>
      <c r="G93" s="36" t="e">
        <f t="shared" si="4"/>
        <v>#DIV/0!</v>
      </c>
      <c r="H93" s="38"/>
      <c r="I93" s="34">
        <v>0.64</v>
      </c>
      <c r="J93" s="82">
        <f t="shared" si="7"/>
        <v>0</v>
      </c>
      <c r="K93" s="36" t="e">
        <f t="shared" si="5"/>
        <v>#DIV/0!</v>
      </c>
    </row>
    <row r="94" spans="1:11" s="37" customFormat="1" x14ac:dyDescent="0.25">
      <c r="A94" s="175">
        <v>82</v>
      </c>
      <c r="B94" s="33">
        <v>99282</v>
      </c>
      <c r="C94" s="35" t="s">
        <v>471</v>
      </c>
      <c r="D94" s="38"/>
      <c r="E94" s="34">
        <v>1.24</v>
      </c>
      <c r="F94" s="82">
        <f t="shared" si="6"/>
        <v>0</v>
      </c>
      <c r="G94" s="36" t="e">
        <f t="shared" si="4"/>
        <v>#DIV/0!</v>
      </c>
      <c r="H94" s="38"/>
      <c r="I94" s="34">
        <v>1.24</v>
      </c>
      <c r="J94" s="82">
        <f t="shared" si="7"/>
        <v>0</v>
      </c>
      <c r="K94" s="36" t="e">
        <f t="shared" si="5"/>
        <v>#DIV/0!</v>
      </c>
    </row>
    <row r="95" spans="1:11" s="37" customFormat="1" x14ac:dyDescent="0.25">
      <c r="A95" s="175">
        <v>83</v>
      </c>
      <c r="B95" s="33">
        <v>99283</v>
      </c>
      <c r="C95" s="35" t="s">
        <v>472</v>
      </c>
      <c r="D95" s="38"/>
      <c r="E95" s="34">
        <v>2.11</v>
      </c>
      <c r="F95" s="82">
        <f t="shared" si="6"/>
        <v>0</v>
      </c>
      <c r="G95" s="36" t="e">
        <f t="shared" si="4"/>
        <v>#DIV/0!</v>
      </c>
      <c r="H95" s="38"/>
      <c r="I95" s="34">
        <v>2.11</v>
      </c>
      <c r="J95" s="82">
        <f t="shared" si="7"/>
        <v>0</v>
      </c>
      <c r="K95" s="36" t="e">
        <f t="shared" si="5"/>
        <v>#DIV/0!</v>
      </c>
    </row>
    <row r="96" spans="1:11" s="37" customFormat="1" x14ac:dyDescent="0.25">
      <c r="A96" s="175">
        <v>84</v>
      </c>
      <c r="B96" s="33">
        <v>99284</v>
      </c>
      <c r="C96" s="35" t="s">
        <v>473</v>
      </c>
      <c r="D96" s="38"/>
      <c r="E96" s="34">
        <v>3.56</v>
      </c>
      <c r="F96" s="82">
        <f t="shared" si="6"/>
        <v>0</v>
      </c>
      <c r="G96" s="36" t="e">
        <f t="shared" si="4"/>
        <v>#DIV/0!</v>
      </c>
      <c r="H96" s="38"/>
      <c r="I96" s="34">
        <v>3.56</v>
      </c>
      <c r="J96" s="82">
        <f t="shared" si="7"/>
        <v>0</v>
      </c>
      <c r="K96" s="36" t="e">
        <f t="shared" si="5"/>
        <v>#DIV/0!</v>
      </c>
    </row>
    <row r="97" spans="1:11" s="37" customFormat="1" x14ac:dyDescent="0.25">
      <c r="A97" s="175">
        <v>85</v>
      </c>
      <c r="B97" s="33">
        <v>99285</v>
      </c>
      <c r="C97" s="35" t="s">
        <v>474</v>
      </c>
      <c r="D97" s="38"/>
      <c r="E97" s="34">
        <v>5.17</v>
      </c>
      <c r="F97" s="82">
        <f t="shared" si="6"/>
        <v>0</v>
      </c>
      <c r="G97" s="36" t="e">
        <f t="shared" si="4"/>
        <v>#DIV/0!</v>
      </c>
      <c r="H97" s="38"/>
      <c r="I97" s="34">
        <v>5.17</v>
      </c>
      <c r="J97" s="82">
        <f t="shared" si="7"/>
        <v>0</v>
      </c>
      <c r="K97" s="36" t="e">
        <f t="shared" si="5"/>
        <v>#DIV/0!</v>
      </c>
    </row>
    <row r="98" spans="1:11" s="37" customFormat="1" x14ac:dyDescent="0.25">
      <c r="A98" s="175">
        <v>86</v>
      </c>
      <c r="B98" s="33">
        <v>99304</v>
      </c>
      <c r="C98" s="35" t="s">
        <v>478</v>
      </c>
      <c r="D98" s="38"/>
      <c r="E98" s="34">
        <v>2.57</v>
      </c>
      <c r="F98" s="82">
        <f t="shared" si="6"/>
        <v>0</v>
      </c>
      <c r="G98" s="36" t="e">
        <f t="shared" si="4"/>
        <v>#DIV/0!</v>
      </c>
      <c r="H98" s="38"/>
      <c r="I98" s="34">
        <v>2.57</v>
      </c>
      <c r="J98" s="82">
        <f t="shared" si="7"/>
        <v>0</v>
      </c>
      <c r="K98" s="36" t="e">
        <f t="shared" si="5"/>
        <v>#DIV/0!</v>
      </c>
    </row>
    <row r="99" spans="1:11" s="37" customFormat="1" x14ac:dyDescent="0.25">
      <c r="A99" s="175">
        <v>87</v>
      </c>
      <c r="B99" s="33">
        <v>99305</v>
      </c>
      <c r="C99" s="35" t="s">
        <v>479</v>
      </c>
      <c r="D99" s="38"/>
      <c r="E99" s="34">
        <v>3.71</v>
      </c>
      <c r="F99" s="82">
        <f t="shared" si="6"/>
        <v>0</v>
      </c>
      <c r="G99" s="36" t="e">
        <f t="shared" si="4"/>
        <v>#DIV/0!</v>
      </c>
      <c r="H99" s="38"/>
      <c r="I99" s="34">
        <v>3.71</v>
      </c>
      <c r="J99" s="82">
        <f t="shared" si="7"/>
        <v>0</v>
      </c>
      <c r="K99" s="36" t="e">
        <f t="shared" si="5"/>
        <v>#DIV/0!</v>
      </c>
    </row>
    <row r="100" spans="1:11" s="37" customFormat="1" x14ac:dyDescent="0.25">
      <c r="A100" s="175">
        <v>88</v>
      </c>
      <c r="B100" s="33">
        <v>99306</v>
      </c>
      <c r="C100" s="35" t="s">
        <v>480</v>
      </c>
      <c r="D100" s="38"/>
      <c r="E100" s="34">
        <v>4.76</v>
      </c>
      <c r="F100" s="82">
        <f t="shared" si="6"/>
        <v>0</v>
      </c>
      <c r="G100" s="36" t="e">
        <f t="shared" si="4"/>
        <v>#DIV/0!</v>
      </c>
      <c r="H100" s="38"/>
      <c r="I100" s="34">
        <v>4.76</v>
      </c>
      <c r="J100" s="82">
        <f t="shared" si="7"/>
        <v>0</v>
      </c>
      <c r="K100" s="36" t="e">
        <f t="shared" si="5"/>
        <v>#DIV/0!</v>
      </c>
    </row>
    <row r="101" spans="1:11" s="37" customFormat="1" x14ac:dyDescent="0.25">
      <c r="A101" s="175">
        <v>89</v>
      </c>
      <c r="B101" s="33">
        <v>99307</v>
      </c>
      <c r="C101" s="35" t="s">
        <v>481</v>
      </c>
      <c r="D101" s="38"/>
      <c r="E101" s="34">
        <v>1.26</v>
      </c>
      <c r="F101" s="82">
        <f t="shared" si="6"/>
        <v>0</v>
      </c>
      <c r="G101" s="36" t="e">
        <f t="shared" si="4"/>
        <v>#DIV/0!</v>
      </c>
      <c r="H101" s="38"/>
      <c r="I101" s="34">
        <v>1.26</v>
      </c>
      <c r="J101" s="82">
        <f t="shared" si="7"/>
        <v>0</v>
      </c>
      <c r="K101" s="36" t="e">
        <f t="shared" si="5"/>
        <v>#DIV/0!</v>
      </c>
    </row>
    <row r="102" spans="1:11" s="37" customFormat="1" x14ac:dyDescent="0.25">
      <c r="A102" s="175">
        <v>90</v>
      </c>
      <c r="B102" s="33">
        <v>99308</v>
      </c>
      <c r="C102" s="35" t="s">
        <v>482</v>
      </c>
      <c r="D102" s="38"/>
      <c r="E102" s="34">
        <v>1.99</v>
      </c>
      <c r="F102" s="82">
        <f t="shared" si="6"/>
        <v>0</v>
      </c>
      <c r="G102" s="36" t="e">
        <f t="shared" si="4"/>
        <v>#DIV/0!</v>
      </c>
      <c r="H102" s="38"/>
      <c r="I102" s="34">
        <v>1.99</v>
      </c>
      <c r="J102" s="82">
        <f t="shared" si="7"/>
        <v>0</v>
      </c>
      <c r="K102" s="36" t="e">
        <f t="shared" si="5"/>
        <v>#DIV/0!</v>
      </c>
    </row>
    <row r="103" spans="1:11" s="37" customFormat="1" x14ac:dyDescent="0.25">
      <c r="A103" s="175">
        <v>91</v>
      </c>
      <c r="B103" s="33">
        <v>99309</v>
      </c>
      <c r="C103" s="35" t="s">
        <v>483</v>
      </c>
      <c r="D103" s="38"/>
      <c r="E103" s="34">
        <v>2.62</v>
      </c>
      <c r="F103" s="82">
        <f t="shared" si="6"/>
        <v>0</v>
      </c>
      <c r="G103" s="36" t="e">
        <f t="shared" si="4"/>
        <v>#DIV/0!</v>
      </c>
      <c r="H103" s="38"/>
      <c r="I103" s="34">
        <v>2.62</v>
      </c>
      <c r="J103" s="82">
        <f t="shared" si="7"/>
        <v>0</v>
      </c>
      <c r="K103" s="36" t="e">
        <f t="shared" si="5"/>
        <v>#DIV/0!</v>
      </c>
    </row>
    <row r="104" spans="1:11" s="37" customFormat="1" x14ac:dyDescent="0.25">
      <c r="A104" s="175">
        <v>92</v>
      </c>
      <c r="B104" s="33">
        <v>99310</v>
      </c>
      <c r="C104" s="35" t="s">
        <v>484</v>
      </c>
      <c r="D104" s="38"/>
      <c r="E104" s="34">
        <v>3.86</v>
      </c>
      <c r="F104" s="82">
        <f t="shared" si="6"/>
        <v>0</v>
      </c>
      <c r="G104" s="36" t="e">
        <f t="shared" si="4"/>
        <v>#DIV/0!</v>
      </c>
      <c r="H104" s="38"/>
      <c r="I104" s="34">
        <v>3.86</v>
      </c>
      <c r="J104" s="82">
        <f t="shared" si="7"/>
        <v>0</v>
      </c>
      <c r="K104" s="36" t="e">
        <f t="shared" si="5"/>
        <v>#DIV/0!</v>
      </c>
    </row>
    <row r="105" spans="1:11" s="37" customFormat="1" x14ac:dyDescent="0.25">
      <c r="A105" s="175">
        <v>93</v>
      </c>
      <c r="B105" s="33">
        <v>99315</v>
      </c>
      <c r="C105" s="35" t="s">
        <v>485</v>
      </c>
      <c r="D105" s="38"/>
      <c r="E105" s="34">
        <v>2.09</v>
      </c>
      <c r="F105" s="82">
        <f t="shared" si="6"/>
        <v>0</v>
      </c>
      <c r="G105" s="36" t="e">
        <f t="shared" si="4"/>
        <v>#DIV/0!</v>
      </c>
      <c r="H105" s="38"/>
      <c r="I105" s="34">
        <v>2.09</v>
      </c>
      <c r="J105" s="82">
        <f t="shared" si="7"/>
        <v>0</v>
      </c>
      <c r="K105" s="36" t="e">
        <f t="shared" si="5"/>
        <v>#DIV/0!</v>
      </c>
    </row>
    <row r="106" spans="1:11" s="37" customFormat="1" x14ac:dyDescent="0.25">
      <c r="A106" s="175">
        <v>94</v>
      </c>
      <c r="B106" s="33">
        <v>99316</v>
      </c>
      <c r="C106" s="35" t="s">
        <v>148</v>
      </c>
      <c r="D106" s="38"/>
      <c r="E106" s="34">
        <v>2.99</v>
      </c>
      <c r="F106" s="82">
        <f t="shared" si="6"/>
        <v>0</v>
      </c>
      <c r="G106" s="36" t="e">
        <f t="shared" si="4"/>
        <v>#DIV/0!</v>
      </c>
      <c r="H106" s="38"/>
      <c r="I106" s="34">
        <v>2.99</v>
      </c>
      <c r="J106" s="82">
        <f t="shared" si="7"/>
        <v>0</v>
      </c>
      <c r="K106" s="36" t="e">
        <f t="shared" si="5"/>
        <v>#DIV/0!</v>
      </c>
    </row>
    <row r="107" spans="1:11" s="37" customFormat="1" x14ac:dyDescent="0.25">
      <c r="A107" s="175">
        <v>95</v>
      </c>
      <c r="B107" s="33">
        <v>99318</v>
      </c>
      <c r="C107" s="35" t="s">
        <v>486</v>
      </c>
      <c r="D107" s="38"/>
      <c r="E107" s="34">
        <v>2.75</v>
      </c>
      <c r="F107" s="82">
        <f t="shared" si="6"/>
        <v>0</v>
      </c>
      <c r="G107" s="36" t="e">
        <f t="shared" si="4"/>
        <v>#DIV/0!</v>
      </c>
      <c r="H107" s="38"/>
      <c r="I107" s="34">
        <v>2.75</v>
      </c>
      <c r="J107" s="82">
        <f t="shared" si="7"/>
        <v>0</v>
      </c>
      <c r="K107" s="36" t="e">
        <f t="shared" si="5"/>
        <v>#DIV/0!</v>
      </c>
    </row>
    <row r="108" spans="1:11" s="37" customFormat="1" x14ac:dyDescent="0.25">
      <c r="A108" s="175">
        <v>96</v>
      </c>
      <c r="B108" s="33">
        <v>99324</v>
      </c>
      <c r="C108" s="35" t="s">
        <v>487</v>
      </c>
      <c r="D108" s="38"/>
      <c r="E108" s="34">
        <v>1.56</v>
      </c>
      <c r="F108" s="82">
        <f t="shared" si="6"/>
        <v>0</v>
      </c>
      <c r="G108" s="36" t="e">
        <f t="shared" si="4"/>
        <v>#DIV/0!</v>
      </c>
      <c r="H108" s="38"/>
      <c r="I108" s="34">
        <v>1.56</v>
      </c>
      <c r="J108" s="82">
        <f t="shared" si="7"/>
        <v>0</v>
      </c>
      <c r="K108" s="36" t="e">
        <f t="shared" si="5"/>
        <v>#DIV/0!</v>
      </c>
    </row>
    <row r="109" spans="1:11" s="37" customFormat="1" x14ac:dyDescent="0.25">
      <c r="A109" s="175">
        <v>97</v>
      </c>
      <c r="B109" s="33">
        <v>99325</v>
      </c>
      <c r="C109" s="35" t="s">
        <v>488</v>
      </c>
      <c r="D109" s="38"/>
      <c r="E109" s="34">
        <v>2.2799999999999998</v>
      </c>
      <c r="F109" s="82">
        <f t="shared" si="6"/>
        <v>0</v>
      </c>
      <c r="G109" s="36" t="e">
        <f t="shared" si="4"/>
        <v>#DIV/0!</v>
      </c>
      <c r="H109" s="38"/>
      <c r="I109" s="34">
        <v>2.2799999999999998</v>
      </c>
      <c r="J109" s="82">
        <f t="shared" si="7"/>
        <v>0</v>
      </c>
      <c r="K109" s="36" t="e">
        <f t="shared" si="5"/>
        <v>#DIV/0!</v>
      </c>
    </row>
    <row r="110" spans="1:11" s="37" customFormat="1" x14ac:dyDescent="0.25">
      <c r="A110" s="175">
        <v>98</v>
      </c>
      <c r="B110" s="33">
        <v>99326</v>
      </c>
      <c r="C110" s="35" t="s">
        <v>489</v>
      </c>
      <c r="D110" s="38"/>
      <c r="E110" s="34">
        <v>3.95</v>
      </c>
      <c r="F110" s="82">
        <f t="shared" si="6"/>
        <v>0</v>
      </c>
      <c r="G110" s="36" t="e">
        <f t="shared" si="4"/>
        <v>#DIV/0!</v>
      </c>
      <c r="H110" s="38"/>
      <c r="I110" s="34">
        <v>3.95</v>
      </c>
      <c r="J110" s="82">
        <f t="shared" si="7"/>
        <v>0</v>
      </c>
      <c r="K110" s="36" t="e">
        <f t="shared" si="5"/>
        <v>#DIV/0!</v>
      </c>
    </row>
    <row r="111" spans="1:11" s="37" customFormat="1" x14ac:dyDescent="0.25">
      <c r="A111" s="175">
        <v>99</v>
      </c>
      <c r="B111" s="33">
        <v>99327</v>
      </c>
      <c r="C111" s="35" t="s">
        <v>490</v>
      </c>
      <c r="D111" s="38"/>
      <c r="E111" s="34">
        <v>5.32</v>
      </c>
      <c r="F111" s="82">
        <f t="shared" si="6"/>
        <v>0</v>
      </c>
      <c r="G111" s="36" t="e">
        <f t="shared" si="4"/>
        <v>#DIV/0!</v>
      </c>
      <c r="H111" s="38"/>
      <c r="I111" s="34">
        <v>5.32</v>
      </c>
      <c r="J111" s="82">
        <f t="shared" si="7"/>
        <v>0</v>
      </c>
      <c r="K111" s="36" t="e">
        <f t="shared" si="5"/>
        <v>#DIV/0!</v>
      </c>
    </row>
    <row r="112" spans="1:11" s="37" customFormat="1" x14ac:dyDescent="0.25">
      <c r="A112" s="175">
        <v>100</v>
      </c>
      <c r="B112" s="33">
        <v>99328</v>
      </c>
      <c r="C112" s="35" t="s">
        <v>491</v>
      </c>
      <c r="D112" s="38"/>
      <c r="E112" s="34">
        <v>6.26</v>
      </c>
      <c r="F112" s="82">
        <f t="shared" si="6"/>
        <v>0</v>
      </c>
      <c r="G112" s="36" t="e">
        <f t="shared" si="4"/>
        <v>#DIV/0!</v>
      </c>
      <c r="H112" s="38"/>
      <c r="I112" s="34">
        <v>6.26</v>
      </c>
      <c r="J112" s="82">
        <f t="shared" si="7"/>
        <v>0</v>
      </c>
      <c r="K112" s="36" t="e">
        <f t="shared" si="5"/>
        <v>#DIV/0!</v>
      </c>
    </row>
    <row r="113" spans="1:11" s="37" customFormat="1" x14ac:dyDescent="0.25">
      <c r="A113" s="175">
        <v>101</v>
      </c>
      <c r="B113" s="33">
        <v>99334</v>
      </c>
      <c r="C113" s="35" t="s">
        <v>492</v>
      </c>
      <c r="D113" s="38"/>
      <c r="E113" s="34">
        <v>1.75</v>
      </c>
      <c r="F113" s="82">
        <f t="shared" si="6"/>
        <v>0</v>
      </c>
      <c r="G113" s="36" t="e">
        <f t="shared" si="4"/>
        <v>#DIV/0!</v>
      </c>
      <c r="H113" s="38"/>
      <c r="I113" s="34">
        <v>1.75</v>
      </c>
      <c r="J113" s="82">
        <f t="shared" si="7"/>
        <v>0</v>
      </c>
      <c r="K113" s="36" t="e">
        <f t="shared" si="5"/>
        <v>#DIV/0!</v>
      </c>
    </row>
    <row r="114" spans="1:11" s="37" customFormat="1" x14ac:dyDescent="0.25">
      <c r="A114" s="175">
        <v>102</v>
      </c>
      <c r="B114" s="33">
        <v>99335</v>
      </c>
      <c r="C114" s="35" t="s">
        <v>493</v>
      </c>
      <c r="D114" s="38"/>
      <c r="E114" s="34">
        <v>2.75</v>
      </c>
      <c r="F114" s="82">
        <f t="shared" si="6"/>
        <v>0</v>
      </c>
      <c r="G114" s="36" t="e">
        <f t="shared" si="4"/>
        <v>#DIV/0!</v>
      </c>
      <c r="H114" s="38"/>
      <c r="I114" s="34">
        <v>2.75</v>
      </c>
      <c r="J114" s="82">
        <f t="shared" si="7"/>
        <v>0</v>
      </c>
      <c r="K114" s="36" t="e">
        <f t="shared" si="5"/>
        <v>#DIV/0!</v>
      </c>
    </row>
    <row r="115" spans="1:11" s="37" customFormat="1" x14ac:dyDescent="0.25">
      <c r="A115" s="175">
        <v>103</v>
      </c>
      <c r="B115" s="33">
        <v>99336</v>
      </c>
      <c r="C115" s="35" t="s">
        <v>494</v>
      </c>
      <c r="D115" s="38"/>
      <c r="E115" s="34">
        <v>3.89</v>
      </c>
      <c r="F115" s="82">
        <f t="shared" si="6"/>
        <v>0</v>
      </c>
      <c r="G115" s="36" t="e">
        <f t="shared" si="4"/>
        <v>#DIV/0!</v>
      </c>
      <c r="H115" s="38"/>
      <c r="I115" s="34">
        <v>3.89</v>
      </c>
      <c r="J115" s="82">
        <f t="shared" si="7"/>
        <v>0</v>
      </c>
      <c r="K115" s="36" t="e">
        <f t="shared" si="5"/>
        <v>#DIV/0!</v>
      </c>
    </row>
    <row r="116" spans="1:11" s="37" customFormat="1" x14ac:dyDescent="0.25">
      <c r="A116" s="175">
        <v>104</v>
      </c>
      <c r="B116" s="33">
        <v>99337</v>
      </c>
      <c r="C116" s="35" t="s">
        <v>495</v>
      </c>
      <c r="D116" s="38"/>
      <c r="E116" s="34">
        <v>5.57</v>
      </c>
      <c r="F116" s="82">
        <f t="shared" si="6"/>
        <v>0</v>
      </c>
      <c r="G116" s="36" t="e">
        <f t="shared" si="4"/>
        <v>#DIV/0!</v>
      </c>
      <c r="H116" s="38"/>
      <c r="I116" s="34">
        <v>5.57</v>
      </c>
      <c r="J116" s="82">
        <f t="shared" si="7"/>
        <v>0</v>
      </c>
      <c r="K116" s="36" t="e">
        <f t="shared" si="5"/>
        <v>#DIV/0!</v>
      </c>
    </row>
    <row r="117" spans="1:11" s="37" customFormat="1" x14ac:dyDescent="0.25">
      <c r="A117" s="175">
        <v>105</v>
      </c>
      <c r="B117" s="33">
        <v>99341</v>
      </c>
      <c r="C117" s="35" t="s">
        <v>496</v>
      </c>
      <c r="D117" s="38"/>
      <c r="E117" s="34">
        <v>1.56</v>
      </c>
      <c r="F117" s="82">
        <f t="shared" si="6"/>
        <v>0</v>
      </c>
      <c r="G117" s="36" t="e">
        <f t="shared" si="4"/>
        <v>#DIV/0!</v>
      </c>
      <c r="H117" s="38"/>
      <c r="I117" s="34">
        <v>1.56</v>
      </c>
      <c r="J117" s="82">
        <f t="shared" si="7"/>
        <v>0</v>
      </c>
      <c r="K117" s="36" t="e">
        <f t="shared" si="5"/>
        <v>#DIV/0!</v>
      </c>
    </row>
    <row r="118" spans="1:11" s="37" customFormat="1" x14ac:dyDescent="0.25">
      <c r="A118" s="175">
        <v>106</v>
      </c>
      <c r="B118" s="33">
        <v>99342</v>
      </c>
      <c r="C118" s="35" t="s">
        <v>497</v>
      </c>
      <c r="D118" s="38"/>
      <c r="E118" s="34">
        <v>2.2200000000000002</v>
      </c>
      <c r="F118" s="82">
        <f t="shared" si="6"/>
        <v>0</v>
      </c>
      <c r="G118" s="36" t="e">
        <f t="shared" si="4"/>
        <v>#DIV/0!</v>
      </c>
      <c r="H118" s="38"/>
      <c r="I118" s="34">
        <v>2.2200000000000002</v>
      </c>
      <c r="J118" s="82">
        <f t="shared" si="7"/>
        <v>0</v>
      </c>
      <c r="K118" s="36" t="e">
        <f t="shared" si="5"/>
        <v>#DIV/0!</v>
      </c>
    </row>
    <row r="119" spans="1:11" s="37" customFormat="1" x14ac:dyDescent="0.25">
      <c r="A119" s="175">
        <v>107</v>
      </c>
      <c r="B119" s="33">
        <v>99343</v>
      </c>
      <c r="C119" s="35" t="s">
        <v>498</v>
      </c>
      <c r="D119" s="38"/>
      <c r="E119" s="34">
        <v>3.61</v>
      </c>
      <c r="F119" s="82">
        <f t="shared" si="6"/>
        <v>0</v>
      </c>
      <c r="G119" s="36" t="e">
        <f t="shared" si="4"/>
        <v>#DIV/0!</v>
      </c>
      <c r="H119" s="38"/>
      <c r="I119" s="34">
        <v>3.61</v>
      </c>
      <c r="J119" s="82">
        <f t="shared" si="7"/>
        <v>0</v>
      </c>
      <c r="K119" s="36" t="e">
        <f t="shared" si="5"/>
        <v>#DIV/0!</v>
      </c>
    </row>
    <row r="120" spans="1:11" s="37" customFormat="1" x14ac:dyDescent="0.25">
      <c r="A120" s="175">
        <v>108</v>
      </c>
      <c r="B120" s="33">
        <v>99344</v>
      </c>
      <c r="C120" s="35" t="s">
        <v>499</v>
      </c>
      <c r="D120" s="38"/>
      <c r="E120" s="34">
        <v>5.2</v>
      </c>
      <c r="F120" s="82">
        <f t="shared" si="6"/>
        <v>0</v>
      </c>
      <c r="G120" s="36" t="e">
        <f t="shared" si="4"/>
        <v>#DIV/0!</v>
      </c>
      <c r="H120" s="38"/>
      <c r="I120" s="34">
        <v>5.2</v>
      </c>
      <c r="J120" s="82">
        <f t="shared" si="7"/>
        <v>0</v>
      </c>
      <c r="K120" s="36" t="e">
        <f t="shared" si="5"/>
        <v>#DIV/0!</v>
      </c>
    </row>
    <row r="121" spans="1:11" s="37" customFormat="1" x14ac:dyDescent="0.25">
      <c r="A121" s="175">
        <v>109</v>
      </c>
      <c r="B121" s="33">
        <v>99345</v>
      </c>
      <c r="C121" s="35" t="s">
        <v>500</v>
      </c>
      <c r="D121" s="38"/>
      <c r="E121" s="34">
        <v>6.3</v>
      </c>
      <c r="F121" s="82">
        <f t="shared" si="6"/>
        <v>0</v>
      </c>
      <c r="G121" s="36" t="e">
        <f t="shared" si="4"/>
        <v>#DIV/0!</v>
      </c>
      <c r="H121" s="38"/>
      <c r="I121" s="34">
        <v>6.3</v>
      </c>
      <c r="J121" s="82">
        <f t="shared" si="7"/>
        <v>0</v>
      </c>
      <c r="K121" s="36" t="e">
        <f t="shared" si="5"/>
        <v>#DIV/0!</v>
      </c>
    </row>
    <row r="122" spans="1:11" s="37" customFormat="1" x14ac:dyDescent="0.25">
      <c r="A122" s="175">
        <v>110</v>
      </c>
      <c r="B122" s="33">
        <v>99347</v>
      </c>
      <c r="C122" s="35" t="s">
        <v>501</v>
      </c>
      <c r="D122" s="38"/>
      <c r="E122" s="34">
        <v>1.58</v>
      </c>
      <c r="F122" s="82">
        <f t="shared" si="6"/>
        <v>0</v>
      </c>
      <c r="G122" s="36" t="e">
        <f t="shared" si="4"/>
        <v>#DIV/0!</v>
      </c>
      <c r="H122" s="38"/>
      <c r="I122" s="34">
        <v>1.58</v>
      </c>
      <c r="J122" s="82">
        <f t="shared" si="7"/>
        <v>0</v>
      </c>
      <c r="K122" s="36" t="e">
        <f t="shared" si="5"/>
        <v>#DIV/0!</v>
      </c>
    </row>
    <row r="123" spans="1:11" s="37" customFormat="1" x14ac:dyDescent="0.25">
      <c r="A123" s="175">
        <v>111</v>
      </c>
      <c r="B123" s="33">
        <v>99348</v>
      </c>
      <c r="C123" s="35" t="s">
        <v>502</v>
      </c>
      <c r="D123" s="38"/>
      <c r="E123" s="34">
        <v>2.4</v>
      </c>
      <c r="F123" s="82">
        <f t="shared" si="6"/>
        <v>0</v>
      </c>
      <c r="G123" s="36" t="e">
        <f t="shared" si="4"/>
        <v>#DIV/0!</v>
      </c>
      <c r="H123" s="38"/>
      <c r="I123" s="34">
        <v>2.4</v>
      </c>
      <c r="J123" s="82">
        <f t="shared" si="7"/>
        <v>0</v>
      </c>
      <c r="K123" s="36" t="e">
        <f t="shared" si="5"/>
        <v>#DIV/0!</v>
      </c>
    </row>
    <row r="124" spans="1:11" s="37" customFormat="1" x14ac:dyDescent="0.25">
      <c r="A124" s="175">
        <v>112</v>
      </c>
      <c r="B124" s="33">
        <v>99349</v>
      </c>
      <c r="C124" s="35" t="s">
        <v>503</v>
      </c>
      <c r="D124" s="38"/>
      <c r="E124" s="34">
        <v>3.7</v>
      </c>
      <c r="F124" s="82">
        <f t="shared" si="6"/>
        <v>0</v>
      </c>
      <c r="G124" s="36" t="e">
        <f t="shared" si="4"/>
        <v>#DIV/0!</v>
      </c>
      <c r="H124" s="38"/>
      <c r="I124" s="34">
        <v>3.7</v>
      </c>
      <c r="J124" s="82">
        <f t="shared" si="7"/>
        <v>0</v>
      </c>
      <c r="K124" s="36" t="e">
        <f t="shared" si="5"/>
        <v>#DIV/0!</v>
      </c>
    </row>
    <row r="125" spans="1:11" s="37" customFormat="1" x14ac:dyDescent="0.25">
      <c r="A125" s="175">
        <v>113</v>
      </c>
      <c r="B125" s="33">
        <v>99350</v>
      </c>
      <c r="C125" s="35" t="s">
        <v>504</v>
      </c>
      <c r="D125" s="38"/>
      <c r="E125" s="34">
        <v>5.13</v>
      </c>
      <c r="F125" s="82">
        <f t="shared" si="6"/>
        <v>0</v>
      </c>
      <c r="G125" s="36" t="e">
        <f t="shared" si="4"/>
        <v>#DIV/0!</v>
      </c>
      <c r="H125" s="38"/>
      <c r="I125" s="34">
        <v>5.13</v>
      </c>
      <c r="J125" s="82">
        <f t="shared" si="7"/>
        <v>0</v>
      </c>
      <c r="K125" s="36" t="e">
        <f t="shared" si="5"/>
        <v>#DIV/0!</v>
      </c>
    </row>
    <row r="126" spans="1:11" s="37" customFormat="1" x14ac:dyDescent="0.25">
      <c r="A126" s="175">
        <v>114</v>
      </c>
      <c r="B126" s="33">
        <v>99366</v>
      </c>
      <c r="C126" s="35" t="s">
        <v>505</v>
      </c>
      <c r="D126" s="38"/>
      <c r="E126" s="34">
        <v>1.25</v>
      </c>
      <c r="F126" s="82">
        <f t="shared" si="6"/>
        <v>0</v>
      </c>
      <c r="G126" s="36" t="e">
        <f t="shared" si="4"/>
        <v>#DIV/0!</v>
      </c>
      <c r="H126" s="38"/>
      <c r="I126" s="34">
        <v>1.22</v>
      </c>
      <c r="J126" s="82">
        <f t="shared" si="7"/>
        <v>0</v>
      </c>
      <c r="K126" s="36" t="e">
        <f t="shared" si="5"/>
        <v>#DIV/0!</v>
      </c>
    </row>
    <row r="127" spans="1:11" s="37" customFormat="1" x14ac:dyDescent="0.25">
      <c r="A127" s="175">
        <v>115</v>
      </c>
      <c r="B127" s="33">
        <v>99367</v>
      </c>
      <c r="C127" s="35" t="s">
        <v>506</v>
      </c>
      <c r="D127" s="38"/>
      <c r="E127" s="34">
        <v>1.62</v>
      </c>
      <c r="F127" s="82">
        <f t="shared" si="6"/>
        <v>0</v>
      </c>
      <c r="G127" s="36" t="e">
        <f t="shared" si="4"/>
        <v>#DIV/0!</v>
      </c>
      <c r="H127" s="38"/>
      <c r="I127" s="34">
        <v>1.62</v>
      </c>
      <c r="J127" s="82">
        <f t="shared" si="7"/>
        <v>0</v>
      </c>
      <c r="K127" s="36" t="e">
        <f t="shared" si="5"/>
        <v>#DIV/0!</v>
      </c>
    </row>
    <row r="128" spans="1:11" s="37" customFormat="1" x14ac:dyDescent="0.25">
      <c r="A128" s="175">
        <v>116</v>
      </c>
      <c r="B128" s="33">
        <v>99368</v>
      </c>
      <c r="C128" s="35" t="s">
        <v>507</v>
      </c>
      <c r="D128" s="38"/>
      <c r="E128" s="34">
        <v>1.07</v>
      </c>
      <c r="F128" s="82">
        <f t="shared" si="6"/>
        <v>0</v>
      </c>
      <c r="G128" s="36" t="e">
        <f t="shared" si="4"/>
        <v>#DIV/0!</v>
      </c>
      <c r="H128" s="38"/>
      <c r="I128" s="34">
        <v>1.07</v>
      </c>
      <c r="J128" s="82">
        <f t="shared" si="7"/>
        <v>0</v>
      </c>
      <c r="K128" s="36" t="e">
        <f t="shared" si="5"/>
        <v>#DIV/0!</v>
      </c>
    </row>
    <row r="129" spans="1:11" s="37" customFormat="1" x14ac:dyDescent="0.25">
      <c r="A129" s="175">
        <v>117</v>
      </c>
      <c r="B129" s="33">
        <v>99441</v>
      </c>
      <c r="C129" s="35" t="s">
        <v>508</v>
      </c>
      <c r="D129" s="38"/>
      <c r="E129" s="34">
        <v>1.64</v>
      </c>
      <c r="F129" s="82">
        <f t="shared" si="6"/>
        <v>0</v>
      </c>
      <c r="G129" s="36" t="e">
        <f t="shared" si="4"/>
        <v>#DIV/0!</v>
      </c>
      <c r="H129" s="38"/>
      <c r="I129" s="34">
        <v>1.04</v>
      </c>
      <c r="J129" s="82">
        <f t="shared" si="7"/>
        <v>0</v>
      </c>
      <c r="K129" s="36" t="e">
        <f t="shared" si="5"/>
        <v>#DIV/0!</v>
      </c>
    </row>
    <row r="130" spans="1:11" s="37" customFormat="1" x14ac:dyDescent="0.25">
      <c r="A130" s="175">
        <v>118</v>
      </c>
      <c r="B130" s="33">
        <v>99442</v>
      </c>
      <c r="C130" s="35" t="s">
        <v>509</v>
      </c>
      <c r="D130" s="38"/>
      <c r="E130" s="34">
        <v>2.65</v>
      </c>
      <c r="F130" s="82">
        <f t="shared" si="6"/>
        <v>0</v>
      </c>
      <c r="G130" s="36" t="e">
        <f t="shared" si="4"/>
        <v>#DIV/0!</v>
      </c>
      <c r="H130" s="38"/>
      <c r="I130" s="34">
        <v>1.94</v>
      </c>
      <c r="J130" s="82">
        <f t="shared" si="7"/>
        <v>0</v>
      </c>
      <c r="K130" s="36" t="e">
        <f t="shared" si="5"/>
        <v>#DIV/0!</v>
      </c>
    </row>
    <row r="131" spans="1:11" s="37" customFormat="1" x14ac:dyDescent="0.25">
      <c r="A131" s="175">
        <v>119</v>
      </c>
      <c r="B131" s="33">
        <v>99443</v>
      </c>
      <c r="C131" s="35" t="s">
        <v>510</v>
      </c>
      <c r="D131" s="38"/>
      <c r="E131" s="34">
        <v>3.75</v>
      </c>
      <c r="F131" s="82">
        <f t="shared" si="6"/>
        <v>0</v>
      </c>
      <c r="G131" s="36" t="e">
        <f t="shared" si="4"/>
        <v>#DIV/0!</v>
      </c>
      <c r="H131" s="38"/>
      <c r="I131" s="34">
        <v>2.86</v>
      </c>
      <c r="J131" s="82">
        <f t="shared" si="7"/>
        <v>0</v>
      </c>
      <c r="K131" s="36" t="e">
        <f t="shared" si="5"/>
        <v>#DIV/0!</v>
      </c>
    </row>
    <row r="132" spans="1:11" s="37" customFormat="1" ht="34.5" customHeight="1" x14ac:dyDescent="0.25">
      <c r="A132" s="175">
        <v>120</v>
      </c>
      <c r="B132" s="33" t="s">
        <v>61</v>
      </c>
      <c r="C132" s="35" t="s">
        <v>511</v>
      </c>
      <c r="D132" s="38"/>
      <c r="E132" s="34">
        <v>1.22</v>
      </c>
      <c r="F132" s="82">
        <f t="shared" si="6"/>
        <v>0</v>
      </c>
      <c r="G132" s="36" t="e">
        <f t="shared" si="4"/>
        <v>#DIV/0!</v>
      </c>
      <c r="H132" s="38"/>
      <c r="I132" s="34">
        <v>1.07</v>
      </c>
      <c r="J132" s="82">
        <f t="shared" si="7"/>
        <v>0</v>
      </c>
      <c r="K132" s="36" t="e">
        <f t="shared" si="5"/>
        <v>#DIV/0!</v>
      </c>
    </row>
    <row r="133" spans="1:11" s="37" customFormat="1" ht="30" x14ac:dyDescent="0.25">
      <c r="A133" s="175">
        <v>121</v>
      </c>
      <c r="B133" s="33" t="s">
        <v>62</v>
      </c>
      <c r="C133" s="35" t="s">
        <v>512</v>
      </c>
      <c r="D133" s="38"/>
      <c r="E133" s="34">
        <v>0.75</v>
      </c>
      <c r="F133" s="82">
        <f t="shared" si="6"/>
        <v>0</v>
      </c>
      <c r="G133" s="36" t="e">
        <f t="shared" si="4"/>
        <v>#DIV/0!</v>
      </c>
      <c r="H133" s="38"/>
      <c r="I133" s="34">
        <v>0.37</v>
      </c>
      <c r="J133" s="82">
        <f t="shared" si="7"/>
        <v>0</v>
      </c>
      <c r="K133" s="36" t="e">
        <f t="shared" si="5"/>
        <v>#DIV/0!</v>
      </c>
    </row>
    <row r="134" spans="1:11" s="37" customFormat="1" x14ac:dyDescent="0.25">
      <c r="A134" s="175">
        <v>122</v>
      </c>
      <c r="B134" s="33" t="s">
        <v>63</v>
      </c>
      <c r="C134" s="35" t="s">
        <v>149</v>
      </c>
      <c r="D134" s="38"/>
      <c r="E134" s="34">
        <v>5.17</v>
      </c>
      <c r="F134" s="82">
        <f t="shared" si="6"/>
        <v>0</v>
      </c>
      <c r="G134" s="36" t="e">
        <f t="shared" si="4"/>
        <v>#DIV/0!</v>
      </c>
      <c r="H134" s="38"/>
      <c r="I134" s="34">
        <v>4.45</v>
      </c>
      <c r="J134" s="82">
        <f t="shared" si="7"/>
        <v>0</v>
      </c>
      <c r="K134" s="36" t="e">
        <f t="shared" si="5"/>
        <v>#DIV/0!</v>
      </c>
    </row>
    <row r="135" spans="1:11" s="37" customFormat="1" x14ac:dyDescent="0.25">
      <c r="A135" s="175">
        <v>123</v>
      </c>
      <c r="B135" s="33" t="s">
        <v>64</v>
      </c>
      <c r="C135" s="35" t="s">
        <v>513</v>
      </c>
      <c r="D135" s="38"/>
      <c r="E135" s="34">
        <v>0.7</v>
      </c>
      <c r="F135" s="82">
        <f t="shared" si="6"/>
        <v>0</v>
      </c>
      <c r="G135" s="36" t="e">
        <f t="shared" si="4"/>
        <v>#DIV/0!</v>
      </c>
      <c r="H135" s="38"/>
      <c r="I135" s="34">
        <v>0.64</v>
      </c>
      <c r="J135" s="82">
        <f t="shared" si="7"/>
        <v>0</v>
      </c>
      <c r="K135" s="36" t="e">
        <f t="shared" si="5"/>
        <v>#DIV/0!</v>
      </c>
    </row>
    <row r="136" spans="1:11" s="37" customFormat="1" ht="30" x14ac:dyDescent="0.25">
      <c r="A136" s="175">
        <v>124</v>
      </c>
      <c r="B136" s="33" t="s">
        <v>33</v>
      </c>
      <c r="C136" s="35" t="s">
        <v>57</v>
      </c>
      <c r="D136" s="38"/>
      <c r="E136" s="34">
        <v>0</v>
      </c>
      <c r="F136" s="82">
        <f t="shared" si="6"/>
        <v>0</v>
      </c>
      <c r="G136" s="36" t="e">
        <f t="shared" si="4"/>
        <v>#DIV/0!</v>
      </c>
      <c r="H136" s="38"/>
      <c r="I136" s="34">
        <v>0</v>
      </c>
      <c r="J136" s="82">
        <f t="shared" si="7"/>
        <v>0</v>
      </c>
      <c r="K136" s="36" t="e">
        <f t="shared" si="5"/>
        <v>#DIV/0!</v>
      </c>
    </row>
    <row r="137" spans="1:11" s="37" customFormat="1" x14ac:dyDescent="0.25">
      <c r="A137" s="175">
        <v>125</v>
      </c>
      <c r="B137" s="33" t="s">
        <v>65</v>
      </c>
      <c r="C137" s="35" t="s">
        <v>150</v>
      </c>
      <c r="D137" s="38"/>
      <c r="E137" s="34">
        <v>1.1299999999999999</v>
      </c>
      <c r="F137" s="82">
        <f t="shared" si="6"/>
        <v>0</v>
      </c>
      <c r="G137" s="36" t="e">
        <f t="shared" si="4"/>
        <v>#DIV/0!</v>
      </c>
      <c r="H137" s="38"/>
      <c r="I137" s="34">
        <v>1</v>
      </c>
      <c r="J137" s="82">
        <f t="shared" si="7"/>
        <v>0</v>
      </c>
      <c r="K137" s="36" t="e">
        <f t="shared" si="5"/>
        <v>#DIV/0!</v>
      </c>
    </row>
    <row r="138" spans="1:11" s="37" customFormat="1" x14ac:dyDescent="0.25">
      <c r="A138" s="175">
        <v>126</v>
      </c>
      <c r="B138" s="33" t="s">
        <v>66</v>
      </c>
      <c r="C138" s="35" t="s">
        <v>151</v>
      </c>
      <c r="D138" s="38"/>
      <c r="E138" s="34">
        <v>0.79</v>
      </c>
      <c r="F138" s="82">
        <f t="shared" si="6"/>
        <v>0</v>
      </c>
      <c r="G138" s="36" t="e">
        <f t="shared" si="4"/>
        <v>#DIV/0!</v>
      </c>
      <c r="H138" s="38"/>
      <c r="I138" s="34">
        <v>0.69</v>
      </c>
      <c r="J138" s="82">
        <f t="shared" si="7"/>
        <v>0</v>
      </c>
      <c r="K138" s="36" t="e">
        <f t="shared" si="5"/>
        <v>#DIV/0!</v>
      </c>
    </row>
    <row r="139" spans="1:11" s="37" customFormat="1" x14ac:dyDescent="0.25">
      <c r="A139" s="175">
        <v>127</v>
      </c>
      <c r="B139" s="33" t="s">
        <v>67</v>
      </c>
      <c r="C139" s="35" t="s">
        <v>152</v>
      </c>
      <c r="D139" s="38"/>
      <c r="E139" s="34">
        <v>0.65</v>
      </c>
      <c r="F139" s="82">
        <f t="shared" si="6"/>
        <v>0</v>
      </c>
      <c r="G139" s="36" t="e">
        <f t="shared" si="4"/>
        <v>#DIV/0!</v>
      </c>
      <c r="H139" s="38"/>
      <c r="I139" s="34">
        <v>0.61</v>
      </c>
      <c r="J139" s="82">
        <f t="shared" si="7"/>
        <v>0</v>
      </c>
      <c r="K139" s="36" t="e">
        <f t="shared" si="5"/>
        <v>#DIV/0!</v>
      </c>
    </row>
    <row r="140" spans="1:11" s="37" customFormat="1" x14ac:dyDescent="0.25">
      <c r="A140" s="175">
        <v>128</v>
      </c>
      <c r="B140" s="33" t="s">
        <v>35</v>
      </c>
      <c r="C140" s="35" t="s">
        <v>38</v>
      </c>
      <c r="D140" s="38"/>
      <c r="E140" s="34">
        <v>0</v>
      </c>
      <c r="F140" s="82">
        <f t="shared" si="6"/>
        <v>0</v>
      </c>
      <c r="G140" s="36" t="e">
        <f t="shared" si="4"/>
        <v>#DIV/0!</v>
      </c>
      <c r="H140" s="38"/>
      <c r="I140" s="34">
        <v>0</v>
      </c>
      <c r="J140" s="82">
        <f t="shared" si="7"/>
        <v>0</v>
      </c>
      <c r="K140" s="36" t="e">
        <f t="shared" si="5"/>
        <v>#DIV/0!</v>
      </c>
    </row>
    <row r="141" spans="1:11" s="37" customFormat="1" ht="30" x14ac:dyDescent="0.25">
      <c r="A141" s="175">
        <v>129</v>
      </c>
      <c r="B141" s="33" t="s">
        <v>68</v>
      </c>
      <c r="C141" s="35" t="s">
        <v>514</v>
      </c>
      <c r="D141" s="38"/>
      <c r="E141" s="34">
        <v>0</v>
      </c>
      <c r="F141" s="82">
        <f t="shared" si="6"/>
        <v>0</v>
      </c>
      <c r="G141" s="36" t="e">
        <f t="shared" si="4"/>
        <v>#DIV/0!</v>
      </c>
      <c r="H141" s="38"/>
      <c r="I141" s="34">
        <v>0</v>
      </c>
      <c r="J141" s="82">
        <f t="shared" si="7"/>
        <v>0</v>
      </c>
      <c r="K141" s="36" t="e">
        <f t="shared" si="5"/>
        <v>#DIV/0!</v>
      </c>
    </row>
    <row r="142" spans="1:11" s="37" customFormat="1" ht="30" x14ac:dyDescent="0.25">
      <c r="A142" s="175">
        <v>130</v>
      </c>
      <c r="B142" s="33" t="s">
        <v>47</v>
      </c>
      <c r="C142" s="35" t="s">
        <v>515</v>
      </c>
      <c r="D142" s="38"/>
      <c r="E142" s="34">
        <v>0</v>
      </c>
      <c r="F142" s="82">
        <f t="shared" si="6"/>
        <v>0</v>
      </c>
      <c r="G142" s="36" t="e">
        <f t="shared" si="4"/>
        <v>#DIV/0!</v>
      </c>
      <c r="H142" s="38"/>
      <c r="I142" s="34">
        <v>0</v>
      </c>
      <c r="J142" s="82">
        <f t="shared" si="7"/>
        <v>0</v>
      </c>
      <c r="K142" s="36" t="e">
        <f t="shared" si="5"/>
        <v>#DIV/0!</v>
      </c>
    </row>
    <row r="143" spans="1:11" s="37" customFormat="1" ht="30" x14ac:dyDescent="0.25">
      <c r="A143" s="175">
        <v>131</v>
      </c>
      <c r="B143" s="33" t="s">
        <v>48</v>
      </c>
      <c r="C143" s="35" t="s">
        <v>50</v>
      </c>
      <c r="D143" s="38"/>
      <c r="E143" s="34">
        <v>0</v>
      </c>
      <c r="F143" s="82">
        <f t="shared" si="6"/>
        <v>0</v>
      </c>
      <c r="G143" s="36" t="e">
        <f t="shared" si="4"/>
        <v>#DIV/0!</v>
      </c>
      <c r="H143" s="38"/>
      <c r="I143" s="34">
        <v>0</v>
      </c>
      <c r="J143" s="82">
        <f t="shared" si="7"/>
        <v>0</v>
      </c>
      <c r="K143" s="36" t="e">
        <f t="shared" si="5"/>
        <v>#DIV/0!</v>
      </c>
    </row>
    <row r="144" spans="1:11" s="37" customFormat="1" x14ac:dyDescent="0.25">
      <c r="A144" s="175">
        <v>132</v>
      </c>
      <c r="B144" s="33" t="s">
        <v>49</v>
      </c>
      <c r="C144" s="35" t="s">
        <v>51</v>
      </c>
      <c r="D144" s="38"/>
      <c r="E144" s="34">
        <v>0</v>
      </c>
      <c r="F144" s="82">
        <f t="shared" si="6"/>
        <v>0</v>
      </c>
      <c r="G144" s="36" t="e">
        <f t="shared" ref="G144:G206" si="8">E144*$F$12</f>
        <v>#DIV/0!</v>
      </c>
      <c r="H144" s="38"/>
      <c r="I144" s="34">
        <v>0</v>
      </c>
      <c r="J144" s="82">
        <f t="shared" si="7"/>
        <v>0</v>
      </c>
      <c r="K144" s="36" t="e">
        <f t="shared" ref="K144:K206" si="9">I144*$F$12</f>
        <v>#DIV/0!</v>
      </c>
    </row>
    <row r="145" spans="1:11" s="37" customFormat="1" x14ac:dyDescent="0.25">
      <c r="A145" s="175">
        <v>133</v>
      </c>
      <c r="B145" s="33" t="s">
        <v>69</v>
      </c>
      <c r="C145" s="35" t="s">
        <v>516</v>
      </c>
      <c r="D145" s="38"/>
      <c r="E145" s="34">
        <v>2.4</v>
      </c>
      <c r="F145" s="82">
        <f t="shared" ref="F145:F207" si="10">D145*E145</f>
        <v>0</v>
      </c>
      <c r="G145" s="36" t="e">
        <f t="shared" si="8"/>
        <v>#DIV/0!</v>
      </c>
      <c r="H145" s="38"/>
      <c r="I145" s="34">
        <v>2.4</v>
      </c>
      <c r="J145" s="82">
        <f t="shared" ref="J145:J207" si="11">H145*I145</f>
        <v>0</v>
      </c>
      <c r="K145" s="36" t="e">
        <f t="shared" si="9"/>
        <v>#DIV/0!</v>
      </c>
    </row>
    <row r="146" spans="1:11" s="37" customFormat="1" x14ac:dyDescent="0.25">
      <c r="A146" s="175">
        <v>134</v>
      </c>
      <c r="B146" s="33" t="s">
        <v>70</v>
      </c>
      <c r="C146" s="35" t="s">
        <v>153</v>
      </c>
      <c r="D146" s="38"/>
      <c r="E146" s="34">
        <v>0</v>
      </c>
      <c r="F146" s="82">
        <f t="shared" si="10"/>
        <v>0</v>
      </c>
      <c r="G146" s="36" t="e">
        <f t="shared" si="8"/>
        <v>#DIV/0!</v>
      </c>
      <c r="H146" s="38"/>
      <c r="I146" s="34">
        <v>0</v>
      </c>
      <c r="J146" s="82">
        <f t="shared" si="11"/>
        <v>0</v>
      </c>
      <c r="K146" s="36" t="e">
        <f t="shared" si="9"/>
        <v>#DIV/0!</v>
      </c>
    </row>
    <row r="147" spans="1:11" s="37" customFormat="1" x14ac:dyDescent="0.25">
      <c r="A147" s="175">
        <v>135</v>
      </c>
      <c r="B147" s="33" t="s">
        <v>71</v>
      </c>
      <c r="C147" s="35" t="s">
        <v>154</v>
      </c>
      <c r="D147" s="38"/>
      <c r="E147" s="34">
        <v>0</v>
      </c>
      <c r="F147" s="82">
        <f t="shared" si="10"/>
        <v>0</v>
      </c>
      <c r="G147" s="36" t="e">
        <f t="shared" si="8"/>
        <v>#DIV/0!</v>
      </c>
      <c r="H147" s="38"/>
      <c r="I147" s="34">
        <v>0</v>
      </c>
      <c r="J147" s="82">
        <f t="shared" si="11"/>
        <v>0</v>
      </c>
      <c r="K147" s="36" t="e">
        <f t="shared" si="9"/>
        <v>#DIV/0!</v>
      </c>
    </row>
    <row r="148" spans="1:11" s="37" customFormat="1" x14ac:dyDescent="0.25">
      <c r="A148" s="175">
        <v>136</v>
      </c>
      <c r="B148" s="33" t="s">
        <v>72</v>
      </c>
      <c r="C148" s="35" t="s">
        <v>155</v>
      </c>
      <c r="D148" s="38"/>
      <c r="E148" s="34">
        <v>0</v>
      </c>
      <c r="F148" s="82">
        <f t="shared" si="10"/>
        <v>0</v>
      </c>
      <c r="G148" s="36" t="e">
        <f t="shared" si="8"/>
        <v>#DIV/0!</v>
      </c>
      <c r="H148" s="38"/>
      <c r="I148" s="34">
        <v>0</v>
      </c>
      <c r="J148" s="82">
        <f t="shared" si="11"/>
        <v>0</v>
      </c>
      <c r="K148" s="36" t="e">
        <f t="shared" si="9"/>
        <v>#DIV/0!</v>
      </c>
    </row>
    <row r="149" spans="1:11" s="37" customFormat="1" ht="30" x14ac:dyDescent="0.25">
      <c r="A149" s="175">
        <v>137</v>
      </c>
      <c r="B149" s="33" t="s">
        <v>73</v>
      </c>
      <c r="C149" s="35" t="s">
        <v>517</v>
      </c>
      <c r="D149" s="38"/>
      <c r="E149" s="34">
        <v>1.04</v>
      </c>
      <c r="F149" s="82">
        <f t="shared" si="10"/>
        <v>0</v>
      </c>
      <c r="G149" s="36" t="e">
        <f t="shared" si="8"/>
        <v>#DIV/0!</v>
      </c>
      <c r="H149" s="38"/>
      <c r="I149" s="34">
        <v>0.95</v>
      </c>
      <c r="J149" s="82">
        <f t="shared" si="11"/>
        <v>0</v>
      </c>
      <c r="K149" s="36" t="e">
        <f t="shared" si="9"/>
        <v>#DIV/0!</v>
      </c>
    </row>
    <row r="150" spans="1:11" s="37" customFormat="1" x14ac:dyDescent="0.25">
      <c r="A150" s="175">
        <v>138</v>
      </c>
      <c r="B150" s="33" t="s">
        <v>36</v>
      </c>
      <c r="C150" s="35" t="s">
        <v>39</v>
      </c>
      <c r="D150" s="38"/>
      <c r="E150" s="34">
        <v>0</v>
      </c>
      <c r="F150" s="82">
        <f t="shared" si="10"/>
        <v>0</v>
      </c>
      <c r="G150" s="36" t="e">
        <f t="shared" si="8"/>
        <v>#DIV/0!</v>
      </c>
      <c r="H150" s="38"/>
      <c r="I150" s="34">
        <v>0</v>
      </c>
      <c r="J150" s="82">
        <f t="shared" si="11"/>
        <v>0</v>
      </c>
      <c r="K150" s="36" t="e">
        <f t="shared" si="9"/>
        <v>#DIV/0!</v>
      </c>
    </row>
    <row r="151" spans="1:11" s="37" customFormat="1" x14ac:dyDescent="0.25">
      <c r="A151" s="175">
        <v>139</v>
      </c>
      <c r="B151" s="33" t="s">
        <v>74</v>
      </c>
      <c r="C151" s="35" t="s">
        <v>518</v>
      </c>
      <c r="D151" s="38"/>
      <c r="E151" s="34">
        <v>0.12</v>
      </c>
      <c r="F151" s="82">
        <f t="shared" si="10"/>
        <v>0</v>
      </c>
      <c r="G151" s="36" t="e">
        <f t="shared" si="8"/>
        <v>#DIV/0!</v>
      </c>
      <c r="H151" s="38"/>
      <c r="I151" s="34">
        <v>0.09</v>
      </c>
      <c r="J151" s="82">
        <f t="shared" si="11"/>
        <v>0</v>
      </c>
      <c r="K151" s="36" t="e">
        <f t="shared" si="9"/>
        <v>#DIV/0!</v>
      </c>
    </row>
    <row r="152" spans="1:11" s="37" customFormat="1" x14ac:dyDescent="0.25">
      <c r="A152" s="175">
        <v>140</v>
      </c>
      <c r="B152" s="33" t="s">
        <v>75</v>
      </c>
      <c r="C152" s="35" t="s">
        <v>519</v>
      </c>
      <c r="D152" s="38"/>
      <c r="E152" s="34">
        <v>0.59</v>
      </c>
      <c r="F152" s="82">
        <f t="shared" si="10"/>
        <v>0</v>
      </c>
      <c r="G152" s="36" t="e">
        <f t="shared" si="8"/>
        <v>#DIV/0!</v>
      </c>
      <c r="H152" s="38"/>
      <c r="I152" s="34">
        <v>0.55000000000000004</v>
      </c>
      <c r="J152" s="82">
        <f t="shared" si="11"/>
        <v>0</v>
      </c>
      <c r="K152" s="36" t="e">
        <f t="shared" si="9"/>
        <v>#DIV/0!</v>
      </c>
    </row>
    <row r="153" spans="1:11" s="37" customFormat="1" ht="30" x14ac:dyDescent="0.25">
      <c r="A153" s="175">
        <v>141</v>
      </c>
      <c r="B153" s="33" t="s">
        <v>76</v>
      </c>
      <c r="C153" s="35" t="s">
        <v>156</v>
      </c>
      <c r="D153" s="38"/>
      <c r="E153" s="34">
        <v>0.75</v>
      </c>
      <c r="F153" s="82">
        <f t="shared" si="10"/>
        <v>0</v>
      </c>
      <c r="G153" s="36" t="e">
        <f t="shared" si="8"/>
        <v>#DIV/0!</v>
      </c>
      <c r="H153" s="38"/>
      <c r="I153" s="34">
        <v>0.37</v>
      </c>
      <c r="J153" s="82">
        <f t="shared" si="11"/>
        <v>0</v>
      </c>
      <c r="K153" s="36" t="e">
        <f t="shared" si="9"/>
        <v>#DIV/0!</v>
      </c>
    </row>
    <row r="154" spans="1:11" s="37" customFormat="1" ht="30" x14ac:dyDescent="0.25">
      <c r="A154" s="175">
        <v>142</v>
      </c>
      <c r="B154" s="33" t="s">
        <v>77</v>
      </c>
      <c r="C154" s="35" t="s">
        <v>157</v>
      </c>
      <c r="D154" s="38"/>
      <c r="E154" s="34">
        <v>0.75</v>
      </c>
      <c r="F154" s="82">
        <f t="shared" si="10"/>
        <v>0</v>
      </c>
      <c r="G154" s="36" t="e">
        <f t="shared" si="8"/>
        <v>#DIV/0!</v>
      </c>
      <c r="H154" s="38"/>
      <c r="I154" s="34">
        <v>0.37</v>
      </c>
      <c r="J154" s="82">
        <f t="shared" si="11"/>
        <v>0</v>
      </c>
      <c r="K154" s="36" t="e">
        <f t="shared" si="9"/>
        <v>#DIV/0!</v>
      </c>
    </row>
    <row r="155" spans="1:11" s="37" customFormat="1" ht="45" x14ac:dyDescent="0.25">
      <c r="A155" s="175">
        <v>143</v>
      </c>
      <c r="B155" s="33" t="s">
        <v>29</v>
      </c>
      <c r="C155" s="35" t="s">
        <v>32</v>
      </c>
      <c r="D155" s="38"/>
      <c r="E155" s="34">
        <v>0</v>
      </c>
      <c r="F155" s="82">
        <f t="shared" si="10"/>
        <v>0</v>
      </c>
      <c r="G155" s="36" t="e">
        <f t="shared" si="8"/>
        <v>#DIV/0!</v>
      </c>
      <c r="H155" s="38"/>
      <c r="I155" s="34">
        <v>0</v>
      </c>
      <c r="J155" s="82">
        <f t="shared" si="11"/>
        <v>0</v>
      </c>
      <c r="K155" s="36" t="e">
        <f t="shared" si="9"/>
        <v>#DIV/0!</v>
      </c>
    </row>
    <row r="156" spans="1:11" s="37" customFormat="1" ht="30" x14ac:dyDescent="0.25">
      <c r="A156" s="175">
        <v>144</v>
      </c>
      <c r="B156" s="33" t="s">
        <v>30</v>
      </c>
      <c r="C156" s="35" t="s">
        <v>158</v>
      </c>
      <c r="D156" s="38"/>
      <c r="E156" s="34">
        <v>0</v>
      </c>
      <c r="F156" s="82">
        <f t="shared" si="10"/>
        <v>0</v>
      </c>
      <c r="G156" s="36" t="e">
        <f t="shared" si="8"/>
        <v>#DIV/0!</v>
      </c>
      <c r="H156" s="38"/>
      <c r="I156" s="34">
        <v>0</v>
      </c>
      <c r="J156" s="82">
        <f t="shared" si="11"/>
        <v>0</v>
      </c>
      <c r="K156" s="36" t="e">
        <f t="shared" si="9"/>
        <v>#DIV/0!</v>
      </c>
    </row>
    <row r="157" spans="1:11" s="37" customFormat="1" ht="30" x14ac:dyDescent="0.25">
      <c r="A157" s="175">
        <v>145</v>
      </c>
      <c r="B157" s="33" t="s">
        <v>31</v>
      </c>
      <c r="C157" s="35" t="s">
        <v>159</v>
      </c>
      <c r="D157" s="38"/>
      <c r="E157" s="34">
        <v>0</v>
      </c>
      <c r="F157" s="82">
        <f t="shared" si="10"/>
        <v>0</v>
      </c>
      <c r="G157" s="36" t="e">
        <f t="shared" si="8"/>
        <v>#DIV/0!</v>
      </c>
      <c r="H157" s="38"/>
      <c r="I157" s="34">
        <v>0</v>
      </c>
      <c r="J157" s="82">
        <f t="shared" si="11"/>
        <v>0</v>
      </c>
      <c r="K157" s="36" t="e">
        <f t="shared" si="9"/>
        <v>#DIV/0!</v>
      </c>
    </row>
    <row r="158" spans="1:11" s="37" customFormat="1" x14ac:dyDescent="0.25">
      <c r="A158" s="175">
        <v>146</v>
      </c>
      <c r="B158" s="33" t="s">
        <v>37</v>
      </c>
      <c r="C158" s="35" t="s">
        <v>160</v>
      </c>
      <c r="D158" s="38"/>
      <c r="E158" s="34">
        <v>0</v>
      </c>
      <c r="F158" s="82">
        <f t="shared" si="10"/>
        <v>0</v>
      </c>
      <c r="G158" s="36" t="e">
        <f t="shared" si="8"/>
        <v>#DIV/0!</v>
      </c>
      <c r="H158" s="38"/>
      <c r="I158" s="34">
        <v>0</v>
      </c>
      <c r="J158" s="82">
        <f t="shared" si="11"/>
        <v>0</v>
      </c>
      <c r="K158" s="36" t="e">
        <f t="shared" si="9"/>
        <v>#DIV/0!</v>
      </c>
    </row>
    <row r="159" spans="1:11" s="37" customFormat="1" x14ac:dyDescent="0.25">
      <c r="A159" s="175">
        <v>147</v>
      </c>
      <c r="B159" s="33" t="s">
        <v>78</v>
      </c>
      <c r="C159" s="35" t="s">
        <v>521</v>
      </c>
      <c r="D159" s="38"/>
      <c r="E159" s="34">
        <v>3.21</v>
      </c>
      <c r="F159" s="82">
        <f t="shared" si="10"/>
        <v>0</v>
      </c>
      <c r="G159" s="36" t="e">
        <f t="shared" si="8"/>
        <v>#DIV/0!</v>
      </c>
      <c r="H159" s="38"/>
      <c r="I159" s="34">
        <v>2.19</v>
      </c>
      <c r="J159" s="82">
        <f t="shared" si="11"/>
        <v>0</v>
      </c>
      <c r="K159" s="36" t="e">
        <f t="shared" si="9"/>
        <v>#DIV/0!</v>
      </c>
    </row>
    <row r="160" spans="1:11" s="37" customFormat="1" x14ac:dyDescent="0.25">
      <c r="A160" s="175">
        <v>148</v>
      </c>
      <c r="B160" s="33" t="s">
        <v>79</v>
      </c>
      <c r="C160" s="35" t="s">
        <v>520</v>
      </c>
      <c r="D160" s="38"/>
      <c r="E160" s="34">
        <v>1.1399999999999999</v>
      </c>
      <c r="F160" s="82">
        <f t="shared" si="10"/>
        <v>0</v>
      </c>
      <c r="G160" s="36" t="e">
        <f t="shared" si="8"/>
        <v>#DIV/0!</v>
      </c>
      <c r="H160" s="38"/>
      <c r="I160" s="34">
        <v>0.71</v>
      </c>
      <c r="J160" s="82">
        <f t="shared" si="11"/>
        <v>0</v>
      </c>
      <c r="K160" s="36" t="e">
        <f t="shared" si="9"/>
        <v>#DIV/0!</v>
      </c>
    </row>
    <row r="161" spans="1:11" s="37" customFormat="1" x14ac:dyDescent="0.25">
      <c r="A161" s="175">
        <v>149</v>
      </c>
      <c r="B161" s="33" t="s">
        <v>80</v>
      </c>
      <c r="C161" s="35" t="s">
        <v>161</v>
      </c>
      <c r="D161" s="38"/>
      <c r="E161" s="34">
        <v>0.4</v>
      </c>
      <c r="F161" s="82">
        <f t="shared" si="10"/>
        <v>0</v>
      </c>
      <c r="G161" s="36" t="e">
        <f t="shared" si="8"/>
        <v>#DIV/0!</v>
      </c>
      <c r="H161" s="38"/>
      <c r="I161" s="34">
        <v>0.4</v>
      </c>
      <c r="J161" s="82">
        <f t="shared" si="11"/>
        <v>0</v>
      </c>
      <c r="K161" s="36" t="e">
        <f t="shared" si="9"/>
        <v>#DIV/0!</v>
      </c>
    </row>
    <row r="162" spans="1:11" s="37" customFormat="1" x14ac:dyDescent="0.25">
      <c r="A162" s="175">
        <v>150</v>
      </c>
      <c r="B162" s="33" t="s">
        <v>81</v>
      </c>
      <c r="C162" s="35" t="s">
        <v>522</v>
      </c>
      <c r="D162" s="38"/>
      <c r="E162" s="34">
        <v>0.85</v>
      </c>
      <c r="F162" s="82">
        <f t="shared" si="10"/>
        <v>0</v>
      </c>
      <c r="G162" s="36" t="e">
        <f t="shared" si="8"/>
        <v>#DIV/0!</v>
      </c>
      <c r="H162" s="38"/>
      <c r="I162" s="34">
        <v>0.85</v>
      </c>
      <c r="J162" s="82">
        <f t="shared" si="11"/>
        <v>0</v>
      </c>
      <c r="K162" s="36" t="e">
        <f t="shared" si="9"/>
        <v>#DIV/0!</v>
      </c>
    </row>
    <row r="163" spans="1:11" s="37" customFormat="1" x14ac:dyDescent="0.25">
      <c r="A163" s="175">
        <v>151</v>
      </c>
      <c r="B163" s="33" t="s">
        <v>82</v>
      </c>
      <c r="C163" s="35" t="s">
        <v>523</v>
      </c>
      <c r="D163" s="38"/>
      <c r="E163" s="34">
        <v>4.8</v>
      </c>
      <c r="F163" s="82">
        <f t="shared" si="10"/>
        <v>0</v>
      </c>
      <c r="G163" s="36" t="e">
        <f t="shared" si="8"/>
        <v>#DIV/0!</v>
      </c>
      <c r="H163" s="38"/>
      <c r="I163" s="34">
        <v>4.8</v>
      </c>
      <c r="J163" s="82">
        <f t="shared" si="11"/>
        <v>0</v>
      </c>
      <c r="K163" s="36" t="e">
        <f t="shared" si="9"/>
        <v>#DIV/0!</v>
      </c>
    </row>
    <row r="164" spans="1:11" s="37" customFormat="1" x14ac:dyDescent="0.25">
      <c r="A164" s="175">
        <v>152</v>
      </c>
      <c r="B164" s="33" t="s">
        <v>83</v>
      </c>
      <c r="C164" s="35" t="s">
        <v>525</v>
      </c>
      <c r="D164" s="38"/>
      <c r="E164" s="34">
        <v>0.4</v>
      </c>
      <c r="F164" s="82">
        <f t="shared" si="10"/>
        <v>0</v>
      </c>
      <c r="G164" s="36" t="e">
        <f t="shared" si="8"/>
        <v>#DIV/0!</v>
      </c>
      <c r="H164" s="38"/>
      <c r="I164" s="34">
        <v>0.4</v>
      </c>
      <c r="J164" s="82">
        <f t="shared" si="11"/>
        <v>0</v>
      </c>
      <c r="K164" s="36" t="e">
        <f t="shared" si="9"/>
        <v>#DIV/0!</v>
      </c>
    </row>
    <row r="165" spans="1:11" s="37" customFormat="1" x14ac:dyDescent="0.25">
      <c r="A165" s="175">
        <v>153</v>
      </c>
      <c r="B165" s="33" t="s">
        <v>84</v>
      </c>
      <c r="C165" s="35" t="s">
        <v>524</v>
      </c>
      <c r="D165" s="38"/>
      <c r="E165" s="34">
        <v>4.8</v>
      </c>
      <c r="F165" s="82">
        <f t="shared" si="10"/>
        <v>0</v>
      </c>
      <c r="G165" s="36" t="e">
        <f t="shared" si="8"/>
        <v>#DIV/0!</v>
      </c>
      <c r="H165" s="38"/>
      <c r="I165" s="34">
        <v>4.8</v>
      </c>
      <c r="J165" s="82">
        <f t="shared" si="11"/>
        <v>0</v>
      </c>
      <c r="K165" s="36" t="e">
        <f t="shared" si="9"/>
        <v>#DIV/0!</v>
      </c>
    </row>
    <row r="166" spans="1:11" s="37" customFormat="1" x14ac:dyDescent="0.25">
      <c r="A166" s="175">
        <v>154</v>
      </c>
      <c r="B166" s="33" t="s">
        <v>85</v>
      </c>
      <c r="C166" s="35" t="s">
        <v>162</v>
      </c>
      <c r="D166" s="38"/>
      <c r="E166" s="34">
        <v>0.52</v>
      </c>
      <c r="F166" s="82">
        <f t="shared" si="10"/>
        <v>0</v>
      </c>
      <c r="G166" s="36" t="e">
        <f t="shared" si="8"/>
        <v>#DIV/0!</v>
      </c>
      <c r="H166" s="38"/>
      <c r="I166" s="34">
        <v>0.52</v>
      </c>
      <c r="J166" s="82">
        <f t="shared" si="11"/>
        <v>0</v>
      </c>
      <c r="K166" s="36" t="e">
        <f t="shared" si="9"/>
        <v>#DIV/0!</v>
      </c>
    </row>
    <row r="167" spans="1:11" s="37" customFormat="1" x14ac:dyDescent="0.25">
      <c r="A167" s="175">
        <v>155</v>
      </c>
      <c r="B167" s="33" t="s">
        <v>86</v>
      </c>
      <c r="C167" s="35" t="s">
        <v>526</v>
      </c>
      <c r="D167" s="38"/>
      <c r="E167" s="34">
        <v>1.24</v>
      </c>
      <c r="F167" s="82">
        <f t="shared" si="10"/>
        <v>0</v>
      </c>
      <c r="G167" s="36" t="e">
        <f t="shared" si="8"/>
        <v>#DIV/0!</v>
      </c>
      <c r="H167" s="38"/>
      <c r="I167" s="34">
        <v>1.0900000000000001</v>
      </c>
      <c r="J167" s="82">
        <f t="shared" si="11"/>
        <v>0</v>
      </c>
      <c r="K167" s="36" t="e">
        <f t="shared" si="9"/>
        <v>#DIV/0!</v>
      </c>
    </row>
    <row r="168" spans="1:11" s="37" customFormat="1" x14ac:dyDescent="0.25">
      <c r="A168" s="175">
        <v>156</v>
      </c>
      <c r="B168" s="33" t="s">
        <v>87</v>
      </c>
      <c r="C168" s="35" t="s">
        <v>527</v>
      </c>
      <c r="D168" s="38"/>
      <c r="E168" s="34">
        <v>4.8</v>
      </c>
      <c r="F168" s="82">
        <f t="shared" si="10"/>
        <v>0</v>
      </c>
      <c r="G168" s="36" t="e">
        <f t="shared" si="8"/>
        <v>#DIV/0!</v>
      </c>
      <c r="H168" s="38"/>
      <c r="I168" s="34">
        <v>4.8</v>
      </c>
      <c r="J168" s="82">
        <f t="shared" si="11"/>
        <v>0</v>
      </c>
      <c r="K168" s="36" t="e">
        <f t="shared" si="9"/>
        <v>#DIV/0!</v>
      </c>
    </row>
    <row r="169" spans="1:11" s="37" customFormat="1" x14ac:dyDescent="0.25">
      <c r="A169" s="175">
        <v>157</v>
      </c>
      <c r="B169" s="33" t="s">
        <v>88</v>
      </c>
      <c r="C169" s="35" t="s">
        <v>528</v>
      </c>
      <c r="D169" s="38"/>
      <c r="E169" s="34">
        <v>0.14000000000000001</v>
      </c>
      <c r="F169" s="82">
        <f t="shared" si="10"/>
        <v>0</v>
      </c>
      <c r="G169" s="36" t="e">
        <f t="shared" si="8"/>
        <v>#DIV/0!</v>
      </c>
      <c r="H169" s="38"/>
      <c r="I169" s="34">
        <v>0.12</v>
      </c>
      <c r="J169" s="82">
        <f t="shared" si="11"/>
        <v>0</v>
      </c>
      <c r="K169" s="36" t="e">
        <f t="shared" si="9"/>
        <v>#DIV/0!</v>
      </c>
    </row>
    <row r="170" spans="1:11" s="37" customFormat="1" x14ac:dyDescent="0.25">
      <c r="A170" s="175">
        <v>158</v>
      </c>
      <c r="B170" s="33" t="s">
        <v>89</v>
      </c>
      <c r="C170" s="35" t="s">
        <v>529</v>
      </c>
      <c r="D170" s="38"/>
      <c r="E170" s="34">
        <v>3.08</v>
      </c>
      <c r="F170" s="82">
        <f t="shared" si="10"/>
        <v>0</v>
      </c>
      <c r="G170" s="36" t="e">
        <f t="shared" si="8"/>
        <v>#DIV/0!</v>
      </c>
      <c r="H170" s="38"/>
      <c r="I170" s="34">
        <v>2.6399999999999997</v>
      </c>
      <c r="J170" s="82">
        <f t="shared" si="11"/>
        <v>0</v>
      </c>
      <c r="K170" s="36" t="e">
        <f t="shared" si="9"/>
        <v>#DIV/0!</v>
      </c>
    </row>
    <row r="171" spans="1:11" s="37" customFormat="1" x14ac:dyDescent="0.25">
      <c r="A171" s="175">
        <v>159</v>
      </c>
      <c r="B171" s="33" t="s">
        <v>90</v>
      </c>
      <c r="C171" s="35" t="s">
        <v>530</v>
      </c>
      <c r="D171" s="38"/>
      <c r="E171" s="34">
        <v>4.8</v>
      </c>
      <c r="F171" s="82">
        <f t="shared" si="10"/>
        <v>0</v>
      </c>
      <c r="G171" s="36" t="e">
        <f t="shared" si="8"/>
        <v>#DIV/0!</v>
      </c>
      <c r="H171" s="38"/>
      <c r="I171" s="34">
        <v>4.8</v>
      </c>
      <c r="J171" s="82">
        <f t="shared" si="11"/>
        <v>0</v>
      </c>
      <c r="K171" s="36" t="e">
        <f t="shared" si="9"/>
        <v>#DIV/0!</v>
      </c>
    </row>
    <row r="172" spans="1:11" s="37" customFormat="1" x14ac:dyDescent="0.25">
      <c r="A172" s="175">
        <v>160</v>
      </c>
      <c r="B172" s="33" t="s">
        <v>91</v>
      </c>
      <c r="C172" s="35" t="s">
        <v>531</v>
      </c>
      <c r="D172" s="38"/>
      <c r="E172" s="34">
        <v>1.04</v>
      </c>
      <c r="F172" s="82">
        <f t="shared" si="10"/>
        <v>0</v>
      </c>
      <c r="G172" s="36" t="e">
        <f t="shared" si="8"/>
        <v>#DIV/0!</v>
      </c>
      <c r="H172" s="38"/>
      <c r="I172" s="34">
        <v>0.95</v>
      </c>
      <c r="J172" s="82">
        <f t="shared" si="11"/>
        <v>0</v>
      </c>
      <c r="K172" s="36" t="e">
        <f t="shared" si="9"/>
        <v>#DIV/0!</v>
      </c>
    </row>
    <row r="173" spans="1:11" s="37" customFormat="1" x14ac:dyDescent="0.25">
      <c r="A173" s="175">
        <v>161</v>
      </c>
      <c r="B173" s="33" t="s">
        <v>34</v>
      </c>
      <c r="C173" s="35" t="s">
        <v>532</v>
      </c>
      <c r="D173" s="38"/>
      <c r="E173" s="34">
        <v>0</v>
      </c>
      <c r="F173" s="82">
        <f t="shared" si="10"/>
        <v>0</v>
      </c>
      <c r="G173" s="36" t="e">
        <f t="shared" si="8"/>
        <v>#DIV/0!</v>
      </c>
      <c r="H173" s="38"/>
      <c r="I173" s="34">
        <v>0</v>
      </c>
      <c r="J173" s="82">
        <f t="shared" si="11"/>
        <v>0</v>
      </c>
      <c r="K173" s="36" t="e">
        <f t="shared" si="9"/>
        <v>#DIV/0!</v>
      </c>
    </row>
    <row r="174" spans="1:11" s="37" customFormat="1" x14ac:dyDescent="0.25">
      <c r="A174" s="175">
        <v>162</v>
      </c>
      <c r="B174" s="33" t="s">
        <v>92</v>
      </c>
      <c r="C174" s="35" t="s">
        <v>163</v>
      </c>
      <c r="D174" s="38"/>
      <c r="E174" s="34">
        <v>5.17</v>
      </c>
      <c r="F174" s="82">
        <f t="shared" si="10"/>
        <v>0</v>
      </c>
      <c r="G174" s="36" t="e">
        <f t="shared" si="8"/>
        <v>#DIV/0!</v>
      </c>
      <c r="H174" s="38"/>
      <c r="I174" s="34">
        <v>4.45</v>
      </c>
      <c r="J174" s="82">
        <f t="shared" si="11"/>
        <v>0</v>
      </c>
      <c r="K174" s="36" t="e">
        <f t="shared" si="9"/>
        <v>#DIV/0!</v>
      </c>
    </row>
    <row r="175" spans="1:11" s="37" customFormat="1" x14ac:dyDescent="0.25">
      <c r="A175" s="175">
        <v>163</v>
      </c>
      <c r="B175" s="33" t="s">
        <v>93</v>
      </c>
      <c r="C175" s="35" t="s">
        <v>164</v>
      </c>
      <c r="D175" s="38"/>
      <c r="E175" s="34">
        <v>1.66</v>
      </c>
      <c r="F175" s="82">
        <f t="shared" si="10"/>
        <v>0</v>
      </c>
      <c r="G175" s="36" t="e">
        <f t="shared" si="8"/>
        <v>#DIV/0!</v>
      </c>
      <c r="H175" s="38"/>
      <c r="I175" s="34">
        <v>1.06</v>
      </c>
      <c r="J175" s="82">
        <f t="shared" si="11"/>
        <v>0</v>
      </c>
      <c r="K175" s="36" t="e">
        <f t="shared" si="9"/>
        <v>#DIV/0!</v>
      </c>
    </row>
    <row r="176" spans="1:11" s="37" customFormat="1" x14ac:dyDescent="0.25">
      <c r="A176" s="175">
        <v>164</v>
      </c>
      <c r="B176" s="33" t="s">
        <v>40</v>
      </c>
      <c r="C176" s="35" t="s">
        <v>163</v>
      </c>
      <c r="D176" s="38"/>
      <c r="E176" s="34">
        <v>0</v>
      </c>
      <c r="F176" s="82">
        <f t="shared" si="10"/>
        <v>0</v>
      </c>
      <c r="G176" s="36" t="e">
        <f t="shared" si="8"/>
        <v>#DIV/0!</v>
      </c>
      <c r="H176" s="38"/>
      <c r="I176" s="34">
        <v>0</v>
      </c>
      <c r="J176" s="82">
        <f t="shared" si="11"/>
        <v>0</v>
      </c>
      <c r="K176" s="36" t="e">
        <f t="shared" si="9"/>
        <v>#DIV/0!</v>
      </c>
    </row>
    <row r="177" spans="1:11" s="37" customFormat="1" x14ac:dyDescent="0.25">
      <c r="A177" s="175">
        <v>165</v>
      </c>
      <c r="B177" s="33" t="s">
        <v>94</v>
      </c>
      <c r="C177" s="35" t="s">
        <v>165</v>
      </c>
      <c r="D177" s="38"/>
      <c r="E177" s="34">
        <v>1.58</v>
      </c>
      <c r="F177" s="82">
        <f t="shared" si="10"/>
        <v>0</v>
      </c>
      <c r="G177" s="36" t="e">
        <f t="shared" si="8"/>
        <v>#DIV/0!</v>
      </c>
      <c r="H177" s="38"/>
      <c r="I177" s="34">
        <v>1.58</v>
      </c>
      <c r="J177" s="82">
        <f t="shared" si="11"/>
        <v>0</v>
      </c>
      <c r="K177" s="36" t="e">
        <f t="shared" si="9"/>
        <v>#DIV/0!</v>
      </c>
    </row>
    <row r="178" spans="1:11" s="37" customFormat="1" x14ac:dyDescent="0.25">
      <c r="A178" s="175">
        <v>166</v>
      </c>
      <c r="B178" s="33" t="s">
        <v>95</v>
      </c>
      <c r="C178" s="35" t="s">
        <v>166</v>
      </c>
      <c r="D178" s="38"/>
      <c r="E178" s="34">
        <v>2.5299999999999998</v>
      </c>
      <c r="F178" s="82">
        <f t="shared" si="10"/>
        <v>0</v>
      </c>
      <c r="G178" s="36" t="e">
        <f t="shared" si="8"/>
        <v>#DIV/0!</v>
      </c>
      <c r="H178" s="38"/>
      <c r="I178" s="34">
        <v>2.16</v>
      </c>
      <c r="J178" s="82">
        <f t="shared" si="11"/>
        <v>0</v>
      </c>
      <c r="K178" s="36" t="e">
        <f t="shared" si="9"/>
        <v>#DIV/0!</v>
      </c>
    </row>
    <row r="179" spans="1:11" s="37" customFormat="1" x14ac:dyDescent="0.25">
      <c r="A179" s="175">
        <v>167</v>
      </c>
      <c r="B179" s="33" t="s">
        <v>96</v>
      </c>
      <c r="C179" s="35" t="s">
        <v>533</v>
      </c>
      <c r="D179" s="38"/>
      <c r="E179" s="34">
        <v>1.62</v>
      </c>
      <c r="F179" s="82">
        <f t="shared" si="10"/>
        <v>0</v>
      </c>
      <c r="G179" s="36" t="e">
        <f t="shared" si="8"/>
        <v>#DIV/0!</v>
      </c>
      <c r="H179" s="38"/>
      <c r="I179" s="34">
        <v>1.62</v>
      </c>
      <c r="J179" s="82">
        <f t="shared" si="11"/>
        <v>0</v>
      </c>
      <c r="K179" s="36" t="e">
        <f t="shared" si="9"/>
        <v>#DIV/0!</v>
      </c>
    </row>
    <row r="180" spans="1:11" s="37" customFormat="1" x14ac:dyDescent="0.25">
      <c r="A180" s="175">
        <v>168</v>
      </c>
      <c r="B180" s="33" t="s">
        <v>97</v>
      </c>
      <c r="C180" s="35" t="s">
        <v>534</v>
      </c>
      <c r="D180" s="38"/>
      <c r="E180" s="34">
        <v>2.4</v>
      </c>
      <c r="F180" s="82">
        <f t="shared" si="10"/>
        <v>0</v>
      </c>
      <c r="G180" s="36" t="e">
        <f t="shared" si="8"/>
        <v>#DIV/0!</v>
      </c>
      <c r="H180" s="38"/>
      <c r="I180" s="34">
        <v>2.4</v>
      </c>
      <c r="J180" s="82">
        <f t="shared" si="11"/>
        <v>0</v>
      </c>
      <c r="K180" s="36" t="e">
        <f t="shared" si="9"/>
        <v>#DIV/0!</v>
      </c>
    </row>
    <row r="181" spans="1:11" s="37" customFormat="1" x14ac:dyDescent="0.25">
      <c r="A181" s="175">
        <v>169</v>
      </c>
      <c r="B181" s="33" t="s">
        <v>98</v>
      </c>
      <c r="C181" s="35" t="s">
        <v>535</v>
      </c>
      <c r="D181" s="38"/>
      <c r="E181" s="34">
        <v>1.24</v>
      </c>
      <c r="F181" s="82">
        <f t="shared" si="10"/>
        <v>0</v>
      </c>
      <c r="G181" s="36" t="e">
        <f t="shared" si="8"/>
        <v>#DIV/0!</v>
      </c>
      <c r="H181" s="38"/>
      <c r="I181" s="34">
        <v>1.24</v>
      </c>
      <c r="J181" s="82">
        <f t="shared" si="11"/>
        <v>0</v>
      </c>
      <c r="K181" s="36" t="e">
        <f t="shared" si="9"/>
        <v>#DIV/0!</v>
      </c>
    </row>
    <row r="182" spans="1:11" s="37" customFormat="1" x14ac:dyDescent="0.25">
      <c r="A182" s="175">
        <v>170</v>
      </c>
      <c r="B182" s="33" t="s">
        <v>99</v>
      </c>
      <c r="C182" s="35" t="s">
        <v>536</v>
      </c>
      <c r="D182" s="38"/>
      <c r="E182" s="34">
        <v>0.79</v>
      </c>
      <c r="F182" s="82">
        <f t="shared" si="10"/>
        <v>0</v>
      </c>
      <c r="G182" s="36" t="e">
        <f t="shared" si="8"/>
        <v>#DIV/0!</v>
      </c>
      <c r="H182" s="38"/>
      <c r="I182" s="34">
        <v>0.69</v>
      </c>
      <c r="J182" s="82">
        <f t="shared" si="11"/>
        <v>0</v>
      </c>
      <c r="K182" s="36" t="e">
        <f t="shared" si="9"/>
        <v>#DIV/0!</v>
      </c>
    </row>
    <row r="183" spans="1:11" s="37" customFormat="1" x14ac:dyDescent="0.25">
      <c r="A183" s="175">
        <v>171</v>
      </c>
      <c r="B183" s="33" t="s">
        <v>100</v>
      </c>
      <c r="C183" s="35" t="s">
        <v>537</v>
      </c>
      <c r="D183" s="38"/>
      <c r="E183" s="34">
        <v>0.85</v>
      </c>
      <c r="F183" s="82">
        <f t="shared" si="10"/>
        <v>0</v>
      </c>
      <c r="G183" s="36" t="e">
        <f t="shared" si="8"/>
        <v>#DIV/0!</v>
      </c>
      <c r="H183" s="38"/>
      <c r="I183" s="34">
        <v>0.85</v>
      </c>
      <c r="J183" s="82">
        <f t="shared" si="11"/>
        <v>0</v>
      </c>
      <c r="K183" s="36" t="e">
        <f t="shared" si="9"/>
        <v>#DIV/0!</v>
      </c>
    </row>
    <row r="184" spans="1:11" s="37" customFormat="1" x14ac:dyDescent="0.25">
      <c r="A184" s="175">
        <v>172</v>
      </c>
      <c r="B184" s="33" t="s">
        <v>101</v>
      </c>
      <c r="C184" s="35" t="s">
        <v>538</v>
      </c>
      <c r="D184" s="38"/>
      <c r="E184" s="34">
        <v>0.14000000000000001</v>
      </c>
      <c r="F184" s="82">
        <f t="shared" si="10"/>
        <v>0</v>
      </c>
      <c r="G184" s="36" t="e">
        <f t="shared" si="8"/>
        <v>#DIV/0!</v>
      </c>
      <c r="H184" s="38"/>
      <c r="I184" s="34">
        <v>0.12</v>
      </c>
      <c r="J184" s="82">
        <f t="shared" si="11"/>
        <v>0</v>
      </c>
      <c r="K184" s="36" t="e">
        <f t="shared" si="9"/>
        <v>#DIV/0!</v>
      </c>
    </row>
    <row r="185" spans="1:11" s="37" customFormat="1" x14ac:dyDescent="0.25">
      <c r="A185" s="175">
        <v>173</v>
      </c>
      <c r="B185" s="33" t="s">
        <v>102</v>
      </c>
      <c r="C185" s="35" t="s">
        <v>543</v>
      </c>
      <c r="D185" s="38"/>
      <c r="E185" s="34">
        <v>3.3600000000000003</v>
      </c>
      <c r="F185" s="82">
        <f t="shared" si="10"/>
        <v>0</v>
      </c>
      <c r="G185" s="36" t="e">
        <f t="shared" si="8"/>
        <v>#DIV/0!</v>
      </c>
      <c r="H185" s="38"/>
      <c r="I185" s="34">
        <v>2.88</v>
      </c>
      <c r="J185" s="82">
        <f t="shared" si="11"/>
        <v>0</v>
      </c>
      <c r="K185" s="36" t="e">
        <f t="shared" si="9"/>
        <v>#DIV/0!</v>
      </c>
    </row>
    <row r="186" spans="1:11" s="37" customFormat="1" x14ac:dyDescent="0.25">
      <c r="A186" s="175">
        <v>174</v>
      </c>
      <c r="B186" s="33" t="s">
        <v>103</v>
      </c>
      <c r="C186" s="35" t="s">
        <v>541</v>
      </c>
      <c r="D186" s="38"/>
      <c r="E186" s="34">
        <v>0.4</v>
      </c>
      <c r="F186" s="82">
        <f t="shared" si="10"/>
        <v>0</v>
      </c>
      <c r="G186" s="36" t="e">
        <f t="shared" si="8"/>
        <v>#DIV/0!</v>
      </c>
      <c r="H186" s="38"/>
      <c r="I186" s="34">
        <v>0.4</v>
      </c>
      <c r="J186" s="82">
        <f t="shared" si="11"/>
        <v>0</v>
      </c>
      <c r="K186" s="36" t="e">
        <f t="shared" si="9"/>
        <v>#DIV/0!</v>
      </c>
    </row>
    <row r="187" spans="1:11" s="37" customFormat="1" x14ac:dyDescent="0.25">
      <c r="A187" s="175">
        <v>175</v>
      </c>
      <c r="B187" s="33" t="s">
        <v>104</v>
      </c>
      <c r="C187" s="35" t="s">
        <v>542</v>
      </c>
      <c r="D187" s="38"/>
      <c r="E187" s="34">
        <v>4.8</v>
      </c>
      <c r="F187" s="82">
        <f t="shared" si="10"/>
        <v>0</v>
      </c>
      <c r="G187" s="36" t="e">
        <f t="shared" si="8"/>
        <v>#DIV/0!</v>
      </c>
      <c r="H187" s="38"/>
      <c r="I187" s="34">
        <v>4.8</v>
      </c>
      <c r="J187" s="82">
        <f t="shared" si="11"/>
        <v>0</v>
      </c>
      <c r="K187" s="36" t="e">
        <f t="shared" si="9"/>
        <v>#DIV/0!</v>
      </c>
    </row>
    <row r="188" spans="1:11" s="37" customFormat="1" x14ac:dyDescent="0.25">
      <c r="A188" s="175">
        <v>176</v>
      </c>
      <c r="B188" s="33" t="s">
        <v>105</v>
      </c>
      <c r="C188" s="35" t="s">
        <v>540</v>
      </c>
      <c r="D188" s="38"/>
      <c r="E188" s="34">
        <v>0.4</v>
      </c>
      <c r="F188" s="82">
        <f t="shared" si="10"/>
        <v>0</v>
      </c>
      <c r="G188" s="36" t="e">
        <f t="shared" si="8"/>
        <v>#DIV/0!</v>
      </c>
      <c r="H188" s="38"/>
      <c r="I188" s="34">
        <v>0.4</v>
      </c>
      <c r="J188" s="82">
        <f t="shared" si="11"/>
        <v>0</v>
      </c>
      <c r="K188" s="36" t="e">
        <f t="shared" si="9"/>
        <v>#DIV/0!</v>
      </c>
    </row>
    <row r="189" spans="1:11" s="37" customFormat="1" x14ac:dyDescent="0.25">
      <c r="A189" s="175">
        <v>177</v>
      </c>
      <c r="B189" s="33" t="s">
        <v>106</v>
      </c>
      <c r="C189" s="35" t="s">
        <v>539</v>
      </c>
      <c r="D189" s="38"/>
      <c r="E189" s="34">
        <v>4.8</v>
      </c>
      <c r="F189" s="82">
        <f t="shared" si="10"/>
        <v>0</v>
      </c>
      <c r="G189" s="36" t="e">
        <f t="shared" si="8"/>
        <v>#DIV/0!</v>
      </c>
      <c r="H189" s="38"/>
      <c r="I189" s="34">
        <v>4.8</v>
      </c>
      <c r="J189" s="82">
        <f t="shared" si="11"/>
        <v>0</v>
      </c>
      <c r="K189" s="36" t="e">
        <f t="shared" si="9"/>
        <v>#DIV/0!</v>
      </c>
    </row>
    <row r="190" spans="1:11" s="37" customFormat="1" x14ac:dyDescent="0.25">
      <c r="A190" s="175">
        <v>178</v>
      </c>
      <c r="B190" s="33" t="s">
        <v>107</v>
      </c>
      <c r="C190" s="35" t="s">
        <v>544</v>
      </c>
      <c r="D190" s="38"/>
      <c r="E190" s="34">
        <v>0.14000000000000001</v>
      </c>
      <c r="F190" s="82">
        <f t="shared" si="10"/>
        <v>0</v>
      </c>
      <c r="G190" s="36" t="e">
        <f t="shared" si="8"/>
        <v>#DIV/0!</v>
      </c>
      <c r="H190" s="38"/>
      <c r="I190" s="34">
        <v>0.12</v>
      </c>
      <c r="J190" s="82">
        <f t="shared" si="11"/>
        <v>0</v>
      </c>
      <c r="K190" s="36" t="e">
        <f t="shared" si="9"/>
        <v>#DIV/0!</v>
      </c>
    </row>
    <row r="191" spans="1:11" s="37" customFormat="1" x14ac:dyDescent="0.25">
      <c r="A191" s="175">
        <v>179</v>
      </c>
      <c r="B191" s="33" t="s">
        <v>108</v>
      </c>
      <c r="C191" s="35" t="s">
        <v>545</v>
      </c>
      <c r="D191" s="38"/>
      <c r="E191" s="34">
        <v>3.3600000000000003</v>
      </c>
      <c r="F191" s="82">
        <f t="shared" si="10"/>
        <v>0</v>
      </c>
      <c r="G191" s="36" t="e">
        <f t="shared" si="8"/>
        <v>#DIV/0!</v>
      </c>
      <c r="H191" s="38"/>
      <c r="I191" s="34">
        <v>2.88</v>
      </c>
      <c r="J191" s="82">
        <f t="shared" si="11"/>
        <v>0</v>
      </c>
      <c r="K191" s="36" t="e">
        <f t="shared" si="9"/>
        <v>#DIV/0!</v>
      </c>
    </row>
    <row r="192" spans="1:11" s="37" customFormat="1" x14ac:dyDescent="0.25">
      <c r="A192" s="175">
        <v>180</v>
      </c>
      <c r="B192" s="33" t="s">
        <v>109</v>
      </c>
      <c r="C192" s="35" t="s">
        <v>546</v>
      </c>
      <c r="D192" s="38"/>
      <c r="E192" s="34">
        <v>0.14000000000000001</v>
      </c>
      <c r="F192" s="82">
        <f t="shared" si="10"/>
        <v>0</v>
      </c>
      <c r="G192" s="36" t="e">
        <f t="shared" si="8"/>
        <v>#DIV/0!</v>
      </c>
      <c r="H192" s="38"/>
      <c r="I192" s="34">
        <v>0.12</v>
      </c>
      <c r="J192" s="82">
        <f t="shared" si="11"/>
        <v>0</v>
      </c>
      <c r="K192" s="36" t="e">
        <f t="shared" si="9"/>
        <v>#DIV/0!</v>
      </c>
    </row>
    <row r="193" spans="1:11" s="37" customFormat="1" x14ac:dyDescent="0.25">
      <c r="A193" s="175">
        <v>181</v>
      </c>
      <c r="B193" s="33" t="s">
        <v>110</v>
      </c>
      <c r="C193" s="35" t="s">
        <v>547</v>
      </c>
      <c r="D193" s="38"/>
      <c r="E193" s="34">
        <v>3.3600000000000003</v>
      </c>
      <c r="F193" s="82">
        <f t="shared" si="10"/>
        <v>0</v>
      </c>
      <c r="G193" s="36" t="e">
        <f t="shared" si="8"/>
        <v>#DIV/0!</v>
      </c>
      <c r="H193" s="38"/>
      <c r="I193" s="34">
        <v>2.88</v>
      </c>
      <c r="J193" s="82">
        <f t="shared" si="11"/>
        <v>0</v>
      </c>
      <c r="K193" s="36" t="e">
        <f t="shared" si="9"/>
        <v>#DIV/0!</v>
      </c>
    </row>
    <row r="194" spans="1:11" s="37" customFormat="1" x14ac:dyDescent="0.25">
      <c r="A194" s="175">
        <v>182</v>
      </c>
      <c r="B194" s="33" t="s">
        <v>111</v>
      </c>
      <c r="C194" s="35" t="s">
        <v>548</v>
      </c>
      <c r="D194" s="38"/>
      <c r="E194" s="34">
        <v>0.14000000000000001</v>
      </c>
      <c r="F194" s="82">
        <f t="shared" si="10"/>
        <v>0</v>
      </c>
      <c r="G194" s="36" t="e">
        <f t="shared" si="8"/>
        <v>#DIV/0!</v>
      </c>
      <c r="H194" s="38"/>
      <c r="I194" s="34">
        <v>0.12</v>
      </c>
      <c r="J194" s="82">
        <f t="shared" si="11"/>
        <v>0</v>
      </c>
      <c r="K194" s="36" t="e">
        <f t="shared" si="9"/>
        <v>#DIV/0!</v>
      </c>
    </row>
    <row r="195" spans="1:11" s="37" customFormat="1" x14ac:dyDescent="0.25">
      <c r="A195" s="175">
        <v>183</v>
      </c>
      <c r="B195" s="33" t="s">
        <v>112</v>
      </c>
      <c r="C195" s="35" t="s">
        <v>549</v>
      </c>
      <c r="D195" s="38"/>
      <c r="E195" s="34">
        <v>0.14000000000000001</v>
      </c>
      <c r="F195" s="82">
        <f t="shared" si="10"/>
        <v>0</v>
      </c>
      <c r="G195" s="36" t="e">
        <f t="shared" si="8"/>
        <v>#DIV/0!</v>
      </c>
      <c r="H195" s="38"/>
      <c r="I195" s="34">
        <v>0.12</v>
      </c>
      <c r="J195" s="82">
        <f t="shared" si="11"/>
        <v>0</v>
      </c>
      <c r="K195" s="36" t="e">
        <f t="shared" si="9"/>
        <v>#DIV/0!</v>
      </c>
    </row>
    <row r="196" spans="1:11" s="37" customFormat="1" x14ac:dyDescent="0.25">
      <c r="A196" s="175">
        <v>184</v>
      </c>
      <c r="B196" s="33" t="s">
        <v>113</v>
      </c>
      <c r="C196" s="35" t="s">
        <v>550</v>
      </c>
      <c r="D196" s="38"/>
      <c r="E196" s="34">
        <v>3.3600000000000003</v>
      </c>
      <c r="F196" s="82">
        <f t="shared" si="10"/>
        <v>0</v>
      </c>
      <c r="G196" s="36" t="e">
        <f t="shared" si="8"/>
        <v>#DIV/0!</v>
      </c>
      <c r="H196" s="38"/>
      <c r="I196" s="34">
        <v>2.88</v>
      </c>
      <c r="J196" s="82">
        <f t="shared" si="11"/>
        <v>0</v>
      </c>
      <c r="K196" s="36" t="e">
        <f t="shared" si="9"/>
        <v>#DIV/0!</v>
      </c>
    </row>
    <row r="197" spans="1:11" s="37" customFormat="1" x14ac:dyDescent="0.25">
      <c r="A197" s="175">
        <v>185</v>
      </c>
      <c r="B197" s="33" t="s">
        <v>114</v>
      </c>
      <c r="C197" s="35" t="s">
        <v>551</v>
      </c>
      <c r="D197" s="38"/>
      <c r="E197" s="34">
        <v>0.14000000000000001</v>
      </c>
      <c r="F197" s="82">
        <f t="shared" si="10"/>
        <v>0</v>
      </c>
      <c r="G197" s="36" t="e">
        <f t="shared" si="8"/>
        <v>#DIV/0!</v>
      </c>
      <c r="H197" s="38"/>
      <c r="I197" s="34">
        <v>0.12</v>
      </c>
      <c r="J197" s="82">
        <f t="shared" si="11"/>
        <v>0</v>
      </c>
      <c r="K197" s="36" t="e">
        <f t="shared" si="9"/>
        <v>#DIV/0!</v>
      </c>
    </row>
    <row r="198" spans="1:11" s="37" customFormat="1" x14ac:dyDescent="0.25">
      <c r="A198" s="175">
        <v>186</v>
      </c>
      <c r="B198" s="33" t="s">
        <v>115</v>
      </c>
      <c r="C198" s="35" t="s">
        <v>552</v>
      </c>
      <c r="D198" s="38"/>
      <c r="E198" s="34">
        <v>1.24</v>
      </c>
      <c r="F198" s="82">
        <f t="shared" si="10"/>
        <v>0</v>
      </c>
      <c r="G198" s="36" t="e">
        <f t="shared" si="8"/>
        <v>#DIV/0!</v>
      </c>
      <c r="H198" s="38"/>
      <c r="I198" s="34">
        <v>1.0900000000000001</v>
      </c>
      <c r="J198" s="82">
        <f t="shared" si="11"/>
        <v>0</v>
      </c>
      <c r="K198" s="36" t="e">
        <f t="shared" si="9"/>
        <v>#DIV/0!</v>
      </c>
    </row>
    <row r="199" spans="1:11" s="37" customFormat="1" x14ac:dyDescent="0.25">
      <c r="A199" s="175">
        <v>187</v>
      </c>
      <c r="B199" s="33" t="s">
        <v>53</v>
      </c>
      <c r="C199" s="35" t="s">
        <v>55</v>
      </c>
      <c r="D199" s="38"/>
      <c r="E199" s="34">
        <v>0</v>
      </c>
      <c r="F199" s="82">
        <f t="shared" si="10"/>
        <v>0</v>
      </c>
      <c r="G199" s="36" t="e">
        <f t="shared" si="8"/>
        <v>#DIV/0!</v>
      </c>
      <c r="H199" s="38"/>
      <c r="I199" s="34">
        <v>0</v>
      </c>
      <c r="J199" s="82">
        <f t="shared" si="11"/>
        <v>0</v>
      </c>
      <c r="K199" s="36" t="e">
        <f t="shared" si="9"/>
        <v>#DIV/0!</v>
      </c>
    </row>
    <row r="200" spans="1:11" s="37" customFormat="1" x14ac:dyDescent="0.25">
      <c r="A200" s="175">
        <v>188</v>
      </c>
      <c r="B200" s="33" t="s">
        <v>116</v>
      </c>
      <c r="C200" s="35" t="s">
        <v>553</v>
      </c>
      <c r="D200" s="38"/>
      <c r="E200" s="34">
        <v>0</v>
      </c>
      <c r="F200" s="82">
        <f t="shared" si="10"/>
        <v>0</v>
      </c>
      <c r="G200" s="36" t="e">
        <f t="shared" si="8"/>
        <v>#DIV/0!</v>
      </c>
      <c r="H200" s="38"/>
      <c r="I200" s="34">
        <v>0</v>
      </c>
      <c r="J200" s="82">
        <f t="shared" si="11"/>
        <v>0</v>
      </c>
      <c r="K200" s="36" t="e">
        <f t="shared" si="9"/>
        <v>#DIV/0!</v>
      </c>
    </row>
    <row r="201" spans="1:11" s="37" customFormat="1" x14ac:dyDescent="0.25">
      <c r="A201" s="175">
        <v>189</v>
      </c>
      <c r="B201" s="33" t="s">
        <v>117</v>
      </c>
      <c r="C201" s="35" t="s">
        <v>554</v>
      </c>
      <c r="D201" s="38"/>
      <c r="E201" s="34">
        <v>0.2</v>
      </c>
      <c r="F201" s="82">
        <f t="shared" si="10"/>
        <v>0</v>
      </c>
      <c r="G201" s="36" t="e">
        <f t="shared" si="8"/>
        <v>#DIV/0!</v>
      </c>
      <c r="H201" s="38"/>
      <c r="I201" s="34">
        <v>0.12</v>
      </c>
      <c r="J201" s="82">
        <f t="shared" si="11"/>
        <v>0</v>
      </c>
      <c r="K201" s="36" t="e">
        <f t="shared" si="9"/>
        <v>#DIV/0!</v>
      </c>
    </row>
    <row r="202" spans="1:11" s="37" customFormat="1" x14ac:dyDescent="0.25">
      <c r="A202" s="175">
        <v>190</v>
      </c>
      <c r="B202" s="33" t="s">
        <v>118</v>
      </c>
      <c r="C202" s="35" t="s">
        <v>555</v>
      </c>
      <c r="D202" s="38"/>
      <c r="E202" s="34">
        <v>4</v>
      </c>
      <c r="F202" s="82">
        <f t="shared" si="10"/>
        <v>0</v>
      </c>
      <c r="G202" s="36" t="e">
        <f t="shared" si="8"/>
        <v>#DIV/0!</v>
      </c>
      <c r="H202" s="38"/>
      <c r="I202" s="34">
        <v>2.88</v>
      </c>
      <c r="J202" s="82">
        <f t="shared" si="11"/>
        <v>0</v>
      </c>
      <c r="K202" s="36" t="e">
        <f t="shared" si="9"/>
        <v>#DIV/0!</v>
      </c>
    </row>
    <row r="203" spans="1:11" s="37" customFormat="1" x14ac:dyDescent="0.25">
      <c r="A203" s="175">
        <v>191</v>
      </c>
      <c r="B203" s="33" t="s">
        <v>119</v>
      </c>
      <c r="C203" s="35" t="s">
        <v>167</v>
      </c>
      <c r="D203" s="38"/>
      <c r="E203" s="34">
        <v>1.04</v>
      </c>
      <c r="F203" s="82">
        <f t="shared" si="10"/>
        <v>0</v>
      </c>
      <c r="G203" s="36" t="e">
        <f t="shared" si="8"/>
        <v>#DIV/0!</v>
      </c>
      <c r="H203" s="38"/>
      <c r="I203" s="34">
        <v>0.95</v>
      </c>
      <c r="J203" s="82">
        <f t="shared" si="11"/>
        <v>0</v>
      </c>
      <c r="K203" s="36" t="e">
        <f t="shared" si="9"/>
        <v>#DIV/0!</v>
      </c>
    </row>
    <row r="204" spans="1:11" s="37" customFormat="1" x14ac:dyDescent="0.25">
      <c r="A204" s="175">
        <v>192</v>
      </c>
      <c r="B204" s="33" t="s">
        <v>120</v>
      </c>
      <c r="C204" s="35" t="s">
        <v>168</v>
      </c>
      <c r="D204" s="38"/>
      <c r="E204" s="34">
        <v>0.75</v>
      </c>
      <c r="F204" s="82">
        <f t="shared" si="10"/>
        <v>0</v>
      </c>
      <c r="G204" s="36" t="e">
        <f t="shared" si="8"/>
        <v>#DIV/0!</v>
      </c>
      <c r="H204" s="38"/>
      <c r="I204" s="34">
        <v>0.37</v>
      </c>
      <c r="J204" s="82">
        <f t="shared" si="11"/>
        <v>0</v>
      </c>
      <c r="K204" s="36" t="e">
        <f t="shared" si="9"/>
        <v>#DIV/0!</v>
      </c>
    </row>
    <row r="205" spans="1:11" s="37" customFormat="1" x14ac:dyDescent="0.25">
      <c r="A205" s="175">
        <v>193</v>
      </c>
      <c r="B205" s="33" t="s">
        <v>121</v>
      </c>
      <c r="C205" s="35" t="s">
        <v>556</v>
      </c>
      <c r="D205" s="38"/>
      <c r="E205" s="34">
        <v>0.75</v>
      </c>
      <c r="F205" s="82">
        <f t="shared" si="10"/>
        <v>0</v>
      </c>
      <c r="G205" s="36" t="e">
        <f t="shared" si="8"/>
        <v>#DIV/0!</v>
      </c>
      <c r="H205" s="38"/>
      <c r="I205" s="34">
        <v>0.37</v>
      </c>
      <c r="J205" s="82">
        <f t="shared" si="11"/>
        <v>0</v>
      </c>
      <c r="K205" s="36" t="e">
        <f t="shared" si="9"/>
        <v>#DIV/0!</v>
      </c>
    </row>
    <row r="206" spans="1:11" s="37" customFormat="1" x14ac:dyDescent="0.25">
      <c r="A206" s="175">
        <v>194</v>
      </c>
      <c r="B206" s="33" t="s">
        <v>122</v>
      </c>
      <c r="C206" s="35" t="s">
        <v>557</v>
      </c>
      <c r="D206" s="38"/>
      <c r="E206" s="34">
        <v>3.6</v>
      </c>
      <c r="F206" s="82">
        <f t="shared" si="10"/>
        <v>0</v>
      </c>
      <c r="G206" s="36" t="e">
        <f t="shared" si="8"/>
        <v>#DIV/0!</v>
      </c>
      <c r="H206" s="38"/>
      <c r="I206" s="34">
        <v>3.6</v>
      </c>
      <c r="J206" s="82">
        <f t="shared" si="11"/>
        <v>0</v>
      </c>
      <c r="K206" s="36" t="e">
        <f t="shared" si="9"/>
        <v>#DIV/0!</v>
      </c>
    </row>
    <row r="207" spans="1:11" s="37" customFormat="1" x14ac:dyDescent="0.25">
      <c r="A207" s="175">
        <v>195</v>
      </c>
      <c r="B207" s="33" t="s">
        <v>123</v>
      </c>
      <c r="C207" s="35" t="s">
        <v>558</v>
      </c>
      <c r="D207" s="38"/>
      <c r="E207" s="34">
        <v>3.56</v>
      </c>
      <c r="F207" s="82">
        <f t="shared" si="10"/>
        <v>0</v>
      </c>
      <c r="G207" s="36" t="e">
        <f t="shared" ref="G207:G216" si="12">E207*$F$12</f>
        <v>#DIV/0!</v>
      </c>
      <c r="H207" s="38"/>
      <c r="I207" s="34">
        <v>3.56</v>
      </c>
      <c r="J207" s="82">
        <f t="shared" si="11"/>
        <v>0</v>
      </c>
      <c r="K207" s="36" t="e">
        <f t="shared" ref="K207:K216" si="13">I207*$F$12</f>
        <v>#DIV/0!</v>
      </c>
    </row>
    <row r="208" spans="1:11" s="37" customFormat="1" x14ac:dyDescent="0.25">
      <c r="A208" s="175">
        <v>196</v>
      </c>
      <c r="B208" s="33" t="s">
        <v>54</v>
      </c>
      <c r="C208" s="35" t="s">
        <v>56</v>
      </c>
      <c r="D208" s="38"/>
      <c r="E208" s="34">
        <v>0</v>
      </c>
      <c r="F208" s="82">
        <f t="shared" ref="F208:F216" si="14">D208*E208</f>
        <v>0</v>
      </c>
      <c r="G208" s="36" t="e">
        <f t="shared" si="12"/>
        <v>#DIV/0!</v>
      </c>
      <c r="H208" s="38"/>
      <c r="I208" s="34">
        <v>0</v>
      </c>
      <c r="J208" s="82">
        <f t="shared" ref="J208:J216" si="15">H208*I208</f>
        <v>0</v>
      </c>
      <c r="K208" s="36" t="e">
        <f t="shared" si="13"/>
        <v>#DIV/0!</v>
      </c>
    </row>
    <row r="209" spans="1:11" s="37" customFormat="1" x14ac:dyDescent="0.25">
      <c r="A209" s="175">
        <v>197</v>
      </c>
      <c r="B209" s="33" t="s">
        <v>124</v>
      </c>
      <c r="C209" s="35" t="s">
        <v>559</v>
      </c>
      <c r="D209" s="38"/>
      <c r="E209" s="34">
        <v>0.26</v>
      </c>
      <c r="F209" s="82">
        <f t="shared" si="14"/>
        <v>0</v>
      </c>
      <c r="G209" s="36" t="e">
        <f t="shared" si="12"/>
        <v>#DIV/0!</v>
      </c>
      <c r="H209" s="38"/>
      <c r="I209" s="34">
        <v>0.26</v>
      </c>
      <c r="J209" s="82">
        <f t="shared" si="15"/>
        <v>0</v>
      </c>
      <c r="K209" s="36" t="e">
        <f t="shared" si="13"/>
        <v>#DIV/0!</v>
      </c>
    </row>
    <row r="210" spans="1:11" s="37" customFormat="1" x14ac:dyDescent="0.25">
      <c r="A210" s="175">
        <v>198</v>
      </c>
      <c r="B210" s="33" t="s">
        <v>125</v>
      </c>
      <c r="C210" s="35" t="s">
        <v>169</v>
      </c>
      <c r="D210" s="38"/>
      <c r="E210" s="34">
        <v>2.94</v>
      </c>
      <c r="F210" s="82">
        <f t="shared" si="14"/>
        <v>0</v>
      </c>
      <c r="G210" s="36" t="e">
        <f t="shared" si="12"/>
        <v>#DIV/0!</v>
      </c>
      <c r="H210" s="38"/>
      <c r="I210" s="34">
        <v>2.93</v>
      </c>
      <c r="J210" s="82">
        <f t="shared" si="15"/>
        <v>0</v>
      </c>
      <c r="K210" s="36" t="e">
        <f t="shared" si="13"/>
        <v>#DIV/0!</v>
      </c>
    </row>
    <row r="211" spans="1:11" s="37" customFormat="1" ht="30" x14ac:dyDescent="0.25">
      <c r="A211" s="175">
        <v>199</v>
      </c>
      <c r="B211" s="33" t="s">
        <v>41</v>
      </c>
      <c r="C211" s="35" t="s">
        <v>44</v>
      </c>
      <c r="D211" s="38"/>
      <c r="E211" s="34">
        <v>0</v>
      </c>
      <c r="F211" s="82">
        <f t="shared" si="14"/>
        <v>0</v>
      </c>
      <c r="G211" s="36" t="e">
        <f t="shared" si="12"/>
        <v>#DIV/0!</v>
      </c>
      <c r="H211" s="38"/>
      <c r="I211" s="34">
        <v>0</v>
      </c>
      <c r="J211" s="82">
        <f t="shared" si="15"/>
        <v>0</v>
      </c>
      <c r="K211" s="36" t="e">
        <f t="shared" si="13"/>
        <v>#DIV/0!</v>
      </c>
    </row>
    <row r="212" spans="1:11" s="37" customFormat="1" x14ac:dyDescent="0.25">
      <c r="A212" s="175">
        <v>200</v>
      </c>
      <c r="B212" s="33" t="s">
        <v>126</v>
      </c>
      <c r="C212" s="35" t="s">
        <v>170</v>
      </c>
      <c r="D212" s="38"/>
      <c r="E212" s="34">
        <v>0.59</v>
      </c>
      <c r="F212" s="82">
        <f t="shared" si="14"/>
        <v>0</v>
      </c>
      <c r="G212" s="36" t="e">
        <f t="shared" si="12"/>
        <v>#DIV/0!</v>
      </c>
      <c r="H212" s="38"/>
      <c r="I212" s="34">
        <v>0.55000000000000004</v>
      </c>
      <c r="J212" s="82">
        <f t="shared" si="15"/>
        <v>0</v>
      </c>
      <c r="K212" s="36" t="e">
        <f t="shared" si="13"/>
        <v>#DIV/0!</v>
      </c>
    </row>
    <row r="213" spans="1:11" s="37" customFormat="1" x14ac:dyDescent="0.25">
      <c r="A213" s="175">
        <v>201</v>
      </c>
      <c r="B213" s="33" t="s">
        <v>42</v>
      </c>
      <c r="C213" s="35" t="s">
        <v>45</v>
      </c>
      <c r="D213" s="38"/>
      <c r="E213" s="34">
        <v>0</v>
      </c>
      <c r="F213" s="82">
        <f t="shared" si="14"/>
        <v>0</v>
      </c>
      <c r="G213" s="36" t="e">
        <f t="shared" si="12"/>
        <v>#DIV/0!</v>
      </c>
      <c r="H213" s="38"/>
      <c r="I213" s="34">
        <v>0</v>
      </c>
      <c r="J213" s="82">
        <f t="shared" si="15"/>
        <v>0</v>
      </c>
      <c r="K213" s="36" t="e">
        <f t="shared" si="13"/>
        <v>#DIV/0!</v>
      </c>
    </row>
    <row r="214" spans="1:11" s="37" customFormat="1" x14ac:dyDescent="0.25">
      <c r="A214" s="175">
        <v>202</v>
      </c>
      <c r="B214" s="33" t="s">
        <v>127</v>
      </c>
      <c r="C214" s="35" t="s">
        <v>560</v>
      </c>
      <c r="D214" s="38"/>
      <c r="E214" s="34">
        <v>0.65</v>
      </c>
      <c r="F214" s="82">
        <f t="shared" si="14"/>
        <v>0</v>
      </c>
      <c r="G214" s="36" t="e">
        <f t="shared" si="12"/>
        <v>#DIV/0!</v>
      </c>
      <c r="H214" s="38"/>
      <c r="I214" s="34">
        <v>0.61</v>
      </c>
      <c r="J214" s="82">
        <f t="shared" si="15"/>
        <v>0</v>
      </c>
      <c r="K214" s="36" t="e">
        <f t="shared" si="13"/>
        <v>#DIV/0!</v>
      </c>
    </row>
    <row r="215" spans="1:11" s="37" customFormat="1" x14ac:dyDescent="0.25">
      <c r="A215" s="175">
        <v>203</v>
      </c>
      <c r="B215" s="33" t="s">
        <v>128</v>
      </c>
      <c r="C215" s="35" t="s">
        <v>171</v>
      </c>
      <c r="D215" s="38"/>
      <c r="E215" s="34">
        <v>0.65698924731182795</v>
      </c>
      <c r="F215" s="82">
        <f t="shared" si="14"/>
        <v>0</v>
      </c>
      <c r="G215" s="36" t="e">
        <f t="shared" si="12"/>
        <v>#DIV/0!</v>
      </c>
      <c r="H215" s="38"/>
      <c r="I215" s="34">
        <v>0.60971659919028331</v>
      </c>
      <c r="J215" s="82">
        <f t="shared" si="15"/>
        <v>0</v>
      </c>
      <c r="K215" s="36" t="e">
        <f t="shared" si="13"/>
        <v>#DIV/0!</v>
      </c>
    </row>
    <row r="216" spans="1:11" s="37" customFormat="1" x14ac:dyDescent="0.25">
      <c r="A216" s="175">
        <v>204</v>
      </c>
      <c r="B216" s="33" t="s">
        <v>43</v>
      </c>
      <c r="C216" s="35" t="s">
        <v>46</v>
      </c>
      <c r="D216" s="38"/>
      <c r="E216" s="34">
        <v>0</v>
      </c>
      <c r="F216" s="82">
        <f t="shared" si="14"/>
        <v>0</v>
      </c>
      <c r="G216" s="36" t="e">
        <f t="shared" si="12"/>
        <v>#DIV/0!</v>
      </c>
      <c r="H216" s="38"/>
      <c r="I216" s="34">
        <v>0</v>
      </c>
      <c r="J216" s="82">
        <f t="shared" si="15"/>
        <v>0</v>
      </c>
      <c r="K216" s="36" t="e">
        <f t="shared" si="13"/>
        <v>#DIV/0!</v>
      </c>
    </row>
    <row r="217" spans="1:11" x14ac:dyDescent="0.25">
      <c r="A217" s="175">
        <v>205</v>
      </c>
      <c r="D217" s="19">
        <f>SUM(D17:D216)</f>
        <v>0</v>
      </c>
      <c r="E217" s="25"/>
      <c r="F217" s="19">
        <f>SUM(F17:F216)</f>
        <v>0</v>
      </c>
      <c r="H217" s="19">
        <f>SUM(H17:H216)</f>
        <v>0</v>
      </c>
      <c r="J217" s="19">
        <f>SUM(J17:J216)</f>
        <v>0</v>
      </c>
    </row>
  </sheetData>
  <mergeCells count="4">
    <mergeCell ref="K4:K6"/>
    <mergeCell ref="L4:L6"/>
    <mergeCell ref="D15:G15"/>
    <mergeCell ref="H15:K1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showGridLines="0" tabSelected="1" zoomScale="140" zoomScaleNormal="140" workbookViewId="0">
      <selection activeCell="C8" sqref="C8"/>
    </sheetView>
  </sheetViews>
  <sheetFormatPr defaultRowHeight="15" x14ac:dyDescent="0.25"/>
  <cols>
    <col min="1" max="1" width="16.140625" customWidth="1"/>
    <col min="2" max="2" width="9.85546875" customWidth="1"/>
    <col min="3" max="3" width="20.7109375" customWidth="1"/>
    <col min="4" max="4" width="2.7109375" customWidth="1"/>
    <col min="5" max="5" width="16.28515625" customWidth="1"/>
    <col min="6" max="6" width="30.140625" customWidth="1"/>
  </cols>
  <sheetData>
    <row r="1" spans="1:6" ht="26.25" x14ac:dyDescent="0.4">
      <c r="A1" s="4" t="s">
        <v>0</v>
      </c>
      <c r="B1" s="4"/>
    </row>
    <row r="2" spans="1:6" ht="21" x14ac:dyDescent="0.35">
      <c r="A2" s="3" t="s">
        <v>1</v>
      </c>
      <c r="B2" s="3"/>
    </row>
    <row r="3" spans="1:6" ht="24.95" customHeight="1" x14ac:dyDescent="0.35">
      <c r="A3" s="10" t="s">
        <v>24</v>
      </c>
    </row>
    <row r="5" spans="1:6" x14ac:dyDescent="0.25">
      <c r="A5" s="1" t="s">
        <v>2</v>
      </c>
      <c r="B5" s="1"/>
      <c r="C5" s="237"/>
      <c r="D5" s="237"/>
      <c r="E5" s="237"/>
    </row>
    <row r="6" spans="1:6" x14ac:dyDescent="0.25">
      <c r="A6" s="1" t="s">
        <v>3</v>
      </c>
      <c r="B6" s="1"/>
      <c r="C6" s="240">
        <v>44742</v>
      </c>
      <c r="D6" s="240"/>
      <c r="E6" s="240"/>
    </row>
    <row r="8" spans="1:6" ht="18.75" x14ac:dyDescent="0.3">
      <c r="A8" s="7" t="s">
        <v>4</v>
      </c>
      <c r="B8" s="2"/>
    </row>
    <row r="9" spans="1:6" ht="15" customHeight="1" x14ac:dyDescent="0.25">
      <c r="A9" s="241" t="s">
        <v>5</v>
      </c>
      <c r="B9" s="241"/>
      <c r="C9" s="241"/>
      <c r="D9" s="241"/>
      <c r="E9" s="241"/>
      <c r="F9" s="241"/>
    </row>
    <row r="10" spans="1:6" x14ac:dyDescent="0.25">
      <c r="A10" s="241"/>
      <c r="B10" s="241"/>
      <c r="C10" s="241"/>
      <c r="D10" s="241"/>
      <c r="E10" s="241"/>
      <c r="F10" s="241"/>
    </row>
    <row r="11" spans="1:6" x14ac:dyDescent="0.25">
      <c r="A11" s="241"/>
      <c r="B11" s="241"/>
      <c r="C11" s="241"/>
      <c r="D11" s="241"/>
      <c r="E11" s="241"/>
      <c r="F11" s="241"/>
    </row>
    <row r="12" spans="1:6" x14ac:dyDescent="0.25">
      <c r="A12" s="241"/>
      <c r="B12" s="241"/>
      <c r="C12" s="241"/>
      <c r="D12" s="241"/>
      <c r="E12" s="241"/>
      <c r="F12" s="241"/>
    </row>
    <row r="13" spans="1:6" ht="15" customHeight="1" x14ac:dyDescent="0.25">
      <c r="A13" s="242"/>
      <c r="B13" s="242"/>
      <c r="C13" s="242"/>
      <c r="D13" s="242"/>
      <c r="E13" s="242"/>
      <c r="F13" s="242"/>
    </row>
    <row r="14" spans="1:6" x14ac:dyDescent="0.25">
      <c r="A14" s="242"/>
      <c r="B14" s="242"/>
      <c r="C14" s="242"/>
      <c r="D14" s="242"/>
      <c r="E14" s="242"/>
      <c r="F14" s="242"/>
    </row>
    <row r="15" spans="1:6" x14ac:dyDescent="0.25">
      <c r="A15" s="242"/>
      <c r="B15" s="242"/>
      <c r="C15" s="242"/>
      <c r="D15" s="242"/>
      <c r="E15" s="242"/>
      <c r="F15" s="242"/>
    </row>
    <row r="17" spans="1:6" x14ac:dyDescent="0.25">
      <c r="A17" s="8" t="s">
        <v>20</v>
      </c>
      <c r="B17" s="237"/>
      <c r="C17" s="237"/>
      <c r="E17" s="8" t="s">
        <v>20</v>
      </c>
      <c r="F17" s="16"/>
    </row>
    <row r="18" spans="1:6" x14ac:dyDescent="0.25">
      <c r="A18" s="8" t="s">
        <v>21</v>
      </c>
      <c r="B18" s="237"/>
      <c r="C18" s="237"/>
      <c r="E18" s="8" t="s">
        <v>21</v>
      </c>
      <c r="F18" s="16"/>
    </row>
    <row r="19" spans="1:6" x14ac:dyDescent="0.25">
      <c r="A19" s="8" t="s">
        <v>22</v>
      </c>
      <c r="B19" s="238" t="s">
        <v>6</v>
      </c>
      <c r="C19" s="238"/>
      <c r="E19" s="8" t="s">
        <v>22</v>
      </c>
      <c r="F19" s="5" t="s">
        <v>7</v>
      </c>
    </row>
    <row r="20" spans="1:6" x14ac:dyDescent="0.25">
      <c r="A20" s="8" t="s">
        <v>23</v>
      </c>
      <c r="B20" s="239"/>
      <c r="C20" s="239"/>
      <c r="E20" s="8" t="s">
        <v>23</v>
      </c>
      <c r="F20" s="17"/>
    </row>
  </sheetData>
  <mergeCells count="8">
    <mergeCell ref="B18:C18"/>
    <mergeCell ref="B19:C19"/>
    <mergeCell ref="B20:C20"/>
    <mergeCell ref="C5:E5"/>
    <mergeCell ref="C6:E6"/>
    <mergeCell ref="A9:F12"/>
    <mergeCell ref="A13:F15"/>
    <mergeCell ref="B17:C1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CC5CA"/>
  </sheetPr>
  <dimension ref="A1:K103"/>
  <sheetViews>
    <sheetView showGridLines="0" zoomScale="160" zoomScaleNormal="160" workbookViewId="0">
      <selection activeCell="I3" sqref="I3"/>
    </sheetView>
  </sheetViews>
  <sheetFormatPr defaultRowHeight="15" x14ac:dyDescent="0.25"/>
  <cols>
    <col min="2" max="2" width="15.85546875" customWidth="1"/>
    <col min="3" max="3" width="43.85546875" customWidth="1"/>
    <col min="4" max="4" width="12.28515625" customWidth="1"/>
    <col min="5" max="10" width="20.28515625" customWidth="1"/>
    <col min="11" max="11" width="3" customWidth="1"/>
  </cols>
  <sheetData>
    <row r="1" spans="1:10" ht="26.25" x14ac:dyDescent="0.4">
      <c r="A1" s="4" t="s">
        <v>0</v>
      </c>
    </row>
    <row r="2" spans="1:10" ht="21" x14ac:dyDescent="0.35">
      <c r="A2" s="3" t="s">
        <v>1</v>
      </c>
      <c r="E2" s="63"/>
      <c r="F2" s="63"/>
    </row>
    <row r="3" spans="1:10" ht="24.95" customHeight="1" x14ac:dyDescent="0.35">
      <c r="A3" s="10" t="s">
        <v>389</v>
      </c>
      <c r="E3" s="63"/>
    </row>
    <row r="4" spans="1:10" x14ac:dyDescent="0.25">
      <c r="E4" s="63"/>
      <c r="F4" s="64"/>
    </row>
    <row r="5" spans="1:10" x14ac:dyDescent="0.25">
      <c r="A5" s="1" t="s">
        <v>2</v>
      </c>
      <c r="C5" s="186">
        <f>Certification!C5</f>
        <v>0</v>
      </c>
      <c r="F5" s="86"/>
    </row>
    <row r="6" spans="1:10" x14ac:dyDescent="0.25">
      <c r="A6" s="1" t="s">
        <v>3</v>
      </c>
      <c r="C6" s="9">
        <f>Certification!C6</f>
        <v>44742</v>
      </c>
      <c r="F6" s="71"/>
    </row>
    <row r="7" spans="1:10" s="1" customFormat="1" x14ac:dyDescent="0.25">
      <c r="E7"/>
      <c r="F7"/>
      <c r="G7" s="172"/>
      <c r="H7"/>
    </row>
    <row r="8" spans="1:10" s="13" customFormat="1" x14ac:dyDescent="0.25">
      <c r="D8" s="39">
        <v>1</v>
      </c>
      <c r="E8" s="39">
        <v>2</v>
      </c>
      <c r="F8" s="39">
        <v>3</v>
      </c>
      <c r="G8" s="39">
        <v>4</v>
      </c>
      <c r="H8" s="39">
        <v>5</v>
      </c>
      <c r="I8" s="39">
        <v>6</v>
      </c>
      <c r="J8" s="39">
        <v>7</v>
      </c>
    </row>
    <row r="9" spans="1:10" s="11" customFormat="1" ht="105" x14ac:dyDescent="0.25">
      <c r="B9" s="253" t="s">
        <v>8</v>
      </c>
      <c r="C9" s="253"/>
      <c r="D9" s="21" t="s">
        <v>14</v>
      </c>
      <c r="E9" s="21" t="s">
        <v>13</v>
      </c>
      <c r="F9" s="21" t="s">
        <v>235</v>
      </c>
      <c r="G9" s="21" t="s">
        <v>372</v>
      </c>
      <c r="H9" s="21" t="s">
        <v>417</v>
      </c>
      <c r="I9" s="21" t="s">
        <v>16</v>
      </c>
      <c r="J9" s="21" t="s">
        <v>15</v>
      </c>
    </row>
    <row r="10" spans="1:10" s="41" customFormat="1" x14ac:dyDescent="0.25">
      <c r="B10" s="119"/>
      <c r="C10" s="119"/>
      <c r="D10" s="120"/>
      <c r="E10" s="120"/>
      <c r="F10" s="120"/>
      <c r="G10" s="120"/>
      <c r="H10" s="120"/>
      <c r="I10" s="120"/>
      <c r="J10" s="120"/>
    </row>
    <row r="11" spans="1:10" s="37" customFormat="1" x14ac:dyDescent="0.25">
      <c r="A11" s="246" t="s">
        <v>377</v>
      </c>
      <c r="B11" s="247"/>
      <c r="C11" s="247"/>
      <c r="D11" s="247"/>
      <c r="E11" s="247"/>
      <c r="F11" s="247"/>
      <c r="G11" s="247"/>
      <c r="H11" s="247"/>
      <c r="I11" s="247"/>
      <c r="J11" s="248"/>
    </row>
    <row r="12" spans="1:10" s="37" customFormat="1" x14ac:dyDescent="0.25">
      <c r="A12" s="33">
        <v>1</v>
      </c>
      <c r="B12" s="243" t="s">
        <v>391</v>
      </c>
      <c r="C12" s="245"/>
      <c r="D12" s="111"/>
      <c r="E12" s="55"/>
      <c r="F12" s="55"/>
      <c r="G12" s="55"/>
      <c r="H12" s="55"/>
      <c r="I12" s="55"/>
      <c r="J12" s="112">
        <f t="shared" ref="J12:J16" si="0">SUM(E12:I12)</f>
        <v>0</v>
      </c>
    </row>
    <row r="13" spans="1:10" s="37" customFormat="1" x14ac:dyDescent="0.25">
      <c r="A13" s="33">
        <v>2</v>
      </c>
      <c r="B13" s="243" t="s">
        <v>392</v>
      </c>
      <c r="C13" s="245"/>
      <c r="D13" s="111"/>
      <c r="E13" s="55"/>
      <c r="F13" s="55"/>
      <c r="G13" s="55"/>
      <c r="H13" s="55"/>
      <c r="I13" s="55"/>
      <c r="J13" s="112">
        <f t="shared" si="0"/>
        <v>0</v>
      </c>
    </row>
    <row r="14" spans="1:10" s="37" customFormat="1" x14ac:dyDescent="0.25">
      <c r="A14" s="33">
        <v>3</v>
      </c>
      <c r="B14" s="243" t="s">
        <v>406</v>
      </c>
      <c r="C14" s="245"/>
      <c r="D14" s="111"/>
      <c r="E14" s="55"/>
      <c r="F14" s="55"/>
      <c r="G14" s="55"/>
      <c r="H14" s="55"/>
      <c r="I14" s="55"/>
      <c r="J14" s="112">
        <f t="shared" si="0"/>
        <v>0</v>
      </c>
    </row>
    <row r="15" spans="1:10" s="37" customFormat="1" x14ac:dyDescent="0.25">
      <c r="A15" s="33">
        <v>4</v>
      </c>
      <c r="B15" s="243" t="s">
        <v>282</v>
      </c>
      <c r="C15" s="245"/>
      <c r="D15" s="56"/>
      <c r="E15" s="55"/>
      <c r="F15" s="55"/>
      <c r="G15" s="55"/>
      <c r="H15" s="55"/>
      <c r="I15" s="55"/>
      <c r="J15" s="112">
        <f t="shared" si="0"/>
        <v>0</v>
      </c>
    </row>
    <row r="16" spans="1:10" s="37" customFormat="1" x14ac:dyDescent="0.25">
      <c r="A16" s="33">
        <v>5</v>
      </c>
      <c r="B16" s="249" t="s">
        <v>390</v>
      </c>
      <c r="C16" s="251"/>
      <c r="D16" s="110">
        <f>SUM(D12:D14)</f>
        <v>0</v>
      </c>
      <c r="E16" s="54">
        <f>SUM(E12:E15)</f>
        <v>0</v>
      </c>
      <c r="F16" s="54">
        <f>SUM(F12:F15)</f>
        <v>0</v>
      </c>
      <c r="G16" s="54">
        <f>SUM(G12:G15)</f>
        <v>0</v>
      </c>
      <c r="H16" s="54">
        <f>SUM(H12:H15)</f>
        <v>0</v>
      </c>
      <c r="I16" s="54">
        <f>SUM(I12:I15)</f>
        <v>0</v>
      </c>
      <c r="J16" s="54">
        <f t="shared" si="0"/>
        <v>0</v>
      </c>
    </row>
    <row r="17" spans="1:11" s="118" customFormat="1" x14ac:dyDescent="0.25">
      <c r="A17" s="114"/>
      <c r="B17" s="115"/>
      <c r="C17" s="115"/>
      <c r="D17" s="116"/>
      <c r="E17" s="117"/>
      <c r="F17" s="117"/>
      <c r="G17" s="117"/>
      <c r="H17" s="117"/>
      <c r="I17" s="117"/>
      <c r="J17" s="117"/>
    </row>
    <row r="18" spans="1:11" s="37" customFormat="1" x14ac:dyDescent="0.25">
      <c r="A18" s="246" t="s">
        <v>378</v>
      </c>
      <c r="B18" s="247"/>
      <c r="C18" s="247"/>
      <c r="D18" s="247"/>
      <c r="E18" s="247"/>
      <c r="F18" s="247"/>
      <c r="G18" s="247"/>
      <c r="H18" s="247"/>
      <c r="I18" s="247"/>
      <c r="J18" s="248"/>
    </row>
    <row r="19" spans="1:11" s="37" customFormat="1" x14ac:dyDescent="0.25">
      <c r="A19" s="33">
        <v>6</v>
      </c>
      <c r="B19" s="243" t="s">
        <v>280</v>
      </c>
      <c r="C19" s="245"/>
      <c r="D19" s="111"/>
      <c r="E19" s="55"/>
      <c r="F19" s="55"/>
      <c r="G19" s="55"/>
      <c r="H19" s="55"/>
      <c r="I19" s="55"/>
      <c r="J19" s="112">
        <f>SUM(E19:I19)</f>
        <v>0</v>
      </c>
      <c r="K19" s="113"/>
    </row>
    <row r="20" spans="1:11" s="37" customFormat="1" x14ac:dyDescent="0.25">
      <c r="A20" s="33">
        <v>7</v>
      </c>
      <c r="B20" s="243" t="s">
        <v>394</v>
      </c>
      <c r="C20" s="245"/>
      <c r="D20" s="111"/>
      <c r="E20" s="55"/>
      <c r="F20" s="55"/>
      <c r="G20" s="55"/>
      <c r="H20" s="55"/>
      <c r="I20" s="55"/>
      <c r="J20" s="112">
        <f>SUM(E20:I20)</f>
        <v>0</v>
      </c>
      <c r="K20" s="113"/>
    </row>
    <row r="21" spans="1:11" s="37" customFormat="1" x14ac:dyDescent="0.25">
      <c r="A21" s="33">
        <v>8</v>
      </c>
      <c r="B21" s="243" t="s">
        <v>282</v>
      </c>
      <c r="C21" s="245"/>
      <c r="D21" s="56"/>
      <c r="E21" s="55"/>
      <c r="F21" s="55"/>
      <c r="G21" s="55"/>
      <c r="H21" s="55"/>
      <c r="I21" s="55"/>
      <c r="J21" s="112">
        <f t="shared" ref="J21" si="1">SUM(E21:I21)</f>
        <v>0</v>
      </c>
    </row>
    <row r="22" spans="1:11" s="37" customFormat="1" x14ac:dyDescent="0.25">
      <c r="A22" s="33">
        <v>9</v>
      </c>
      <c r="B22" s="249" t="s">
        <v>279</v>
      </c>
      <c r="C22" s="251"/>
      <c r="D22" s="110">
        <f>SUM(D19:D20)</f>
        <v>0</v>
      </c>
      <c r="E22" s="54">
        <f>SUM(E19:E21)</f>
        <v>0</v>
      </c>
      <c r="F22" s="54">
        <f t="shared" ref="F22:I22" si="2">SUM(F19:F21)</f>
        <v>0</v>
      </c>
      <c r="G22" s="54">
        <f t="shared" si="2"/>
        <v>0</v>
      </c>
      <c r="H22" s="54">
        <f t="shared" si="2"/>
        <v>0</v>
      </c>
      <c r="I22" s="54">
        <f t="shared" si="2"/>
        <v>0</v>
      </c>
      <c r="J22" s="54">
        <f>SUM(E22:I22)</f>
        <v>0</v>
      </c>
    </row>
    <row r="23" spans="1:11" s="118" customFormat="1" x14ac:dyDescent="0.25">
      <c r="A23" s="114"/>
      <c r="B23" s="115"/>
      <c r="C23" s="115"/>
      <c r="D23" s="116"/>
      <c r="E23" s="117"/>
      <c r="F23" s="117"/>
      <c r="G23" s="117"/>
      <c r="H23" s="117"/>
      <c r="I23" s="117"/>
      <c r="J23" s="117"/>
    </row>
    <row r="24" spans="1:11" s="37" customFormat="1" x14ac:dyDescent="0.25">
      <c r="A24" s="246" t="s">
        <v>349</v>
      </c>
      <c r="B24" s="247"/>
      <c r="C24" s="247"/>
      <c r="D24" s="247"/>
      <c r="E24" s="247"/>
      <c r="F24" s="247"/>
      <c r="G24" s="247"/>
      <c r="H24" s="247"/>
      <c r="I24" s="247"/>
      <c r="J24" s="248"/>
    </row>
    <row r="25" spans="1:11" s="37" customFormat="1" x14ac:dyDescent="0.25">
      <c r="A25" s="33">
        <v>10</v>
      </c>
      <c r="B25" s="243" t="s">
        <v>350</v>
      </c>
      <c r="C25" s="244"/>
      <c r="D25" s="245"/>
      <c r="E25" s="72">
        <f>'Schedule 1A'!F26*-1</f>
        <v>0</v>
      </c>
      <c r="F25" s="72">
        <f>'Schedule 1A'!F27*-1</f>
        <v>0</v>
      </c>
      <c r="G25" s="72">
        <f>-'Schedule 1A'!F28</f>
        <v>0</v>
      </c>
      <c r="H25" s="72">
        <f>-'Schedule 1A'!F29</f>
        <v>0</v>
      </c>
      <c r="I25" s="72">
        <f>-SUM(E25:H25)</f>
        <v>0</v>
      </c>
      <c r="J25" s="112">
        <f>SUM(E25:I25)</f>
        <v>0</v>
      </c>
    </row>
    <row r="26" spans="1:11" s="37" customFormat="1" x14ac:dyDescent="0.25">
      <c r="A26" s="33">
        <v>11</v>
      </c>
      <c r="B26" s="249" t="s">
        <v>281</v>
      </c>
      <c r="C26" s="250"/>
      <c r="D26" s="251"/>
      <c r="E26" s="54">
        <f>SUM(E25:E25)</f>
        <v>0</v>
      </c>
      <c r="F26" s="54">
        <f>SUM(F25:F25)</f>
        <v>0</v>
      </c>
      <c r="G26" s="54">
        <f>SUM(G25:G25)</f>
        <v>0</v>
      </c>
      <c r="H26" s="54">
        <f>SUM(H25:H25)</f>
        <v>0</v>
      </c>
      <c r="I26" s="54">
        <f>SUM(I25:I25)</f>
        <v>0</v>
      </c>
      <c r="J26" s="54">
        <f>SUM(E26:I26)</f>
        <v>0</v>
      </c>
    </row>
    <row r="27" spans="1:11" s="118" customFormat="1" x14ac:dyDescent="0.25">
      <c r="A27" s="114"/>
      <c r="B27" s="115"/>
      <c r="C27" s="115"/>
      <c r="D27" s="116"/>
      <c r="E27" s="117"/>
      <c r="F27" s="117"/>
      <c r="G27" s="117"/>
      <c r="H27" s="117"/>
      <c r="I27" s="117"/>
      <c r="J27" s="117"/>
    </row>
    <row r="28" spans="1:11" s="37" customFormat="1" x14ac:dyDescent="0.25">
      <c r="A28" s="246" t="s">
        <v>294</v>
      </c>
      <c r="B28" s="247"/>
      <c r="C28" s="247"/>
      <c r="D28" s="247"/>
      <c r="E28" s="247"/>
      <c r="F28" s="247"/>
      <c r="G28" s="247"/>
      <c r="H28" s="247"/>
      <c r="I28" s="247"/>
      <c r="J28" s="248"/>
    </row>
    <row r="29" spans="1:11" s="37" customFormat="1" x14ac:dyDescent="0.25">
      <c r="A29" s="33">
        <v>12</v>
      </c>
      <c r="B29" s="243" t="s">
        <v>283</v>
      </c>
      <c r="C29" s="244"/>
      <c r="D29" s="245"/>
      <c r="E29" s="55"/>
      <c r="F29" s="55"/>
      <c r="G29" s="55"/>
      <c r="H29" s="55"/>
      <c r="I29" s="55"/>
      <c r="J29" s="112">
        <f>SUM(E29:I29)</f>
        <v>0</v>
      </c>
    </row>
    <row r="30" spans="1:11" s="37" customFormat="1" x14ac:dyDescent="0.25">
      <c r="A30" s="33">
        <v>13</v>
      </c>
      <c r="B30" s="243" t="s">
        <v>402</v>
      </c>
      <c r="C30" s="244"/>
      <c r="D30" s="245"/>
      <c r="E30" s="55"/>
      <c r="F30" s="55"/>
      <c r="G30" s="55"/>
      <c r="H30" s="55"/>
      <c r="I30" s="55"/>
      <c r="J30" s="112">
        <f t="shared" ref="J30" si="3">SUM(E30:I30)</f>
        <v>0</v>
      </c>
    </row>
    <row r="31" spans="1:11" s="37" customFormat="1" x14ac:dyDescent="0.25">
      <c r="A31" s="33">
        <v>14</v>
      </c>
      <c r="B31" s="249" t="s">
        <v>284</v>
      </c>
      <c r="C31" s="250"/>
      <c r="D31" s="251"/>
      <c r="E31" s="54">
        <f>SUM(E29:E30)</f>
        <v>0</v>
      </c>
      <c r="F31" s="54">
        <f>SUM(F29:F30)</f>
        <v>0</v>
      </c>
      <c r="G31" s="54">
        <f>SUM(G29:G30)</f>
        <v>0</v>
      </c>
      <c r="H31" s="54">
        <f>SUM(H29:H30)</f>
        <v>0</v>
      </c>
      <c r="I31" s="54">
        <f>SUM(I29:I30)</f>
        <v>0</v>
      </c>
      <c r="J31" s="54">
        <f>SUM(E31:I31)</f>
        <v>0</v>
      </c>
    </row>
    <row r="32" spans="1:11" s="118" customFormat="1" x14ac:dyDescent="0.25">
      <c r="A32" s="114"/>
      <c r="B32" s="115"/>
      <c r="C32" s="115"/>
      <c r="D32" s="116"/>
      <c r="E32" s="117"/>
      <c r="F32" s="117"/>
      <c r="G32" s="117"/>
      <c r="H32" s="117"/>
      <c r="I32" s="117"/>
      <c r="J32" s="117"/>
    </row>
    <row r="33" spans="1:10" s="118" customFormat="1" x14ac:dyDescent="0.25">
      <c r="A33" s="33">
        <v>15</v>
      </c>
      <c r="B33" s="249" t="s">
        <v>287</v>
      </c>
      <c r="C33" s="250"/>
      <c r="D33" s="251"/>
      <c r="E33" s="54">
        <f>E31+E26+E22+E16</f>
        <v>0</v>
      </c>
      <c r="F33" s="177">
        <f t="shared" ref="F33:I33" si="4">F31+F26+F22+F16</f>
        <v>0</v>
      </c>
      <c r="G33" s="177">
        <f t="shared" si="4"/>
        <v>0</v>
      </c>
      <c r="H33" s="177">
        <f t="shared" si="4"/>
        <v>0</v>
      </c>
      <c r="I33" s="177">
        <f t="shared" si="4"/>
        <v>0</v>
      </c>
      <c r="J33" s="54">
        <f t="shared" ref="J33" si="5">SUM(E33:I33)</f>
        <v>0</v>
      </c>
    </row>
    <row r="34" spans="1:10" s="118" customFormat="1" x14ac:dyDescent="0.25">
      <c r="A34" s="114"/>
      <c r="B34" s="115"/>
      <c r="C34" s="115"/>
      <c r="D34" s="116"/>
      <c r="E34" s="117"/>
      <c r="F34" s="117"/>
      <c r="G34" s="117"/>
      <c r="H34" s="117"/>
      <c r="I34" s="117"/>
      <c r="J34" s="117"/>
    </row>
    <row r="35" spans="1:10" s="37" customFormat="1" x14ac:dyDescent="0.25">
      <c r="A35" s="246" t="s">
        <v>293</v>
      </c>
      <c r="B35" s="247"/>
      <c r="C35" s="247"/>
      <c r="D35" s="247"/>
      <c r="E35" s="247"/>
      <c r="F35" s="247"/>
      <c r="G35" s="247"/>
      <c r="H35" s="247"/>
      <c r="I35" s="247"/>
      <c r="J35" s="248"/>
    </row>
    <row r="36" spans="1:10" s="37" customFormat="1" x14ac:dyDescent="0.25">
      <c r="A36" s="33">
        <v>16</v>
      </c>
      <c r="B36" s="243" t="s">
        <v>393</v>
      </c>
      <c r="C36" s="244"/>
      <c r="D36" s="245"/>
      <c r="E36" s="55"/>
      <c r="F36" s="55"/>
      <c r="G36" s="55"/>
      <c r="H36" s="55"/>
      <c r="I36" s="55"/>
      <c r="J36" s="112">
        <f>SUM(E36:I36)</f>
        <v>0</v>
      </c>
    </row>
    <row r="37" spans="1:10" s="37" customFormat="1" x14ac:dyDescent="0.25">
      <c r="A37" s="33">
        <v>17</v>
      </c>
      <c r="B37" s="243" t="s">
        <v>286</v>
      </c>
      <c r="C37" s="244"/>
      <c r="D37" s="245"/>
      <c r="E37" s="55"/>
      <c r="F37" s="55"/>
      <c r="G37" s="55"/>
      <c r="H37" s="55"/>
      <c r="I37" s="55"/>
      <c r="J37" s="112">
        <f>SUM(E37:I37)</f>
        <v>0</v>
      </c>
    </row>
    <row r="38" spans="1:10" s="37" customFormat="1" x14ac:dyDescent="0.25">
      <c r="A38" s="33">
        <v>18</v>
      </c>
      <c r="B38" s="249" t="s">
        <v>285</v>
      </c>
      <c r="C38" s="250"/>
      <c r="D38" s="251"/>
      <c r="E38" s="54">
        <f>SUM(E36:E37)</f>
        <v>0</v>
      </c>
      <c r="F38" s="54">
        <f>SUM(F36:F37)</f>
        <v>0</v>
      </c>
      <c r="G38" s="54">
        <f>SUM(G36:G37)</f>
        <v>0</v>
      </c>
      <c r="H38" s="54">
        <f>SUM(H36:H37)</f>
        <v>0</v>
      </c>
      <c r="I38" s="54">
        <f>SUM(I36:I37)</f>
        <v>0</v>
      </c>
      <c r="J38" s="54">
        <f>SUM(E38:I38)</f>
        <v>0</v>
      </c>
    </row>
    <row r="39" spans="1:10" s="118" customFormat="1" x14ac:dyDescent="0.25">
      <c r="A39" s="114"/>
      <c r="B39" s="115"/>
      <c r="C39" s="115"/>
      <c r="D39" s="116"/>
      <c r="E39" s="117"/>
      <c r="F39" s="117"/>
      <c r="G39" s="117"/>
      <c r="H39" s="117"/>
      <c r="I39" s="117"/>
      <c r="J39" s="117"/>
    </row>
    <row r="40" spans="1:10" s="118" customFormat="1" x14ac:dyDescent="0.25">
      <c r="A40" s="33">
        <v>19</v>
      </c>
      <c r="B40" s="249" t="s">
        <v>288</v>
      </c>
      <c r="C40" s="250"/>
      <c r="D40" s="251"/>
      <c r="E40" s="54">
        <f>E38+E33</f>
        <v>0</v>
      </c>
      <c r="F40" s="54">
        <f>F38+F33</f>
        <v>0</v>
      </c>
      <c r="G40" s="54">
        <f>G38+G33</f>
        <v>0</v>
      </c>
      <c r="H40" s="54">
        <f>H38+H33</f>
        <v>0</v>
      </c>
      <c r="I40" s="54">
        <f>I38+I33</f>
        <v>0</v>
      </c>
      <c r="J40" s="54">
        <f>SUM(E40:I40)</f>
        <v>0</v>
      </c>
    </row>
    <row r="41" spans="1:10" s="118" customFormat="1" x14ac:dyDescent="0.25">
      <c r="A41" s="114"/>
      <c r="B41" s="115"/>
      <c r="C41" s="115"/>
      <c r="D41" s="116"/>
      <c r="E41" s="117"/>
      <c r="F41" s="117"/>
      <c r="G41" s="117"/>
      <c r="H41" s="117"/>
      <c r="I41" s="117"/>
      <c r="J41" s="117"/>
    </row>
    <row r="42" spans="1:10" s="37" customFormat="1" x14ac:dyDescent="0.25">
      <c r="A42" s="246" t="s">
        <v>381</v>
      </c>
      <c r="B42" s="247"/>
      <c r="C42" s="247"/>
      <c r="D42" s="247"/>
      <c r="E42" s="247"/>
      <c r="F42" s="247"/>
      <c r="G42" s="247"/>
      <c r="H42" s="247"/>
      <c r="I42" s="247"/>
      <c r="J42" s="248"/>
    </row>
    <row r="43" spans="1:10" s="37" customFormat="1" x14ac:dyDescent="0.25">
      <c r="A43" s="33">
        <v>20</v>
      </c>
      <c r="B43" s="243" t="s">
        <v>382</v>
      </c>
      <c r="C43" s="244"/>
      <c r="D43" s="245"/>
      <c r="E43" s="55"/>
      <c r="F43" s="55"/>
      <c r="G43" s="55"/>
      <c r="H43" s="55"/>
      <c r="I43" s="55"/>
      <c r="J43" s="112">
        <f>SUM(E43:I43)</f>
        <v>0</v>
      </c>
    </row>
    <row r="44" spans="1:10" s="37" customFormat="1" x14ac:dyDescent="0.25">
      <c r="A44" s="33">
        <v>21</v>
      </c>
      <c r="B44" s="243" t="s">
        <v>289</v>
      </c>
      <c r="C44" s="244"/>
      <c r="D44" s="245"/>
      <c r="E44" s="55"/>
      <c r="F44" s="55"/>
      <c r="G44" s="55"/>
      <c r="H44" s="55"/>
      <c r="I44" s="55"/>
      <c r="J44" s="112">
        <f t="shared" ref="J44:J49" si="6">SUM(E44:I44)</f>
        <v>0</v>
      </c>
    </row>
    <row r="45" spans="1:10" s="37" customFormat="1" x14ac:dyDescent="0.25">
      <c r="A45" s="33">
        <v>22</v>
      </c>
      <c r="B45" s="243" t="s">
        <v>387</v>
      </c>
      <c r="C45" s="244"/>
      <c r="D45" s="245"/>
      <c r="E45" s="55"/>
      <c r="F45" s="55"/>
      <c r="G45" s="55"/>
      <c r="H45" s="55"/>
      <c r="I45" s="55"/>
      <c r="J45" s="112">
        <f t="shared" si="6"/>
        <v>0</v>
      </c>
    </row>
    <row r="46" spans="1:10" s="37" customFormat="1" x14ac:dyDescent="0.25">
      <c r="A46" s="33">
        <v>23</v>
      </c>
      <c r="B46" s="243" t="s">
        <v>383</v>
      </c>
      <c r="C46" s="244"/>
      <c r="D46" s="245"/>
      <c r="E46" s="55"/>
      <c r="F46" s="55"/>
      <c r="G46" s="55"/>
      <c r="H46" s="55"/>
      <c r="I46" s="55"/>
      <c r="J46" s="112">
        <f t="shared" si="6"/>
        <v>0</v>
      </c>
    </row>
    <row r="47" spans="1:10" s="176" customFormat="1" x14ac:dyDescent="0.25">
      <c r="A47" s="175">
        <v>24</v>
      </c>
      <c r="B47" s="243" t="s">
        <v>421</v>
      </c>
      <c r="C47" s="244"/>
      <c r="D47" s="245"/>
      <c r="E47" s="178"/>
      <c r="F47" s="178"/>
      <c r="G47" s="178"/>
      <c r="H47" s="178"/>
      <c r="I47" s="178"/>
      <c r="J47" s="179">
        <f t="shared" si="6"/>
        <v>0</v>
      </c>
    </row>
    <row r="48" spans="1:10" s="37" customFormat="1" x14ac:dyDescent="0.25">
      <c r="A48" s="175">
        <v>25</v>
      </c>
      <c r="B48" s="243" t="s">
        <v>401</v>
      </c>
      <c r="C48" s="244"/>
      <c r="D48" s="245"/>
      <c r="E48" s="55"/>
      <c r="F48" s="55"/>
      <c r="G48" s="55"/>
      <c r="H48" s="55"/>
      <c r="I48" s="55"/>
      <c r="J48" s="112">
        <f t="shared" si="6"/>
        <v>0</v>
      </c>
    </row>
    <row r="49" spans="1:10" s="37" customFormat="1" x14ac:dyDescent="0.25">
      <c r="A49" s="175">
        <v>26</v>
      </c>
      <c r="B49" s="249" t="s">
        <v>297</v>
      </c>
      <c r="C49" s="250"/>
      <c r="D49" s="251"/>
      <c r="E49" s="54">
        <f>SUM(E43:E48)</f>
        <v>0</v>
      </c>
      <c r="F49" s="54">
        <f>SUM(F43:F48)</f>
        <v>0</v>
      </c>
      <c r="G49" s="54">
        <f>SUM(G43:G48)</f>
        <v>0</v>
      </c>
      <c r="H49" s="54">
        <f>SUM(H43:H48)</f>
        <v>0</v>
      </c>
      <c r="I49" s="54">
        <f>SUM(I43:I48)</f>
        <v>0</v>
      </c>
      <c r="J49" s="54">
        <f t="shared" si="6"/>
        <v>0</v>
      </c>
    </row>
    <row r="50" spans="1:10" s="118" customFormat="1" x14ac:dyDescent="0.25">
      <c r="A50" s="114"/>
      <c r="B50" s="115"/>
      <c r="C50" s="115"/>
      <c r="D50" s="116"/>
      <c r="E50" s="117"/>
      <c r="F50" s="117"/>
      <c r="G50" s="117"/>
      <c r="H50" s="117"/>
      <c r="I50" s="117"/>
      <c r="J50" s="117"/>
    </row>
    <row r="51" spans="1:10" s="37" customFormat="1" x14ac:dyDescent="0.25">
      <c r="A51" s="246" t="s">
        <v>292</v>
      </c>
      <c r="B51" s="247"/>
      <c r="C51" s="247"/>
      <c r="D51" s="247"/>
      <c r="E51" s="247"/>
      <c r="F51" s="247"/>
      <c r="G51" s="247"/>
      <c r="H51" s="247"/>
      <c r="I51" s="247"/>
      <c r="J51" s="248"/>
    </row>
    <row r="52" spans="1:10" s="37" customFormat="1" x14ac:dyDescent="0.25">
      <c r="A52" s="175">
        <v>27</v>
      </c>
      <c r="B52" s="243" t="s">
        <v>379</v>
      </c>
      <c r="C52" s="244"/>
      <c r="D52" s="245"/>
      <c r="E52" s="55"/>
      <c r="F52" s="55"/>
      <c r="G52" s="55"/>
      <c r="H52" s="55"/>
      <c r="I52" s="55"/>
      <c r="J52" s="112">
        <f>SUM(E52:I52)</f>
        <v>0</v>
      </c>
    </row>
    <row r="53" spans="1:10" s="176" customFormat="1" x14ac:dyDescent="0.25">
      <c r="A53" s="175">
        <v>28</v>
      </c>
      <c r="B53" s="243" t="s">
        <v>395</v>
      </c>
      <c r="C53" s="244"/>
      <c r="D53" s="245"/>
      <c r="E53" s="178"/>
      <c r="F53" s="178"/>
      <c r="G53" s="178"/>
      <c r="H53" s="178"/>
      <c r="I53" s="178"/>
      <c r="J53" s="179">
        <f>SUM(E53:I53)</f>
        <v>0</v>
      </c>
    </row>
    <row r="54" spans="1:10" s="37" customFormat="1" x14ac:dyDescent="0.25">
      <c r="A54" s="175">
        <v>29</v>
      </c>
      <c r="B54" s="243" t="s">
        <v>380</v>
      </c>
      <c r="C54" s="244"/>
      <c r="D54" s="245"/>
      <c r="E54" s="55"/>
      <c r="F54" s="55"/>
      <c r="G54" s="55"/>
      <c r="H54" s="55"/>
      <c r="I54" s="55"/>
      <c r="J54" s="112">
        <f t="shared" ref="J54:J57" si="7">SUM(E54:I54)</f>
        <v>0</v>
      </c>
    </row>
    <row r="55" spans="1:10" s="37" customFormat="1" x14ac:dyDescent="0.25">
      <c r="A55" s="175">
        <v>30</v>
      </c>
      <c r="B55" s="243" t="s">
        <v>396</v>
      </c>
      <c r="C55" s="244"/>
      <c r="D55" s="245"/>
      <c r="E55" s="55"/>
      <c r="F55" s="55"/>
      <c r="G55" s="55"/>
      <c r="H55" s="55"/>
      <c r="I55" s="55"/>
      <c r="J55" s="112">
        <f t="shared" si="7"/>
        <v>0</v>
      </c>
    </row>
    <row r="56" spans="1:10" s="37" customFormat="1" x14ac:dyDescent="0.25">
      <c r="A56" s="175">
        <v>31</v>
      </c>
      <c r="B56" s="243" t="s">
        <v>397</v>
      </c>
      <c r="C56" s="244"/>
      <c r="D56" s="245"/>
      <c r="E56" s="55"/>
      <c r="F56" s="55"/>
      <c r="G56" s="55"/>
      <c r="H56" s="55"/>
      <c r="I56" s="55"/>
      <c r="J56" s="112">
        <f t="shared" si="7"/>
        <v>0</v>
      </c>
    </row>
    <row r="57" spans="1:10" s="37" customFormat="1" x14ac:dyDescent="0.25">
      <c r="A57" s="175">
        <v>32</v>
      </c>
      <c r="B57" s="249" t="s">
        <v>290</v>
      </c>
      <c r="C57" s="250"/>
      <c r="D57" s="251"/>
      <c r="E57" s="54">
        <f>SUM(E52:E56)</f>
        <v>0</v>
      </c>
      <c r="F57" s="54">
        <f>SUM(F52:F56)</f>
        <v>0</v>
      </c>
      <c r="G57" s="54">
        <f>SUM(G52:G56)</f>
        <v>0</v>
      </c>
      <c r="H57" s="54">
        <f>SUM(H52:H56)</f>
        <v>0</v>
      </c>
      <c r="I57" s="54">
        <f>SUM(I52:I56)</f>
        <v>0</v>
      </c>
      <c r="J57" s="54">
        <f t="shared" si="7"/>
        <v>0</v>
      </c>
    </row>
    <row r="58" spans="1:10" s="118" customFormat="1" x14ac:dyDescent="0.25">
      <c r="A58" s="114"/>
      <c r="B58" s="115"/>
      <c r="C58" s="115"/>
      <c r="D58" s="116"/>
      <c r="E58" s="117"/>
      <c r="F58" s="117"/>
      <c r="G58" s="117"/>
      <c r="H58" s="117"/>
      <c r="I58" s="117"/>
      <c r="J58" s="117"/>
    </row>
    <row r="59" spans="1:10" s="37" customFormat="1" x14ac:dyDescent="0.25">
      <c r="A59" s="246" t="s">
        <v>291</v>
      </c>
      <c r="B59" s="247"/>
      <c r="C59" s="247"/>
      <c r="D59" s="247"/>
      <c r="E59" s="247"/>
      <c r="F59" s="247"/>
      <c r="G59" s="247"/>
      <c r="H59" s="247"/>
      <c r="I59" s="247"/>
      <c r="J59" s="248"/>
    </row>
    <row r="60" spans="1:10" s="37" customFormat="1" x14ac:dyDescent="0.25">
      <c r="A60" s="175">
        <v>33</v>
      </c>
      <c r="B60" s="243" t="s">
        <v>398</v>
      </c>
      <c r="C60" s="244"/>
      <c r="D60" s="245"/>
      <c r="E60" s="55"/>
      <c r="F60" s="55"/>
      <c r="G60" s="55"/>
      <c r="H60" s="55"/>
      <c r="I60" s="55"/>
      <c r="J60" s="112">
        <f>SUM(E60:I60)</f>
        <v>0</v>
      </c>
    </row>
    <row r="61" spans="1:10" s="37" customFormat="1" x14ac:dyDescent="0.25">
      <c r="A61" s="175">
        <v>34</v>
      </c>
      <c r="B61" s="243" t="s">
        <v>399</v>
      </c>
      <c r="C61" s="244"/>
      <c r="D61" s="245"/>
      <c r="E61" s="55"/>
      <c r="F61" s="55"/>
      <c r="G61" s="55"/>
      <c r="H61" s="55"/>
      <c r="I61" s="55"/>
      <c r="J61" s="112">
        <f t="shared" ref="J61:J67" si="8">SUM(E61:I61)</f>
        <v>0</v>
      </c>
    </row>
    <row r="62" spans="1:10" s="176" customFormat="1" x14ac:dyDescent="0.25">
      <c r="A62" s="175">
        <v>35</v>
      </c>
      <c r="B62" s="243" t="s">
        <v>408</v>
      </c>
      <c r="C62" s="244"/>
      <c r="D62" s="245"/>
      <c r="E62" s="178"/>
      <c r="F62" s="178"/>
      <c r="G62" s="178"/>
      <c r="H62" s="178"/>
      <c r="I62" s="178"/>
      <c r="J62" s="179">
        <f t="shared" si="8"/>
        <v>0</v>
      </c>
    </row>
    <row r="63" spans="1:10" s="176" customFormat="1" x14ac:dyDescent="0.25">
      <c r="A63" s="175">
        <v>36</v>
      </c>
      <c r="B63" s="243" t="s">
        <v>422</v>
      </c>
      <c r="C63" s="244"/>
      <c r="D63" s="245"/>
      <c r="E63" s="178"/>
      <c r="F63" s="178"/>
      <c r="G63" s="178"/>
      <c r="H63" s="178"/>
      <c r="I63" s="178"/>
      <c r="J63" s="179">
        <f t="shared" si="8"/>
        <v>0</v>
      </c>
    </row>
    <row r="64" spans="1:10" s="176" customFormat="1" x14ac:dyDescent="0.25">
      <c r="A64" s="175">
        <v>37</v>
      </c>
      <c r="B64" s="243" t="s">
        <v>423</v>
      </c>
      <c r="C64" s="244"/>
      <c r="D64" s="245"/>
      <c r="E64" s="178"/>
      <c r="F64" s="178"/>
      <c r="G64" s="178"/>
      <c r="H64" s="178"/>
      <c r="I64" s="178"/>
      <c r="J64" s="179">
        <f t="shared" si="8"/>
        <v>0</v>
      </c>
    </row>
    <row r="65" spans="1:10" s="176" customFormat="1" x14ac:dyDescent="0.25">
      <c r="A65" s="175">
        <v>38</v>
      </c>
      <c r="B65" s="243" t="s">
        <v>424</v>
      </c>
      <c r="C65" s="244"/>
      <c r="D65" s="245"/>
      <c r="E65" s="178"/>
      <c r="F65" s="178"/>
      <c r="G65" s="178"/>
      <c r="H65" s="178"/>
      <c r="I65" s="178"/>
      <c r="J65" s="179">
        <f t="shared" si="8"/>
        <v>0</v>
      </c>
    </row>
    <row r="66" spans="1:10" s="37" customFormat="1" x14ac:dyDescent="0.25">
      <c r="A66" s="175">
        <v>39</v>
      </c>
      <c r="B66" s="243" t="s">
        <v>400</v>
      </c>
      <c r="C66" s="244"/>
      <c r="D66" s="245"/>
      <c r="E66" s="55"/>
      <c r="F66" s="55"/>
      <c r="G66" s="55"/>
      <c r="H66" s="55"/>
      <c r="I66" s="55"/>
      <c r="J66" s="112">
        <f t="shared" ref="J66" si="9">SUM(E66:I66)</f>
        <v>0</v>
      </c>
    </row>
    <row r="67" spans="1:10" s="37" customFormat="1" x14ac:dyDescent="0.25">
      <c r="A67" s="175">
        <v>40</v>
      </c>
      <c r="B67" s="249" t="s">
        <v>296</v>
      </c>
      <c r="C67" s="250"/>
      <c r="D67" s="251"/>
      <c r="E67" s="54">
        <f>SUM(E60:E66)</f>
        <v>0</v>
      </c>
      <c r="F67" s="54">
        <f>SUM(F60:F66)</f>
        <v>0</v>
      </c>
      <c r="G67" s="54">
        <f>SUM(G60:G66)</f>
        <v>0</v>
      </c>
      <c r="H67" s="54">
        <f>SUM(H60:H66)</f>
        <v>0</v>
      </c>
      <c r="I67" s="54">
        <f>SUM(I60:I66)</f>
        <v>0</v>
      </c>
      <c r="J67" s="54">
        <f t="shared" si="8"/>
        <v>0</v>
      </c>
    </row>
    <row r="68" spans="1:10" s="118" customFormat="1" x14ac:dyDescent="0.25">
      <c r="A68" s="114"/>
      <c r="B68" s="115"/>
      <c r="C68" s="115"/>
      <c r="D68" s="116"/>
      <c r="E68" s="117"/>
      <c r="F68" s="117"/>
      <c r="G68" s="117"/>
      <c r="H68" s="117"/>
      <c r="I68" s="117"/>
      <c r="J68" s="117"/>
    </row>
    <row r="69" spans="1:10" s="37" customFormat="1" x14ac:dyDescent="0.25">
      <c r="A69" s="246" t="s">
        <v>295</v>
      </c>
      <c r="B69" s="247"/>
      <c r="C69" s="247"/>
      <c r="D69" s="247"/>
      <c r="E69" s="247"/>
      <c r="F69" s="247"/>
      <c r="G69" s="247"/>
      <c r="H69" s="247"/>
      <c r="I69" s="247"/>
      <c r="J69" s="248"/>
    </row>
    <row r="70" spans="1:10" s="37" customFormat="1" x14ac:dyDescent="0.25">
      <c r="A70" s="175">
        <v>41</v>
      </c>
      <c r="B70" s="243" t="s">
        <v>298</v>
      </c>
      <c r="C70" s="244"/>
      <c r="D70" s="245"/>
      <c r="E70" s="55"/>
      <c r="F70" s="55"/>
      <c r="G70" s="55"/>
      <c r="H70" s="55"/>
      <c r="I70" s="55"/>
      <c r="J70" s="112">
        <f t="shared" ref="J70:J73" si="10">SUM(E70:I70)</f>
        <v>0</v>
      </c>
    </row>
    <row r="71" spans="1:10" s="37" customFormat="1" x14ac:dyDescent="0.25">
      <c r="A71" s="175">
        <v>42</v>
      </c>
      <c r="B71" s="243" t="s">
        <v>388</v>
      </c>
      <c r="C71" s="244"/>
      <c r="D71" s="245"/>
      <c r="E71" s="55"/>
      <c r="F71" s="55"/>
      <c r="G71" s="55"/>
      <c r="H71" s="55"/>
      <c r="I71" s="55"/>
      <c r="J71" s="112">
        <f t="shared" si="10"/>
        <v>0</v>
      </c>
    </row>
    <row r="72" spans="1:10" s="37" customFormat="1" x14ac:dyDescent="0.25">
      <c r="A72" s="175">
        <v>43</v>
      </c>
      <c r="B72" s="243" t="s">
        <v>299</v>
      </c>
      <c r="C72" s="244"/>
      <c r="D72" s="245"/>
      <c r="E72" s="55"/>
      <c r="F72" s="55"/>
      <c r="G72" s="55"/>
      <c r="H72" s="55"/>
      <c r="I72" s="55"/>
      <c r="J72" s="112">
        <f t="shared" si="10"/>
        <v>0</v>
      </c>
    </row>
    <row r="73" spans="1:10" s="176" customFormat="1" x14ac:dyDescent="0.25">
      <c r="A73" s="175">
        <v>44</v>
      </c>
      <c r="B73" s="243" t="s">
        <v>414</v>
      </c>
      <c r="C73" s="244"/>
      <c r="D73" s="245"/>
      <c r="E73" s="178"/>
      <c r="F73" s="178"/>
      <c r="G73" s="178"/>
      <c r="H73" s="178"/>
      <c r="I73" s="178"/>
      <c r="J73" s="179">
        <f t="shared" si="10"/>
        <v>0</v>
      </c>
    </row>
    <row r="74" spans="1:10" s="37" customFormat="1" x14ac:dyDescent="0.25">
      <c r="A74" s="175">
        <v>45</v>
      </c>
      <c r="B74" s="243" t="s">
        <v>385</v>
      </c>
      <c r="C74" s="244"/>
      <c r="D74" s="245"/>
      <c r="E74" s="55"/>
      <c r="F74" s="55"/>
      <c r="G74" s="55"/>
      <c r="H74" s="55"/>
      <c r="I74" s="55"/>
      <c r="J74" s="112">
        <f>SUM(E74:I74)</f>
        <v>0</v>
      </c>
    </row>
    <row r="75" spans="1:10" s="37" customFormat="1" x14ac:dyDescent="0.25">
      <c r="A75" s="175">
        <v>46</v>
      </c>
      <c r="B75" s="243" t="s">
        <v>386</v>
      </c>
      <c r="C75" s="244"/>
      <c r="D75" s="245"/>
      <c r="E75" s="55"/>
      <c r="F75" s="55"/>
      <c r="G75" s="55"/>
      <c r="H75" s="55"/>
      <c r="I75" s="55"/>
      <c r="J75" s="112">
        <f t="shared" ref="J75:J77" si="11">SUM(E75:I75)</f>
        <v>0</v>
      </c>
    </row>
    <row r="76" spans="1:10" s="176" customFormat="1" x14ac:dyDescent="0.25">
      <c r="A76" s="175">
        <v>47</v>
      </c>
      <c r="B76" s="243" t="s">
        <v>425</v>
      </c>
      <c r="C76" s="244"/>
      <c r="D76" s="245"/>
      <c r="E76" s="178"/>
      <c r="F76" s="178"/>
      <c r="G76" s="178"/>
      <c r="H76" s="178"/>
      <c r="I76" s="178"/>
      <c r="J76" s="179">
        <f t="shared" si="11"/>
        <v>0</v>
      </c>
    </row>
    <row r="77" spans="1:10" s="176" customFormat="1" x14ac:dyDescent="0.25">
      <c r="A77" s="175">
        <v>48</v>
      </c>
      <c r="B77" s="243" t="s">
        <v>384</v>
      </c>
      <c r="C77" s="244"/>
      <c r="D77" s="245"/>
      <c r="E77" s="178"/>
      <c r="F77" s="178"/>
      <c r="G77" s="178"/>
      <c r="H77" s="178"/>
      <c r="I77" s="178"/>
      <c r="J77" s="179">
        <f t="shared" si="11"/>
        <v>0</v>
      </c>
    </row>
    <row r="78" spans="1:10" s="37" customFormat="1" x14ac:dyDescent="0.25">
      <c r="A78" s="175">
        <v>49</v>
      </c>
      <c r="B78" s="249" t="s">
        <v>376</v>
      </c>
      <c r="C78" s="250"/>
      <c r="D78" s="251"/>
      <c r="E78" s="54">
        <f>SUM(E70:E77)</f>
        <v>0</v>
      </c>
      <c r="F78" s="177">
        <f t="shared" ref="F78:I78" si="12">SUM(F70:F77)</f>
        <v>0</v>
      </c>
      <c r="G78" s="177">
        <f t="shared" si="12"/>
        <v>0</v>
      </c>
      <c r="H78" s="177">
        <f t="shared" si="12"/>
        <v>0</v>
      </c>
      <c r="I78" s="177">
        <f t="shared" si="12"/>
        <v>0</v>
      </c>
      <c r="J78" s="54">
        <f t="shared" ref="J78" si="13">SUM(E78:I78)</f>
        <v>0</v>
      </c>
    </row>
    <row r="79" spans="1:10" s="118" customFormat="1" x14ac:dyDescent="0.25">
      <c r="A79" s="114"/>
      <c r="B79" s="115"/>
      <c r="C79" s="115"/>
      <c r="D79" s="116"/>
      <c r="E79" s="117"/>
      <c r="F79" s="117"/>
      <c r="G79" s="117"/>
      <c r="H79" s="117"/>
      <c r="I79" s="117"/>
      <c r="J79" s="117"/>
    </row>
    <row r="80" spans="1:10" s="176" customFormat="1" x14ac:dyDescent="0.25">
      <c r="A80" s="246" t="s">
        <v>409</v>
      </c>
      <c r="B80" s="247"/>
      <c r="C80" s="247"/>
      <c r="D80" s="247"/>
      <c r="E80" s="247"/>
      <c r="F80" s="247"/>
      <c r="G80" s="247"/>
      <c r="H80" s="247"/>
      <c r="I80" s="247"/>
      <c r="J80" s="248"/>
    </row>
    <row r="81" spans="1:11" s="37" customFormat="1" x14ac:dyDescent="0.25">
      <c r="A81" s="175">
        <v>50</v>
      </c>
      <c r="B81" s="243" t="s">
        <v>410</v>
      </c>
      <c r="C81" s="244"/>
      <c r="D81" s="245"/>
      <c r="E81" s="56"/>
      <c r="F81" s="56"/>
      <c r="G81" s="56"/>
      <c r="H81" s="56"/>
      <c r="I81" s="55"/>
      <c r="J81" s="112">
        <f>I81</f>
        <v>0</v>
      </c>
    </row>
    <row r="82" spans="1:11" s="37" customFormat="1" x14ac:dyDescent="0.25">
      <c r="A82" s="175">
        <v>51</v>
      </c>
      <c r="B82" s="243" t="s">
        <v>415</v>
      </c>
      <c r="C82" s="244"/>
      <c r="D82" s="245"/>
      <c r="E82" s="56"/>
      <c r="F82" s="56"/>
      <c r="G82" s="56"/>
      <c r="H82" s="56"/>
      <c r="I82" s="55"/>
      <c r="J82" s="112">
        <f>I82</f>
        <v>0</v>
      </c>
    </row>
    <row r="83" spans="1:11" s="176" customFormat="1" x14ac:dyDescent="0.25">
      <c r="A83" s="99">
        <v>52</v>
      </c>
      <c r="B83" s="243" t="s">
        <v>416</v>
      </c>
      <c r="C83" s="244"/>
      <c r="D83" s="245"/>
      <c r="E83" s="56"/>
      <c r="F83" s="56"/>
      <c r="G83" s="56"/>
      <c r="H83" s="56"/>
      <c r="I83" s="178"/>
      <c r="J83" s="179">
        <f t="shared" ref="J83:J84" si="14">I83</f>
        <v>0</v>
      </c>
    </row>
    <row r="84" spans="1:11" s="176" customFormat="1" ht="15.75" x14ac:dyDescent="0.25">
      <c r="A84" s="121">
        <v>53</v>
      </c>
      <c r="B84" s="243" t="s">
        <v>411</v>
      </c>
      <c r="C84" s="244"/>
      <c r="D84" s="245"/>
      <c r="E84" s="56"/>
      <c r="F84" s="56"/>
      <c r="G84" s="56"/>
      <c r="H84" s="56"/>
      <c r="I84" s="178"/>
      <c r="J84" s="179">
        <f t="shared" si="14"/>
        <v>0</v>
      </c>
    </row>
    <row r="85" spans="1:11" s="176" customFormat="1" x14ac:dyDescent="0.25">
      <c r="A85" s="175">
        <v>54</v>
      </c>
      <c r="B85" s="249" t="s">
        <v>412</v>
      </c>
      <c r="C85" s="250"/>
      <c r="D85" s="251"/>
      <c r="E85" s="177">
        <v>0</v>
      </c>
      <c r="F85" s="177">
        <v>0</v>
      </c>
      <c r="G85" s="177">
        <v>0</v>
      </c>
      <c r="H85" s="177">
        <v>0</v>
      </c>
      <c r="I85" s="177">
        <f>SUM(I81:I84)</f>
        <v>0</v>
      </c>
      <c r="J85" s="177">
        <f t="shared" ref="J85" si="15">SUM(E85:I85)</f>
        <v>0</v>
      </c>
    </row>
    <row r="86" spans="1:11" s="118" customFormat="1" x14ac:dyDescent="0.25">
      <c r="A86" s="114"/>
      <c r="B86" s="115"/>
      <c r="C86" s="115"/>
      <c r="D86" s="116"/>
      <c r="E86" s="117"/>
      <c r="F86" s="117"/>
      <c r="G86" s="117"/>
      <c r="H86" s="117"/>
      <c r="I86" s="117"/>
      <c r="J86" s="117"/>
    </row>
    <row r="87" spans="1:11" s="37" customFormat="1" x14ac:dyDescent="0.25">
      <c r="A87" s="246" t="s">
        <v>347</v>
      </c>
      <c r="B87" s="247"/>
      <c r="C87" s="247"/>
      <c r="D87" s="247"/>
      <c r="E87" s="247"/>
      <c r="F87" s="247"/>
      <c r="G87" s="247"/>
      <c r="H87" s="247"/>
      <c r="I87" s="247"/>
      <c r="J87" s="248"/>
    </row>
    <row r="88" spans="1:11" s="37" customFormat="1" x14ac:dyDescent="0.25">
      <c r="A88" s="175">
        <v>55</v>
      </c>
      <c r="B88" s="243" t="s">
        <v>348</v>
      </c>
      <c r="C88" s="244"/>
      <c r="D88" s="245"/>
      <c r="E88" s="72">
        <f>-'Schedule 1C'!F26</f>
        <v>0</v>
      </c>
      <c r="F88" s="72">
        <f>-'Schedule 1C'!F27</f>
        <v>0</v>
      </c>
      <c r="G88" s="72">
        <f>-'Schedule 1C'!F28</f>
        <v>0</v>
      </c>
      <c r="H88" s="72">
        <f>-'Schedule 1C'!F29</f>
        <v>0</v>
      </c>
      <c r="I88" s="72">
        <f>-SUM(E88:H88)</f>
        <v>0</v>
      </c>
      <c r="J88" s="112">
        <f>SUM(E88:I88)</f>
        <v>0</v>
      </c>
    </row>
    <row r="89" spans="1:11" s="37" customFormat="1" x14ac:dyDescent="0.25">
      <c r="A89" s="175">
        <v>56</v>
      </c>
      <c r="B89" s="249" t="s">
        <v>343</v>
      </c>
      <c r="C89" s="250"/>
      <c r="D89" s="251"/>
      <c r="E89" s="54">
        <f>SUM(E88:E88)</f>
        <v>0</v>
      </c>
      <c r="F89" s="54">
        <f>SUM(F88:F88)</f>
        <v>0</v>
      </c>
      <c r="G89" s="54">
        <f>SUM(G88:G88)</f>
        <v>0</v>
      </c>
      <c r="H89" s="54">
        <f>SUM(H88:H88)</f>
        <v>0</v>
      </c>
      <c r="I89" s="54">
        <f>SUM(I88:I88)</f>
        <v>0</v>
      </c>
      <c r="J89" s="54">
        <f t="shared" ref="J89" si="16">SUM(E89:I89)</f>
        <v>0</v>
      </c>
    </row>
    <row r="90" spans="1:11" s="118" customFormat="1" x14ac:dyDescent="0.25">
      <c r="A90" s="114"/>
      <c r="B90" s="115"/>
      <c r="C90" s="115"/>
      <c r="D90" s="116"/>
      <c r="E90" s="117"/>
      <c r="F90" s="117"/>
      <c r="G90" s="117"/>
      <c r="H90" s="117"/>
      <c r="I90" s="117"/>
      <c r="J90" s="117"/>
    </row>
    <row r="91" spans="1:11" s="37" customFormat="1" x14ac:dyDescent="0.25">
      <c r="A91" s="99">
        <v>57</v>
      </c>
      <c r="B91" s="249" t="s">
        <v>300</v>
      </c>
      <c r="C91" s="250"/>
      <c r="D91" s="251"/>
      <c r="E91" s="54">
        <f>E78+E67+E57+E49+E40+E89+E85</f>
        <v>0</v>
      </c>
      <c r="F91" s="177">
        <f t="shared" ref="F91:I91" si="17">F78+F67+F57+F49+F40+F89+F85</f>
        <v>0</v>
      </c>
      <c r="G91" s="177">
        <f t="shared" si="17"/>
        <v>0</v>
      </c>
      <c r="H91" s="177">
        <f t="shared" si="17"/>
        <v>0</v>
      </c>
      <c r="I91" s="177">
        <f t="shared" si="17"/>
        <v>0</v>
      </c>
      <c r="J91" s="54">
        <f t="shared" ref="J91:J95" si="18">SUM(E91:I91)</f>
        <v>0</v>
      </c>
    </row>
    <row r="92" spans="1:11" s="118" customFormat="1" x14ac:dyDescent="0.25">
      <c r="A92" s="114"/>
      <c r="B92" s="115"/>
      <c r="C92" s="115"/>
      <c r="D92" s="116"/>
      <c r="E92" s="117"/>
      <c r="F92" s="117"/>
      <c r="G92" s="117"/>
      <c r="H92" s="117"/>
      <c r="I92" s="117"/>
      <c r="J92" s="117"/>
    </row>
    <row r="93" spans="1:11" s="37" customFormat="1" ht="15.75" x14ac:dyDescent="0.25">
      <c r="A93" s="121">
        <v>58</v>
      </c>
      <c r="B93" s="257" t="s">
        <v>9</v>
      </c>
      <c r="C93" s="258"/>
      <c r="D93" s="259"/>
      <c r="E93" s="53">
        <f>E91*-1</f>
        <v>0</v>
      </c>
      <c r="F93" s="55"/>
      <c r="G93" s="55"/>
      <c r="H93" s="55"/>
      <c r="I93" s="55"/>
      <c r="J93" s="54">
        <f t="shared" si="18"/>
        <v>0</v>
      </c>
      <c r="K93" s="57" t="str">
        <f>IF(ABS(J93)&gt;1,"Error - This row should sum to 0.","")</f>
        <v/>
      </c>
    </row>
    <row r="94" spans="1:11" s="118" customFormat="1" x14ac:dyDescent="0.25">
      <c r="A94" s="114"/>
      <c r="B94" s="115"/>
      <c r="C94" s="115"/>
      <c r="D94" s="116"/>
      <c r="E94" s="117"/>
      <c r="F94" s="117"/>
      <c r="G94" s="117"/>
      <c r="H94" s="117"/>
      <c r="I94" s="117"/>
      <c r="J94" s="117"/>
    </row>
    <row r="95" spans="1:11" s="123" customFormat="1" ht="15.75" x14ac:dyDescent="0.25">
      <c r="A95" s="175">
        <v>59</v>
      </c>
      <c r="B95" s="254" t="s">
        <v>301</v>
      </c>
      <c r="C95" s="255"/>
      <c r="D95" s="256"/>
      <c r="E95" s="122">
        <f>E93+E91</f>
        <v>0</v>
      </c>
      <c r="F95" s="122">
        <f t="shared" ref="F95:I95" si="19">F93+F91</f>
        <v>0</v>
      </c>
      <c r="G95" s="122">
        <f t="shared" si="19"/>
        <v>0</v>
      </c>
      <c r="H95" s="122">
        <f t="shared" si="19"/>
        <v>0</v>
      </c>
      <c r="I95" s="122">
        <f t="shared" si="19"/>
        <v>0</v>
      </c>
      <c r="J95" s="122">
        <f t="shared" si="18"/>
        <v>0</v>
      </c>
    </row>
    <row r="96" spans="1:11" s="37" customFormat="1" x14ac:dyDescent="0.25">
      <c r="C96" s="87"/>
    </row>
    <row r="97" spans="1:11" s="37" customFormat="1" x14ac:dyDescent="0.25">
      <c r="A97" s="175">
        <v>60</v>
      </c>
      <c r="B97" s="252" t="s">
        <v>11</v>
      </c>
      <c r="C97" s="252"/>
      <c r="F97" s="38"/>
      <c r="G97" s="176"/>
    </row>
    <row r="98" spans="1:11" s="37" customFormat="1" x14ac:dyDescent="0.25">
      <c r="A98" s="175">
        <v>61</v>
      </c>
      <c r="B98" s="252" t="s">
        <v>12</v>
      </c>
      <c r="C98" s="252"/>
      <c r="F98" s="53" t="str">
        <f>IFERROR(F95/F97,"")</f>
        <v/>
      </c>
      <c r="G98" s="176"/>
    </row>
    <row r="99" spans="1:11" s="37" customFormat="1" x14ac:dyDescent="0.25">
      <c r="A99" s="58"/>
    </row>
    <row r="100" spans="1:11" s="37" customFormat="1" x14ac:dyDescent="0.25">
      <c r="A100" s="175">
        <v>62</v>
      </c>
      <c r="B100" s="252" t="s">
        <v>413</v>
      </c>
      <c r="C100" s="252"/>
      <c r="J100" s="55"/>
    </row>
    <row r="101" spans="1:11" s="37" customFormat="1" x14ac:dyDescent="0.25">
      <c r="A101" s="175">
        <v>63</v>
      </c>
      <c r="B101" s="252" t="s">
        <v>17</v>
      </c>
      <c r="C101" s="252"/>
      <c r="J101" s="53">
        <f>ROUND(J95-J100,0)</f>
        <v>0</v>
      </c>
      <c r="K101" s="57" t="str">
        <f>IF(ABS(J101)&gt;1,"Error - This variance should be 0.","")</f>
        <v/>
      </c>
    </row>
    <row r="103" spans="1:11" x14ac:dyDescent="0.25">
      <c r="A103" s="33">
        <v>64</v>
      </c>
      <c r="B103" s="252" t="s">
        <v>254</v>
      </c>
      <c r="C103" s="252"/>
      <c r="E103" s="83" t="str">
        <f>IFERROR(E91/SUM(F91:I91),"")</f>
        <v/>
      </c>
    </row>
  </sheetData>
  <mergeCells count="76">
    <mergeCell ref="B15:C15"/>
    <mergeCell ref="B21:C21"/>
    <mergeCell ref="B76:D76"/>
    <mergeCell ref="B47:D47"/>
    <mergeCell ref="B53:D53"/>
    <mergeCell ref="B62:D62"/>
    <mergeCell ref="B63:D63"/>
    <mergeCell ref="B64:D64"/>
    <mergeCell ref="B65:D65"/>
    <mergeCell ref="B25:D25"/>
    <mergeCell ref="B26:D26"/>
    <mergeCell ref="B29:D29"/>
    <mergeCell ref="B30:D30"/>
    <mergeCell ref="B31:D31"/>
    <mergeCell ref="B33:D33"/>
    <mergeCell ref="B36:D36"/>
    <mergeCell ref="B9:C9"/>
    <mergeCell ref="B100:C100"/>
    <mergeCell ref="B101:C101"/>
    <mergeCell ref="B97:C97"/>
    <mergeCell ref="B98:C98"/>
    <mergeCell ref="A11:J11"/>
    <mergeCell ref="B48:D48"/>
    <mergeCell ref="B49:D49"/>
    <mergeCell ref="A35:J35"/>
    <mergeCell ref="A24:J24"/>
    <mergeCell ref="A28:J28"/>
    <mergeCell ref="A42:J42"/>
    <mergeCell ref="B44:D44"/>
    <mergeCell ref="B45:D45"/>
    <mergeCell ref="B95:D95"/>
    <mergeCell ref="B93:D93"/>
    <mergeCell ref="B103:C103"/>
    <mergeCell ref="B12:C12"/>
    <mergeCell ref="B13:C13"/>
    <mergeCell ref="B14:C14"/>
    <mergeCell ref="B16:C16"/>
    <mergeCell ref="B19:C19"/>
    <mergeCell ref="A18:J18"/>
    <mergeCell ref="B20:C20"/>
    <mergeCell ref="B22:C22"/>
    <mergeCell ref="B55:D55"/>
    <mergeCell ref="B56:D56"/>
    <mergeCell ref="B57:D57"/>
    <mergeCell ref="B46:D46"/>
    <mergeCell ref="A51:J51"/>
    <mergeCell ref="B52:D52"/>
    <mergeCell ref="B54:D54"/>
    <mergeCell ref="B91:D91"/>
    <mergeCell ref="B78:D78"/>
    <mergeCell ref="B81:D81"/>
    <mergeCell ref="B82:D82"/>
    <mergeCell ref="B77:D77"/>
    <mergeCell ref="A80:J80"/>
    <mergeCell ref="B85:D85"/>
    <mergeCell ref="B83:D83"/>
    <mergeCell ref="B84:D84"/>
    <mergeCell ref="B88:D88"/>
    <mergeCell ref="B89:D89"/>
    <mergeCell ref="A87:J87"/>
    <mergeCell ref="B75:D75"/>
    <mergeCell ref="A59:J59"/>
    <mergeCell ref="B37:D37"/>
    <mergeCell ref="B38:D38"/>
    <mergeCell ref="B40:D40"/>
    <mergeCell ref="B43:D43"/>
    <mergeCell ref="A69:J69"/>
    <mergeCell ref="B74:D74"/>
    <mergeCell ref="B66:D66"/>
    <mergeCell ref="B67:D67"/>
    <mergeCell ref="B60:D60"/>
    <mergeCell ref="B61:D61"/>
    <mergeCell ref="B71:D71"/>
    <mergeCell ref="B72:D72"/>
    <mergeCell ref="B73:D73"/>
    <mergeCell ref="B70:D70"/>
  </mergeCells>
  <pageMargins left="0.7" right="0.7" top="0.75" bottom="0.75" header="0.3" footer="0.3"/>
  <pageSetup orientation="portrait" horizontalDpi="1200" verticalDpi="1200" r:id="rId1"/>
  <ignoredErrors>
    <ignoredError sqref="J12:J13 J19:J20 J1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CC5CA"/>
  </sheetPr>
  <dimension ref="A1:W94"/>
  <sheetViews>
    <sheetView showGridLines="0" zoomScale="140" zoomScaleNormal="140" workbookViewId="0">
      <selection activeCell="C5" sqref="C5"/>
    </sheetView>
  </sheetViews>
  <sheetFormatPr defaultRowHeight="15" x14ac:dyDescent="0.25"/>
  <cols>
    <col min="1" max="1" width="6.85546875" customWidth="1"/>
    <col min="2" max="2" width="16" customWidth="1"/>
    <col min="3" max="3" width="29.140625" customWidth="1"/>
    <col min="4" max="4" width="19" customWidth="1"/>
    <col min="5" max="7" width="21.140625" customWidth="1"/>
    <col min="8" max="8" width="57.28515625" customWidth="1"/>
    <col min="9" max="9" width="36.140625" bestFit="1" customWidth="1"/>
  </cols>
  <sheetData>
    <row r="1" spans="1:8" ht="26.25" x14ac:dyDescent="0.4">
      <c r="A1" s="4" t="s">
        <v>0</v>
      </c>
    </row>
    <row r="2" spans="1:8" ht="21" x14ac:dyDescent="0.35">
      <c r="A2" s="3" t="s">
        <v>1</v>
      </c>
    </row>
    <row r="3" spans="1:8" ht="24.95" customHeight="1" x14ac:dyDescent="0.35">
      <c r="A3" s="261" t="s">
        <v>333</v>
      </c>
      <c r="B3" s="261"/>
      <c r="C3" s="261"/>
      <c r="D3" s="261"/>
      <c r="E3" s="261"/>
      <c r="F3" s="261"/>
      <c r="G3" s="261"/>
      <c r="H3" s="261"/>
    </row>
    <row r="4" spans="1:8" x14ac:dyDescent="0.25">
      <c r="F4" s="105"/>
      <c r="H4" s="263"/>
    </row>
    <row r="5" spans="1:8" x14ac:dyDescent="0.25">
      <c r="A5" s="1" t="s">
        <v>2</v>
      </c>
      <c r="C5" s="169">
        <f>Certification!C5</f>
        <v>0</v>
      </c>
      <c r="F5" s="86"/>
      <c r="H5" s="263"/>
    </row>
    <row r="6" spans="1:8" x14ac:dyDescent="0.25">
      <c r="A6" s="1" t="s">
        <v>3</v>
      </c>
      <c r="C6" s="62">
        <f>Certification!C6</f>
        <v>44742</v>
      </c>
      <c r="D6" s="62"/>
      <c r="E6" s="62"/>
      <c r="F6" s="104"/>
      <c r="H6" s="263"/>
    </row>
    <row r="7" spans="1:8" x14ac:dyDescent="0.25">
      <c r="F7" s="86"/>
      <c r="H7" s="263"/>
    </row>
    <row r="8" spans="1:8" x14ac:dyDescent="0.25">
      <c r="A8" s="1" t="s">
        <v>334</v>
      </c>
      <c r="D8" s="73"/>
      <c r="F8" s="86"/>
      <c r="H8" s="263"/>
    </row>
    <row r="9" spans="1:8" ht="6.75" customHeight="1" x14ac:dyDescent="0.25">
      <c r="F9" s="86"/>
      <c r="H9" s="263"/>
    </row>
    <row r="10" spans="1:8" x14ac:dyDescent="0.25">
      <c r="A10" s="1" t="s">
        <v>335</v>
      </c>
      <c r="D10" s="159" t="s">
        <v>336</v>
      </c>
      <c r="F10" s="86"/>
      <c r="H10" s="263"/>
    </row>
    <row r="11" spans="1:8" x14ac:dyDescent="0.25">
      <c r="A11" s="1"/>
      <c r="D11" s="160"/>
      <c r="F11" s="86"/>
      <c r="H11" s="263"/>
    </row>
    <row r="12" spans="1:8" x14ac:dyDescent="0.25">
      <c r="A12" s="1" t="s">
        <v>337</v>
      </c>
      <c r="H12" s="263"/>
    </row>
    <row r="13" spans="1:8" ht="15" customHeight="1" x14ac:dyDescent="0.25">
      <c r="A13" s="264" t="s">
        <v>338</v>
      </c>
      <c r="B13" s="264"/>
      <c r="C13" s="264"/>
      <c r="D13" s="264"/>
      <c r="E13" s="264"/>
      <c r="F13" s="264"/>
      <c r="G13" s="161"/>
      <c r="H13" s="106"/>
    </row>
    <row r="14" spans="1:8" ht="15" customHeight="1" x14ac:dyDescent="0.25">
      <c r="A14" s="264"/>
      <c r="B14" s="264"/>
      <c r="C14" s="264"/>
      <c r="D14" s="264"/>
      <c r="E14" s="264"/>
      <c r="F14" s="264"/>
      <c r="G14" s="161"/>
      <c r="H14" s="145"/>
    </row>
    <row r="15" spans="1:8" x14ac:dyDescent="0.25">
      <c r="A15" s="264"/>
      <c r="B15" s="264"/>
      <c r="C15" s="264"/>
      <c r="D15" s="264"/>
      <c r="E15" s="264"/>
      <c r="F15" s="264"/>
      <c r="G15" s="106"/>
    </row>
    <row r="16" spans="1:8" s="173" customFormat="1" x14ac:dyDescent="0.25">
      <c r="A16" s="183"/>
      <c r="B16" s="183"/>
      <c r="C16" s="183"/>
      <c r="D16" s="183"/>
      <c r="E16" s="183"/>
      <c r="F16" s="183"/>
      <c r="G16" s="184"/>
    </row>
    <row r="17" spans="1:23" x14ac:dyDescent="0.25">
      <c r="A17" s="148"/>
      <c r="B17" s="265">
        <v>1</v>
      </c>
      <c r="C17" s="266"/>
      <c r="D17" s="171">
        <v>2</v>
      </c>
      <c r="E17" s="171">
        <v>3</v>
      </c>
      <c r="F17" s="171">
        <v>4</v>
      </c>
      <c r="G17" s="145"/>
    </row>
    <row r="18" spans="1:23" s="6" customFormat="1" ht="31.5" customHeight="1" x14ac:dyDescent="0.25">
      <c r="B18" s="262" t="s">
        <v>230</v>
      </c>
      <c r="C18" s="262"/>
      <c r="D18" s="107" t="s">
        <v>340</v>
      </c>
      <c r="E18" s="107" t="s">
        <v>339</v>
      </c>
      <c r="F18" s="107" t="s">
        <v>341</v>
      </c>
      <c r="G18" s="263"/>
    </row>
    <row r="19" spans="1:23" x14ac:dyDescent="0.25">
      <c r="A19" s="189">
        <v>1</v>
      </c>
      <c r="B19" s="260"/>
      <c r="C19" s="260"/>
      <c r="D19" s="42"/>
      <c r="E19" s="31"/>
      <c r="F19" s="135">
        <f>IF(E19-$D$8&gt;0,E19-$D$8,0)</f>
        <v>0</v>
      </c>
      <c r="G19" s="263"/>
    </row>
    <row r="20" spans="1:23" x14ac:dyDescent="0.25">
      <c r="A20" s="189">
        <f>A19+1</f>
        <v>2</v>
      </c>
      <c r="B20" s="260"/>
      <c r="C20" s="260"/>
      <c r="D20" s="42"/>
      <c r="E20" s="31"/>
      <c r="F20" s="135">
        <f>IF(E20-$D$8&gt;0,E20-$D$8,0)</f>
        <v>0</v>
      </c>
    </row>
    <row r="21" spans="1:23" x14ac:dyDescent="0.25">
      <c r="A21" s="189">
        <f t="shared" ref="A21:A29" si="0">A20+1</f>
        <v>3</v>
      </c>
      <c r="B21" s="260"/>
      <c r="C21" s="260"/>
      <c r="D21" s="42"/>
      <c r="E21" s="31"/>
      <c r="F21" s="135">
        <f>IF(E21-$D$8&gt;0,E21-$D$8,0)</f>
        <v>0</v>
      </c>
    </row>
    <row r="22" spans="1:23" x14ac:dyDescent="0.25">
      <c r="A22" s="189">
        <f t="shared" si="0"/>
        <v>4</v>
      </c>
      <c r="B22" s="260"/>
      <c r="C22" s="260"/>
      <c r="D22" s="42"/>
      <c r="E22" s="31"/>
      <c r="F22" s="135">
        <f>IF(E22-$D$8&gt;0,E22-$D$8,0)</f>
        <v>0</v>
      </c>
    </row>
    <row r="23" spans="1:23" x14ac:dyDescent="0.25">
      <c r="A23" s="189">
        <f t="shared" si="0"/>
        <v>5</v>
      </c>
      <c r="B23" s="260"/>
      <c r="C23" s="260"/>
      <c r="D23" s="42"/>
      <c r="E23" s="31"/>
      <c r="F23" s="135">
        <f>IF(E23-$D$8&gt;0,E23-$D$8,0)</f>
        <v>0</v>
      </c>
    </row>
    <row r="24" spans="1:23" x14ac:dyDescent="0.25">
      <c r="A24" s="190">
        <f t="shared" si="0"/>
        <v>6</v>
      </c>
      <c r="F24" s="66">
        <f>SUM(F19:F23)</f>
        <v>0</v>
      </c>
    </row>
    <row r="26" spans="1:23" x14ac:dyDescent="0.25">
      <c r="A26" s="190">
        <v>7</v>
      </c>
      <c r="E26" s="67" t="s">
        <v>233</v>
      </c>
      <c r="F26" s="32">
        <f>SUMIF($D$19:$D$23,2,$F$19:$F$23)</f>
        <v>0</v>
      </c>
    </row>
    <row r="27" spans="1:23" x14ac:dyDescent="0.25">
      <c r="A27" s="190">
        <v>8</v>
      </c>
      <c r="E27" s="67" t="s">
        <v>231</v>
      </c>
      <c r="F27" s="32">
        <f>SUMIF($D$19:$D$23,3,$F$19:$F$23)</f>
        <v>0</v>
      </c>
    </row>
    <row r="28" spans="1:23" x14ac:dyDescent="0.25">
      <c r="A28" s="190">
        <v>9</v>
      </c>
      <c r="E28" s="67" t="s">
        <v>232</v>
      </c>
      <c r="F28" s="32">
        <f>SUMIF($D$19:$D$23,4,$F$19:$F$23)</f>
        <v>0</v>
      </c>
    </row>
    <row r="29" spans="1:23" x14ac:dyDescent="0.25">
      <c r="A29" s="190">
        <f t="shared" si="0"/>
        <v>10</v>
      </c>
      <c r="E29" s="67" t="s">
        <v>234</v>
      </c>
      <c r="F29" s="32">
        <f>SUMIF($D$19:$D$23,5,$F$19:$F$23)</f>
        <v>0</v>
      </c>
    </row>
    <row r="30" spans="1:23" x14ac:dyDescent="0.25">
      <c r="F30" s="68" t="str">
        <f>IF(SUM(F26:F29)&lt;&gt;F24,"error","")</f>
        <v/>
      </c>
    </row>
    <row r="31" spans="1:23" ht="15.6" customHeight="1" x14ac:dyDescent="0.25">
      <c r="B31" s="162"/>
      <c r="C31" s="162"/>
      <c r="D31" s="162"/>
      <c r="E31" s="162"/>
      <c r="F31" s="163" t="s">
        <v>342</v>
      </c>
      <c r="G31" s="162"/>
      <c r="H31" s="162"/>
      <c r="I31" s="124"/>
      <c r="S31" s="125"/>
      <c r="T31" s="125"/>
      <c r="U31" s="125"/>
      <c r="V31" s="125"/>
      <c r="W31" s="125"/>
    </row>
    <row r="91" spans="4:4" hidden="1" x14ac:dyDescent="0.25">
      <c r="D91">
        <v>2</v>
      </c>
    </row>
    <row r="92" spans="4:4" hidden="1" x14ac:dyDescent="0.25">
      <c r="D92">
        <v>3</v>
      </c>
    </row>
    <row r="93" spans="4:4" hidden="1" x14ac:dyDescent="0.25">
      <c r="D93">
        <v>4</v>
      </c>
    </row>
    <row r="94" spans="4:4" hidden="1" x14ac:dyDescent="0.25">
      <c r="D94">
        <v>5</v>
      </c>
    </row>
  </sheetData>
  <mergeCells count="13">
    <mergeCell ref="B20:C20"/>
    <mergeCell ref="B21:C21"/>
    <mergeCell ref="B22:C22"/>
    <mergeCell ref="B23:C23"/>
    <mergeCell ref="A3:H3"/>
    <mergeCell ref="B18:C18"/>
    <mergeCell ref="B19:C19"/>
    <mergeCell ref="H4:H5"/>
    <mergeCell ref="H6:H8"/>
    <mergeCell ref="H9:H12"/>
    <mergeCell ref="G18:G19"/>
    <mergeCell ref="A13:F15"/>
    <mergeCell ref="B17:C17"/>
  </mergeCells>
  <dataValidations count="1">
    <dataValidation type="list" allowBlank="1" showInputMessage="1" showErrorMessage="1" sqref="D19:D23" xr:uid="{00000000-0002-0000-0300-000000000000}">
      <formula1>$D$91:$D$94</formula1>
    </dataValidation>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CC5CA"/>
  </sheetPr>
  <dimension ref="A1:D44"/>
  <sheetViews>
    <sheetView showGridLines="0" zoomScale="140" zoomScaleNormal="140" workbookViewId="0">
      <selection activeCell="C7" sqref="C7"/>
    </sheetView>
  </sheetViews>
  <sheetFormatPr defaultRowHeight="15" x14ac:dyDescent="0.25"/>
  <cols>
    <col min="1" max="1" width="10.28515625" customWidth="1"/>
    <col min="2" max="2" width="12.7109375" customWidth="1"/>
    <col min="3" max="3" width="48.5703125" customWidth="1"/>
    <col min="4" max="4" width="16.140625" customWidth="1"/>
  </cols>
  <sheetData>
    <row r="1" spans="1:4" ht="26.25" x14ac:dyDescent="0.4">
      <c r="A1" s="4" t="s">
        <v>0</v>
      </c>
      <c r="B1" s="4"/>
    </row>
    <row r="2" spans="1:4" ht="21" x14ac:dyDescent="0.35">
      <c r="A2" s="3" t="s">
        <v>1</v>
      </c>
      <c r="B2" s="3"/>
    </row>
    <row r="3" spans="1:4" ht="24.95" customHeight="1" x14ac:dyDescent="0.35">
      <c r="A3" s="10" t="s">
        <v>278</v>
      </c>
    </row>
    <row r="5" spans="1:4" x14ac:dyDescent="0.25">
      <c r="A5" s="1" t="s">
        <v>2</v>
      </c>
      <c r="C5" s="169">
        <f>Certification!C5</f>
        <v>0</v>
      </c>
    </row>
    <row r="6" spans="1:4" x14ac:dyDescent="0.25">
      <c r="A6" s="1" t="s">
        <v>3</v>
      </c>
      <c r="C6" s="84">
        <f>Certification!C6</f>
        <v>44742</v>
      </c>
      <c r="D6" s="97"/>
    </row>
    <row r="8" spans="1:4" ht="15" customHeight="1" x14ac:dyDescent="0.25">
      <c r="A8" s="98" t="s">
        <v>310</v>
      </c>
      <c r="B8" s="98"/>
      <c r="C8" s="98"/>
      <c r="D8" s="98"/>
    </row>
    <row r="9" spans="1:4" ht="15" customHeight="1" x14ac:dyDescent="0.25">
      <c r="A9" s="98"/>
      <c r="B9" s="98"/>
      <c r="C9" s="98"/>
      <c r="D9" s="98"/>
    </row>
    <row r="10" spans="1:4" ht="15" customHeight="1" x14ac:dyDescent="0.25">
      <c r="A10" s="98" t="s">
        <v>305</v>
      </c>
      <c r="B10" s="242"/>
      <c r="C10" s="242"/>
      <c r="D10" s="242"/>
    </row>
    <row r="11" spans="1:4" ht="15" customHeight="1" x14ac:dyDescent="0.25">
      <c r="B11" s="242"/>
      <c r="C11" s="242"/>
      <c r="D11" s="242"/>
    </row>
    <row r="12" spans="1:4" x14ac:dyDescent="0.25">
      <c r="B12" s="242"/>
      <c r="C12" s="242"/>
      <c r="D12" s="242"/>
    </row>
    <row r="13" spans="1:4" x14ac:dyDescent="0.25">
      <c r="B13" s="242"/>
      <c r="C13" s="242"/>
      <c r="D13" s="242"/>
    </row>
    <row r="15" spans="1:4" ht="15" customHeight="1" x14ac:dyDescent="0.25">
      <c r="A15" s="98" t="s">
        <v>306</v>
      </c>
      <c r="B15" s="242"/>
      <c r="C15" s="242"/>
      <c r="D15" s="242"/>
    </row>
    <row r="16" spans="1:4" ht="15" customHeight="1" x14ac:dyDescent="0.25">
      <c r="B16" s="242"/>
      <c r="C16" s="242"/>
      <c r="D16" s="242"/>
    </row>
    <row r="17" spans="1:4" x14ac:dyDescent="0.25">
      <c r="B17" s="242"/>
      <c r="C17" s="242"/>
      <c r="D17" s="242"/>
    </row>
    <row r="18" spans="1:4" x14ac:dyDescent="0.25">
      <c r="B18" s="242"/>
      <c r="C18" s="242"/>
      <c r="D18" s="242"/>
    </row>
    <row r="20" spans="1:4" ht="15" customHeight="1" x14ac:dyDescent="0.25">
      <c r="A20" s="98" t="s">
        <v>307</v>
      </c>
      <c r="B20" s="242"/>
      <c r="C20" s="242"/>
      <c r="D20" s="242"/>
    </row>
    <row r="21" spans="1:4" ht="15" customHeight="1" x14ac:dyDescent="0.25">
      <c r="B21" s="242"/>
      <c r="C21" s="242"/>
      <c r="D21" s="242"/>
    </row>
    <row r="22" spans="1:4" x14ac:dyDescent="0.25">
      <c r="B22" s="242"/>
      <c r="C22" s="242"/>
      <c r="D22" s="242"/>
    </row>
    <row r="23" spans="1:4" x14ac:dyDescent="0.25">
      <c r="B23" s="242"/>
      <c r="C23" s="242"/>
      <c r="D23" s="242"/>
    </row>
    <row r="25" spans="1:4" ht="15" customHeight="1" x14ac:dyDescent="0.25">
      <c r="A25" s="98" t="s">
        <v>308</v>
      </c>
      <c r="B25" s="242"/>
      <c r="C25" s="242"/>
      <c r="D25" s="242"/>
    </row>
    <row r="26" spans="1:4" ht="15" customHeight="1" x14ac:dyDescent="0.25">
      <c r="B26" s="242"/>
      <c r="C26" s="242"/>
      <c r="D26" s="242"/>
    </row>
    <row r="27" spans="1:4" x14ac:dyDescent="0.25">
      <c r="B27" s="242"/>
      <c r="C27" s="242"/>
      <c r="D27" s="242"/>
    </row>
    <row r="28" spans="1:4" x14ac:dyDescent="0.25">
      <c r="B28" s="242"/>
      <c r="C28" s="242"/>
      <c r="D28" s="242"/>
    </row>
    <row r="30" spans="1:4" ht="15" customHeight="1" x14ac:dyDescent="0.25">
      <c r="A30" s="98" t="s">
        <v>309</v>
      </c>
      <c r="B30" s="242"/>
      <c r="C30" s="242"/>
      <c r="D30" s="242"/>
    </row>
    <row r="31" spans="1:4" ht="15" customHeight="1" x14ac:dyDescent="0.25">
      <c r="B31" s="242"/>
      <c r="C31" s="242"/>
      <c r="D31" s="242"/>
    </row>
    <row r="32" spans="1:4" x14ac:dyDescent="0.25">
      <c r="B32" s="242"/>
      <c r="C32" s="242"/>
      <c r="D32" s="242"/>
    </row>
    <row r="33" spans="1:4" x14ac:dyDescent="0.25">
      <c r="B33" s="242"/>
      <c r="C33" s="242"/>
      <c r="D33" s="242"/>
    </row>
    <row r="35" spans="1:4" x14ac:dyDescent="0.25">
      <c r="A35" t="s">
        <v>258</v>
      </c>
      <c r="D35" s="42" t="s">
        <v>226</v>
      </c>
    </row>
    <row r="37" spans="1:4" x14ac:dyDescent="0.25">
      <c r="A37" t="s">
        <v>259</v>
      </c>
    </row>
    <row r="38" spans="1:4" x14ac:dyDescent="0.25">
      <c r="A38" s="242"/>
      <c r="B38" s="242"/>
      <c r="C38" s="242"/>
      <c r="D38" s="242"/>
    </row>
    <row r="39" spans="1:4" x14ac:dyDescent="0.25">
      <c r="A39" s="242"/>
      <c r="B39" s="242"/>
      <c r="C39" s="242"/>
      <c r="D39" s="242"/>
    </row>
    <row r="40" spans="1:4" x14ac:dyDescent="0.25">
      <c r="A40" s="242"/>
      <c r="B40" s="242"/>
      <c r="C40" s="242"/>
      <c r="D40" s="242"/>
    </row>
    <row r="41" spans="1:4" x14ac:dyDescent="0.25">
      <c r="A41" s="242"/>
      <c r="B41" s="242"/>
      <c r="C41" s="242"/>
      <c r="D41" s="242"/>
    </row>
    <row r="42" spans="1:4" x14ac:dyDescent="0.25">
      <c r="A42" s="242"/>
      <c r="B42" s="242"/>
      <c r="C42" s="242"/>
      <c r="D42" s="242"/>
    </row>
    <row r="43" spans="1:4" x14ac:dyDescent="0.25">
      <c r="A43" s="242"/>
      <c r="B43" s="242"/>
      <c r="C43" s="242"/>
      <c r="D43" s="242"/>
    </row>
    <row r="44" spans="1:4" x14ac:dyDescent="0.25">
      <c r="A44" s="242"/>
      <c r="B44" s="242"/>
      <c r="C44" s="242"/>
      <c r="D44" s="242"/>
    </row>
  </sheetData>
  <mergeCells count="6">
    <mergeCell ref="A38:D44"/>
    <mergeCell ref="B10:D13"/>
    <mergeCell ref="B15:D18"/>
    <mergeCell ref="B20:D23"/>
    <mergeCell ref="B25:D28"/>
    <mergeCell ref="B30:D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X95"/>
  <sheetViews>
    <sheetView showGridLines="0" zoomScale="140" zoomScaleNormal="140" workbookViewId="0">
      <selection activeCell="D13" sqref="D13"/>
    </sheetView>
  </sheetViews>
  <sheetFormatPr defaultRowHeight="15" x14ac:dyDescent="0.25"/>
  <cols>
    <col min="1" max="1" width="6.5703125" customWidth="1"/>
    <col min="2" max="2" width="18.42578125" customWidth="1"/>
    <col min="3" max="3" width="12" customWidth="1"/>
    <col min="4" max="7" width="20.28515625" customWidth="1"/>
    <col min="8" max="8" width="20.85546875" style="138" customWidth="1"/>
    <col min="9" max="9" width="36.7109375" customWidth="1"/>
  </cols>
  <sheetData>
    <row r="1" spans="1:24" ht="26.25" x14ac:dyDescent="0.4">
      <c r="A1" s="4" t="s">
        <v>0</v>
      </c>
      <c r="B1" s="4"/>
      <c r="C1" s="4"/>
    </row>
    <row r="2" spans="1:24" ht="21" x14ac:dyDescent="0.35">
      <c r="A2" s="3" t="s">
        <v>1</v>
      </c>
      <c r="B2" s="3"/>
      <c r="C2" s="3"/>
    </row>
    <row r="3" spans="1:24" ht="24.95" customHeight="1" x14ac:dyDescent="0.35">
      <c r="A3" s="10" t="s">
        <v>346</v>
      </c>
    </row>
    <row r="5" spans="1:24" x14ac:dyDescent="0.25">
      <c r="A5" s="1" t="s">
        <v>2</v>
      </c>
      <c r="C5" s="268">
        <f>Certification!C5</f>
        <v>0</v>
      </c>
      <c r="D5" s="268"/>
    </row>
    <row r="6" spans="1:24" x14ac:dyDescent="0.25">
      <c r="A6" s="1" t="s">
        <v>3</v>
      </c>
      <c r="C6" s="269">
        <f>Certification!C6</f>
        <v>44742</v>
      </c>
      <c r="D6" s="269"/>
      <c r="E6" s="97"/>
    </row>
    <row r="8" spans="1:24" x14ac:dyDescent="0.25">
      <c r="A8" s="1" t="s">
        <v>345</v>
      </c>
    </row>
    <row r="9" spans="1:24" ht="15" customHeight="1" x14ac:dyDescent="0.25">
      <c r="A9" s="267" t="s">
        <v>302</v>
      </c>
      <c r="B9" s="267"/>
      <c r="C9" s="267"/>
      <c r="D9" s="267"/>
      <c r="E9" s="267"/>
      <c r="F9" s="267"/>
      <c r="G9" s="267"/>
      <c r="H9" s="267"/>
      <c r="I9" s="267"/>
      <c r="J9" s="124"/>
      <c r="T9" s="125"/>
      <c r="U9" s="125"/>
      <c r="V9" s="125"/>
      <c r="W9" s="125"/>
      <c r="X9" s="125"/>
    </row>
    <row r="10" spans="1:24" x14ac:dyDescent="0.25">
      <c r="A10" s="267"/>
      <c r="B10" s="267"/>
      <c r="C10" s="267"/>
      <c r="D10" s="267"/>
      <c r="E10" s="267"/>
      <c r="F10" s="267"/>
      <c r="G10" s="267"/>
      <c r="H10" s="267"/>
      <c r="I10" s="267"/>
      <c r="J10" s="124"/>
      <c r="T10" s="125"/>
      <c r="U10" s="125"/>
      <c r="V10" s="125"/>
      <c r="W10" s="125"/>
      <c r="X10" s="125"/>
    </row>
    <row r="11" spans="1:24" s="173" customFormat="1" x14ac:dyDescent="0.25">
      <c r="A11" s="185"/>
      <c r="B11" s="185"/>
      <c r="C11" s="185"/>
      <c r="D11" s="185"/>
      <c r="E11" s="185"/>
      <c r="F11" s="185"/>
      <c r="G11" s="185"/>
      <c r="H11" s="185"/>
      <c r="I11" s="185"/>
      <c r="J11" s="124"/>
      <c r="T11" s="125"/>
      <c r="U11" s="125"/>
      <c r="V11" s="125"/>
      <c r="W11" s="125"/>
      <c r="X11" s="125"/>
    </row>
    <row r="12" spans="1:24" ht="15" customHeight="1" x14ac:dyDescent="0.25">
      <c r="A12" s="126"/>
      <c r="B12" s="270">
        <v>1</v>
      </c>
      <c r="C12" s="270"/>
      <c r="D12" s="171">
        <v>2</v>
      </c>
      <c r="E12" s="171">
        <v>3</v>
      </c>
      <c r="F12" s="171">
        <v>4</v>
      </c>
      <c r="G12" s="171">
        <v>5</v>
      </c>
      <c r="H12" s="171">
        <v>6</v>
      </c>
      <c r="I12" s="171">
        <v>7</v>
      </c>
      <c r="J12" s="124"/>
      <c r="T12" s="125"/>
      <c r="U12" s="125"/>
      <c r="V12" s="125"/>
      <c r="W12" s="125"/>
      <c r="X12" s="125"/>
    </row>
    <row r="13" spans="1:24" s="6" customFormat="1" ht="61.5" customHeight="1" x14ac:dyDescent="0.25">
      <c r="A13" s="136"/>
      <c r="B13" s="262" t="s">
        <v>374</v>
      </c>
      <c r="C13" s="272"/>
      <c r="D13" s="109" t="s">
        <v>373</v>
      </c>
      <c r="E13" s="85" t="s">
        <v>331</v>
      </c>
      <c r="F13" s="109" t="s">
        <v>332</v>
      </c>
      <c r="G13" s="164" t="s">
        <v>340</v>
      </c>
      <c r="H13" s="85" t="s">
        <v>303</v>
      </c>
      <c r="I13" s="109" t="s">
        <v>375</v>
      </c>
      <c r="J13" s="127"/>
      <c r="T13" s="128"/>
      <c r="U13" s="128"/>
      <c r="V13" s="128"/>
      <c r="W13" s="128"/>
      <c r="X13" s="128"/>
    </row>
    <row r="14" spans="1:24" s="6" customFormat="1" ht="15" customHeight="1" x14ac:dyDescent="0.25">
      <c r="A14" s="190">
        <v>1</v>
      </c>
      <c r="B14" s="260"/>
      <c r="C14" s="260"/>
      <c r="D14" s="31"/>
      <c r="E14" s="31"/>
      <c r="F14" s="166">
        <f>IF(D14-E14&lt;0,0,D14-E14)</f>
        <v>0</v>
      </c>
      <c r="G14" s="165"/>
      <c r="H14" s="42"/>
      <c r="I14" s="134"/>
      <c r="J14" s="127"/>
      <c r="T14" s="128"/>
      <c r="U14" s="128"/>
      <c r="V14" s="128"/>
      <c r="W14" s="128"/>
      <c r="X14" s="128"/>
    </row>
    <row r="15" spans="1:24" s="6" customFormat="1" ht="15" customHeight="1" x14ac:dyDescent="0.25">
      <c r="A15" s="190">
        <f>A14+1</f>
        <v>2</v>
      </c>
      <c r="B15" s="260"/>
      <c r="C15" s="260"/>
      <c r="D15" s="31"/>
      <c r="E15" s="31"/>
      <c r="F15" s="166">
        <f t="shared" ref="F15:F23" si="0">IF(D15-E15&lt;0,0,D15-E15)</f>
        <v>0</v>
      </c>
      <c r="G15" s="165"/>
      <c r="H15" s="42"/>
      <c r="I15" s="134"/>
      <c r="J15" s="127"/>
      <c r="T15" s="128"/>
      <c r="U15" s="128"/>
      <c r="V15" s="128"/>
      <c r="W15" s="128"/>
      <c r="X15" s="128"/>
    </row>
    <row r="16" spans="1:24" s="6" customFormat="1" ht="15" customHeight="1" x14ac:dyDescent="0.25">
      <c r="A16" s="190">
        <f t="shared" ref="A16:A29" si="1">A15+1</f>
        <v>3</v>
      </c>
      <c r="B16" s="260"/>
      <c r="C16" s="260"/>
      <c r="D16" s="31"/>
      <c r="E16" s="31"/>
      <c r="F16" s="166">
        <f t="shared" si="0"/>
        <v>0</v>
      </c>
      <c r="G16" s="165"/>
      <c r="H16" s="42"/>
      <c r="I16" s="134"/>
      <c r="J16" s="127"/>
      <c r="T16" s="128"/>
      <c r="U16" s="128"/>
      <c r="V16" s="128"/>
      <c r="W16" s="128"/>
      <c r="X16" s="128"/>
    </row>
    <row r="17" spans="1:24" s="6" customFormat="1" ht="15" customHeight="1" x14ac:dyDescent="0.25">
      <c r="A17" s="190">
        <f t="shared" si="1"/>
        <v>4</v>
      </c>
      <c r="B17" s="260"/>
      <c r="C17" s="260"/>
      <c r="D17" s="31"/>
      <c r="E17" s="31"/>
      <c r="F17" s="166">
        <f t="shared" si="0"/>
        <v>0</v>
      </c>
      <c r="G17" s="165"/>
      <c r="H17" s="42"/>
      <c r="I17" s="134"/>
      <c r="J17" s="127"/>
      <c r="T17" s="128"/>
      <c r="U17" s="128"/>
      <c r="V17" s="128"/>
      <c r="W17" s="128"/>
      <c r="X17" s="128"/>
    </row>
    <row r="18" spans="1:24" s="6" customFormat="1" ht="15" customHeight="1" x14ac:dyDescent="0.25">
      <c r="A18" s="190">
        <f t="shared" si="1"/>
        <v>5</v>
      </c>
      <c r="B18" s="260"/>
      <c r="C18" s="260"/>
      <c r="D18" s="31"/>
      <c r="E18" s="31"/>
      <c r="F18" s="166">
        <f t="shared" si="0"/>
        <v>0</v>
      </c>
      <c r="G18" s="165"/>
      <c r="H18" s="42"/>
      <c r="I18" s="134"/>
      <c r="J18" s="127"/>
      <c r="T18" s="128"/>
      <c r="U18" s="128"/>
      <c r="V18" s="128"/>
      <c r="W18" s="128"/>
      <c r="X18" s="128"/>
    </row>
    <row r="19" spans="1:24" s="6" customFormat="1" ht="15" customHeight="1" x14ac:dyDescent="0.25">
      <c r="A19" s="190">
        <f t="shared" si="1"/>
        <v>6</v>
      </c>
      <c r="B19" s="260"/>
      <c r="C19" s="260"/>
      <c r="D19" s="31"/>
      <c r="E19" s="31"/>
      <c r="F19" s="166">
        <f t="shared" si="0"/>
        <v>0</v>
      </c>
      <c r="G19" s="165"/>
      <c r="H19" s="42"/>
      <c r="I19" s="134"/>
      <c r="J19" s="127"/>
      <c r="T19" s="128"/>
      <c r="U19" s="128"/>
      <c r="V19" s="128"/>
      <c r="W19" s="128"/>
      <c r="X19" s="128"/>
    </row>
    <row r="20" spans="1:24" s="6" customFormat="1" ht="15" customHeight="1" x14ac:dyDescent="0.25">
      <c r="A20" s="190">
        <f t="shared" si="1"/>
        <v>7</v>
      </c>
      <c r="B20" s="260"/>
      <c r="C20" s="260"/>
      <c r="D20" s="31"/>
      <c r="E20" s="31"/>
      <c r="F20" s="166">
        <f t="shared" si="0"/>
        <v>0</v>
      </c>
      <c r="G20" s="165"/>
      <c r="H20" s="42"/>
      <c r="I20" s="134"/>
      <c r="J20" s="127"/>
      <c r="T20" s="128"/>
      <c r="U20" s="128"/>
      <c r="V20" s="128"/>
      <c r="W20" s="128"/>
      <c r="X20" s="128"/>
    </row>
    <row r="21" spans="1:24" s="6" customFormat="1" ht="15" customHeight="1" x14ac:dyDescent="0.25">
      <c r="A21" s="190">
        <f t="shared" si="1"/>
        <v>8</v>
      </c>
      <c r="B21" s="260"/>
      <c r="C21" s="260"/>
      <c r="D21" s="31"/>
      <c r="E21" s="31"/>
      <c r="F21" s="166">
        <f t="shared" si="0"/>
        <v>0</v>
      </c>
      <c r="G21" s="165"/>
      <c r="H21" s="42"/>
      <c r="I21" s="134"/>
      <c r="J21" s="127"/>
      <c r="T21" s="128"/>
      <c r="U21" s="128"/>
      <c r="V21" s="128"/>
      <c r="W21" s="128"/>
      <c r="X21" s="128"/>
    </row>
    <row r="22" spans="1:24" s="6" customFormat="1" ht="15" customHeight="1" x14ac:dyDescent="0.25">
      <c r="A22" s="190">
        <f t="shared" si="1"/>
        <v>9</v>
      </c>
      <c r="B22" s="260"/>
      <c r="C22" s="260"/>
      <c r="D22" s="31"/>
      <c r="E22" s="31"/>
      <c r="F22" s="166">
        <f t="shared" si="0"/>
        <v>0</v>
      </c>
      <c r="G22" s="165"/>
      <c r="H22" s="42"/>
      <c r="I22" s="134"/>
      <c r="J22" s="127"/>
      <c r="T22" s="128"/>
      <c r="U22" s="128"/>
      <c r="V22" s="128"/>
      <c r="W22" s="128"/>
      <c r="X22" s="128"/>
    </row>
    <row r="23" spans="1:24" s="6" customFormat="1" ht="15" customHeight="1" x14ac:dyDescent="0.25">
      <c r="A23" s="190">
        <f t="shared" si="1"/>
        <v>10</v>
      </c>
      <c r="B23" s="260"/>
      <c r="C23" s="260"/>
      <c r="D23" s="31"/>
      <c r="E23" s="31"/>
      <c r="F23" s="166">
        <f t="shared" si="0"/>
        <v>0</v>
      </c>
      <c r="G23" s="165"/>
      <c r="H23" s="42"/>
      <c r="I23" s="134"/>
      <c r="J23" s="127"/>
      <c r="T23" s="128"/>
      <c r="U23" s="128"/>
      <c r="V23" s="128"/>
      <c r="W23" s="128"/>
      <c r="X23" s="128"/>
    </row>
    <row r="24" spans="1:24" s="6" customFormat="1" ht="15" customHeight="1" x14ac:dyDescent="0.25">
      <c r="A24" s="190">
        <f t="shared" si="1"/>
        <v>11</v>
      </c>
      <c r="B24" s="127"/>
      <c r="C24" s="127"/>
      <c r="D24" s="129"/>
      <c r="E24" s="130"/>
      <c r="F24" s="32">
        <f>SUM(F14:F23)</f>
        <v>0</v>
      </c>
      <c r="G24" s="130"/>
      <c r="H24" s="139"/>
      <c r="I24" s="127"/>
      <c r="J24" s="127"/>
      <c r="T24" s="128"/>
      <c r="U24" s="128"/>
      <c r="V24" s="128"/>
      <c r="W24" s="128"/>
      <c r="X24" s="128"/>
    </row>
    <row r="25" spans="1:24" s="6" customFormat="1" ht="15" customHeight="1" x14ac:dyDescent="0.25">
      <c r="A25" s="137"/>
      <c r="B25" s="127"/>
      <c r="C25" s="127"/>
      <c r="D25" s="129"/>
      <c r="E25" s="130"/>
      <c r="F25" s="130"/>
      <c r="G25" s="130"/>
      <c r="H25" s="139"/>
      <c r="I25" s="127"/>
      <c r="J25" s="127"/>
      <c r="T25" s="128"/>
      <c r="U25" s="128"/>
      <c r="V25" s="128"/>
      <c r="W25" s="128"/>
      <c r="X25" s="128"/>
    </row>
    <row r="26" spans="1:24" x14ac:dyDescent="0.25">
      <c r="A26" s="190">
        <v>12</v>
      </c>
      <c r="E26" s="67" t="s">
        <v>233</v>
      </c>
      <c r="F26" s="32">
        <f>SUMIF($G$14:$G$23,2,$F$14:$F$23)</f>
        <v>0</v>
      </c>
      <c r="G26" s="130"/>
      <c r="H26"/>
    </row>
    <row r="27" spans="1:24" x14ac:dyDescent="0.25">
      <c r="A27" s="190">
        <v>13</v>
      </c>
      <c r="E27" s="67" t="s">
        <v>231</v>
      </c>
      <c r="F27" s="32">
        <f>SUMIF($G$14:$G$23,3,$F$14:$F$23)</f>
        <v>0</v>
      </c>
      <c r="G27" s="130"/>
      <c r="H27"/>
    </row>
    <row r="28" spans="1:24" x14ac:dyDescent="0.25">
      <c r="A28" s="190">
        <f t="shared" si="1"/>
        <v>14</v>
      </c>
      <c r="E28" s="67" t="s">
        <v>232</v>
      </c>
      <c r="F28" s="32">
        <f>SUMIF($G$14:$G$23,4,$F$14:$F$23)</f>
        <v>0</v>
      </c>
      <c r="G28" s="130"/>
      <c r="H28"/>
    </row>
    <row r="29" spans="1:24" x14ac:dyDescent="0.25">
      <c r="A29" s="190">
        <f t="shared" si="1"/>
        <v>15</v>
      </c>
      <c r="E29" s="67" t="s">
        <v>234</v>
      </c>
      <c r="F29" s="32">
        <f>SUMIF($G$14:$G$23,5,$F$14:$F$23)</f>
        <v>0</v>
      </c>
      <c r="G29" s="130"/>
      <c r="H29"/>
    </row>
    <row r="30" spans="1:24" x14ac:dyDescent="0.25">
      <c r="F30" s="68" t="str">
        <f>IF(SUM(F26:F29)&lt;&gt;F24,"error","")</f>
        <v/>
      </c>
      <c r="G30" s="130"/>
      <c r="H30"/>
    </row>
    <row r="31" spans="1:24" ht="15.6" customHeight="1" x14ac:dyDescent="0.25">
      <c r="B31" s="162"/>
      <c r="C31" s="162"/>
      <c r="D31" s="162"/>
      <c r="E31" s="162"/>
      <c r="F31" s="163" t="s">
        <v>344</v>
      </c>
      <c r="G31" s="163"/>
      <c r="H31" s="162"/>
      <c r="I31" s="162"/>
      <c r="J31" s="124"/>
      <c r="T31" s="125"/>
      <c r="U31" s="125"/>
      <c r="V31" s="125"/>
      <c r="W31" s="125"/>
      <c r="X31" s="125"/>
    </row>
    <row r="32" spans="1:24" x14ac:dyDescent="0.25">
      <c r="A32" s="131"/>
      <c r="B32" s="124"/>
      <c r="C32" s="124"/>
      <c r="D32" s="132"/>
      <c r="E32" s="133"/>
      <c r="F32" s="133"/>
      <c r="G32" s="133"/>
      <c r="H32" s="140"/>
      <c r="I32" s="124"/>
      <c r="J32" s="124"/>
      <c r="T32" s="125"/>
      <c r="U32" s="125"/>
      <c r="V32" s="125"/>
      <c r="W32" s="125"/>
      <c r="X32" s="125"/>
    </row>
    <row r="33" spans="1:24" ht="15.6" customHeight="1" x14ac:dyDescent="0.25">
      <c r="A33" s="271" t="s">
        <v>304</v>
      </c>
      <c r="B33" s="271"/>
      <c r="C33" s="271"/>
      <c r="D33" s="271"/>
      <c r="E33" s="271"/>
      <c r="F33" s="271"/>
      <c r="G33" s="271"/>
      <c r="H33" s="271"/>
      <c r="I33" s="271"/>
      <c r="J33" s="124"/>
      <c r="T33" s="125"/>
      <c r="U33" s="125"/>
      <c r="V33" s="125"/>
      <c r="W33" s="125"/>
      <c r="X33" s="125"/>
    </row>
    <row r="34" spans="1:24" x14ac:dyDescent="0.25">
      <c r="A34" s="271"/>
      <c r="B34" s="271"/>
      <c r="C34" s="271"/>
      <c r="D34" s="271"/>
      <c r="E34" s="271"/>
      <c r="F34" s="271"/>
      <c r="G34" s="271"/>
      <c r="H34" s="271"/>
      <c r="I34" s="271"/>
      <c r="J34" s="124"/>
      <c r="T34" s="125"/>
      <c r="U34" s="125"/>
      <c r="V34" s="125"/>
      <c r="W34" s="125"/>
      <c r="X34" s="125"/>
    </row>
    <row r="35" spans="1:24" x14ac:dyDescent="0.25">
      <c r="A35" s="271"/>
      <c r="B35" s="271"/>
      <c r="C35" s="271"/>
      <c r="D35" s="271"/>
      <c r="E35" s="271"/>
      <c r="F35" s="271"/>
      <c r="G35" s="271"/>
      <c r="H35" s="271"/>
      <c r="I35" s="271"/>
      <c r="J35" s="124"/>
      <c r="T35" s="125"/>
      <c r="U35" s="125"/>
      <c r="V35" s="125"/>
      <c r="W35" s="125"/>
      <c r="X35" s="125"/>
    </row>
    <row r="36" spans="1:24" ht="14.25" customHeight="1" x14ac:dyDescent="0.25"/>
    <row r="92" spans="7:7" hidden="1" x14ac:dyDescent="0.25">
      <c r="G92">
        <v>2</v>
      </c>
    </row>
    <row r="93" spans="7:7" hidden="1" x14ac:dyDescent="0.25">
      <c r="G93">
        <v>3</v>
      </c>
    </row>
    <row r="94" spans="7:7" hidden="1" x14ac:dyDescent="0.25">
      <c r="G94">
        <v>4</v>
      </c>
    </row>
    <row r="95" spans="7:7" hidden="1" x14ac:dyDescent="0.25">
      <c r="G95">
        <v>5</v>
      </c>
    </row>
  </sheetData>
  <mergeCells count="16">
    <mergeCell ref="B21:C21"/>
    <mergeCell ref="B22:C22"/>
    <mergeCell ref="B23:C23"/>
    <mergeCell ref="A33:I35"/>
    <mergeCell ref="B13:C13"/>
    <mergeCell ref="B14:C14"/>
    <mergeCell ref="B15:C15"/>
    <mergeCell ref="B16:C16"/>
    <mergeCell ref="B17:C17"/>
    <mergeCell ref="B18:C18"/>
    <mergeCell ref="A9:I10"/>
    <mergeCell ref="C5:D5"/>
    <mergeCell ref="C6:D6"/>
    <mergeCell ref="B19:C19"/>
    <mergeCell ref="B20:C20"/>
    <mergeCell ref="B12:C12"/>
  </mergeCells>
  <dataValidations count="1">
    <dataValidation type="list" allowBlank="1" showInputMessage="1" showErrorMessage="1" sqref="G14:G23" xr:uid="{00000000-0002-0000-0500-000000000000}">
      <formula1>$G$92:$G$95</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AC142"/>
  </sheetPr>
  <dimension ref="A1:K25"/>
  <sheetViews>
    <sheetView showGridLines="0" zoomScale="140" zoomScaleNormal="140" workbookViewId="0">
      <selection activeCell="B13" sqref="B13:C13"/>
    </sheetView>
  </sheetViews>
  <sheetFormatPr defaultRowHeight="15" x14ac:dyDescent="0.25"/>
  <cols>
    <col min="1" max="1" width="4" customWidth="1"/>
    <col min="2" max="4" width="19.42578125" customWidth="1"/>
    <col min="5" max="9" width="18.42578125" customWidth="1"/>
    <col min="10" max="10" width="9.42578125" customWidth="1"/>
    <col min="11" max="11" width="36.140625" bestFit="1" customWidth="1"/>
  </cols>
  <sheetData>
    <row r="1" spans="1:11" ht="26.25" x14ac:dyDescent="0.4">
      <c r="A1" s="4" t="s">
        <v>0</v>
      </c>
    </row>
    <row r="2" spans="1:11" ht="21" x14ac:dyDescent="0.35">
      <c r="A2" s="3" t="s">
        <v>1</v>
      </c>
    </row>
    <row r="3" spans="1:11" ht="24.95" customHeight="1" x14ac:dyDescent="0.35">
      <c r="A3" s="261" t="s">
        <v>252</v>
      </c>
      <c r="B3" s="261"/>
      <c r="C3" s="261"/>
      <c r="D3" s="261"/>
      <c r="E3" s="261"/>
      <c r="F3" s="261"/>
      <c r="G3" s="261"/>
      <c r="H3" s="261"/>
      <c r="I3" s="261"/>
      <c r="J3" s="261"/>
    </row>
    <row r="5" spans="1:11" x14ac:dyDescent="0.25">
      <c r="A5" s="1" t="s">
        <v>2</v>
      </c>
      <c r="C5" s="169">
        <f>Certification!C5</f>
        <v>0</v>
      </c>
    </row>
    <row r="6" spans="1:11" x14ac:dyDescent="0.25">
      <c r="A6" s="1" t="s">
        <v>3</v>
      </c>
      <c r="C6" s="62">
        <f>Certification!C6</f>
        <v>44742</v>
      </c>
      <c r="D6" s="62"/>
    </row>
    <row r="8" spans="1:11" s="45" customFormat="1" x14ac:dyDescent="0.25">
      <c r="A8" s="191" t="s">
        <v>418</v>
      </c>
      <c r="B8" s="192"/>
      <c r="C8" s="192"/>
      <c r="D8" s="192"/>
      <c r="E8" s="192"/>
      <c r="F8" s="192"/>
      <c r="G8" s="192"/>
      <c r="H8" s="192"/>
      <c r="I8" s="192"/>
    </row>
    <row r="9" spans="1:11" s="174" customFormat="1" x14ac:dyDescent="0.25">
      <c r="A9" s="191"/>
      <c r="B9" s="193"/>
      <c r="C9" s="193"/>
      <c r="D9" s="193"/>
      <c r="E9" s="192"/>
      <c r="F9" s="192"/>
      <c r="G9" s="192"/>
      <c r="H9" s="192"/>
      <c r="I9" s="192"/>
    </row>
    <row r="10" spans="1:11" x14ac:dyDescent="0.25">
      <c r="A10" s="151"/>
      <c r="B10" s="270">
        <v>1</v>
      </c>
      <c r="C10" s="270"/>
      <c r="D10" s="171">
        <v>2</v>
      </c>
      <c r="E10" s="171">
        <v>3</v>
      </c>
      <c r="F10" s="171">
        <v>4</v>
      </c>
      <c r="G10" s="171">
        <v>5</v>
      </c>
      <c r="H10" s="171">
        <v>6</v>
      </c>
      <c r="I10" s="171">
        <v>7</v>
      </c>
    </row>
    <row r="11" spans="1:11" x14ac:dyDescent="0.25">
      <c r="B11" s="253" t="s">
        <v>227</v>
      </c>
      <c r="C11" s="253"/>
      <c r="D11" s="262" t="s">
        <v>229</v>
      </c>
      <c r="E11" s="274" t="s">
        <v>260</v>
      </c>
      <c r="F11" s="275"/>
      <c r="G11" s="274" t="s">
        <v>263</v>
      </c>
      <c r="H11" s="275"/>
      <c r="I11" s="253" t="s">
        <v>275</v>
      </c>
    </row>
    <row r="12" spans="1:11" ht="30" customHeight="1" x14ac:dyDescent="0.25">
      <c r="B12" s="253"/>
      <c r="C12" s="253"/>
      <c r="D12" s="262"/>
      <c r="E12" s="109" t="s">
        <v>261</v>
      </c>
      <c r="F12" s="109" t="s">
        <v>262</v>
      </c>
      <c r="G12" s="109" t="s">
        <v>261</v>
      </c>
      <c r="H12" s="109" t="s">
        <v>262</v>
      </c>
      <c r="I12" s="253"/>
    </row>
    <row r="13" spans="1:11" x14ac:dyDescent="0.25">
      <c r="A13" s="190">
        <v>1</v>
      </c>
      <c r="B13" s="273" t="s">
        <v>264</v>
      </c>
      <c r="C13" s="273"/>
      <c r="D13" s="43" t="s">
        <v>26</v>
      </c>
      <c r="E13" s="46">
        <f>'Schedule 2A'!$F$73</f>
        <v>0</v>
      </c>
      <c r="F13" s="46">
        <f>'Schedule 2A'!$G$73+'Schedule 2A'!$H$75</f>
        <v>0</v>
      </c>
      <c r="G13" s="46">
        <f>'Schedule 2A'!$J$73</f>
        <v>0</v>
      </c>
      <c r="H13" s="46">
        <f>'Schedule 2A'!$K$73+'Schedule 2A'!$L$75</f>
        <v>0</v>
      </c>
      <c r="I13" s="135">
        <f>SUM(E13:H13)</f>
        <v>0</v>
      </c>
    </row>
    <row r="14" spans="1:11" x14ac:dyDescent="0.25">
      <c r="A14" s="190">
        <v>2</v>
      </c>
      <c r="B14" s="273" t="s">
        <v>266</v>
      </c>
      <c r="C14" s="273"/>
      <c r="D14" s="43" t="s">
        <v>27</v>
      </c>
      <c r="E14" s="46">
        <f>'Schedule 2B'!$F$73</f>
        <v>0</v>
      </c>
      <c r="F14" s="46">
        <f>'Schedule 2B'!$G$73+'Schedule 2B'!$H$75</f>
        <v>0</v>
      </c>
      <c r="G14" s="46">
        <f>'Schedule 2B'!$J$73</f>
        <v>0</v>
      </c>
      <c r="H14" s="46">
        <f>'Schedule 2B'!$K$73+'Schedule 2B'!$L$75</f>
        <v>0</v>
      </c>
      <c r="I14" s="135">
        <f>SUM(E14:H14)</f>
        <v>0</v>
      </c>
    </row>
    <row r="15" spans="1:11" x14ac:dyDescent="0.25">
      <c r="A15" s="190">
        <v>3</v>
      </c>
      <c r="B15" s="273" t="s">
        <v>253</v>
      </c>
      <c r="C15" s="273"/>
      <c r="D15" s="43" t="s">
        <v>28</v>
      </c>
      <c r="E15" s="46">
        <f>'Schedule 2C'!$F$73</f>
        <v>0</v>
      </c>
      <c r="F15" s="46">
        <f>'Schedule 2C'!$G$73+'Schedule 2C'!$H$75</f>
        <v>0</v>
      </c>
      <c r="G15" s="46">
        <f>'Schedule 2C'!$J$73</f>
        <v>0</v>
      </c>
      <c r="H15" s="46">
        <f>'Schedule 2C'!$K$73+'Schedule 2C'!$L$75</f>
        <v>0</v>
      </c>
      <c r="I15" s="135">
        <f>SUM(E15:H15)</f>
        <v>0</v>
      </c>
      <c r="K15" s="86"/>
    </row>
    <row r="16" spans="1:11" x14ac:dyDescent="0.25">
      <c r="A16" s="190">
        <v>4</v>
      </c>
      <c r="B16" s="273" t="s">
        <v>265</v>
      </c>
      <c r="C16" s="273"/>
      <c r="D16" s="43" t="s">
        <v>228</v>
      </c>
      <c r="E16" s="46">
        <f>'Schedule 2D'!$F$73</f>
        <v>0</v>
      </c>
      <c r="F16" s="46">
        <f>'Schedule 2D'!$G$73+'Schedule 2D'!$H$75</f>
        <v>0</v>
      </c>
      <c r="G16" s="46">
        <f>'Schedule 2D'!$J$73</f>
        <v>0</v>
      </c>
      <c r="H16" s="46">
        <f>'Schedule 2D'!$K$73+'Schedule 2D'!$L$75</f>
        <v>0</v>
      </c>
      <c r="I16" s="135">
        <f>SUM(E16:H16)</f>
        <v>0</v>
      </c>
    </row>
    <row r="17" spans="1:10" x14ac:dyDescent="0.25">
      <c r="A17" s="190">
        <v>5</v>
      </c>
      <c r="E17" s="32">
        <f t="shared" ref="E17:H17" si="0">SUM(E13:E16)</f>
        <v>0</v>
      </c>
      <c r="F17" s="32">
        <f t="shared" si="0"/>
        <v>0</v>
      </c>
      <c r="G17" s="32">
        <f t="shared" si="0"/>
        <v>0</v>
      </c>
      <c r="H17" s="32">
        <f t="shared" si="0"/>
        <v>0</v>
      </c>
    </row>
    <row r="18" spans="1:10" s="100" customFormat="1" ht="12" x14ac:dyDescent="0.2">
      <c r="E18" s="157" t="s">
        <v>273</v>
      </c>
      <c r="F18" s="101">
        <f>SUM(E17:F17)</f>
        <v>0</v>
      </c>
      <c r="H18" s="101">
        <f>SUM(G17:H17)</f>
        <v>0</v>
      </c>
    </row>
    <row r="19" spans="1:10" s="100" customFormat="1" ht="12" x14ac:dyDescent="0.2">
      <c r="E19" s="158" t="s">
        <v>272</v>
      </c>
      <c r="F19" s="102">
        <f>'Schedule 1'!F95</f>
        <v>0</v>
      </c>
      <c r="H19" s="102">
        <f>'Schedule 1'!H95</f>
        <v>0</v>
      </c>
    </row>
    <row r="20" spans="1:10" s="100" customFormat="1" ht="12" x14ac:dyDescent="0.2">
      <c r="E20" s="158" t="s">
        <v>17</v>
      </c>
      <c r="F20" s="103">
        <f>F18-F19</f>
        <v>0</v>
      </c>
      <c r="H20" s="103">
        <f>H18-H19</f>
        <v>0</v>
      </c>
    </row>
    <row r="22" spans="1:10" x14ac:dyDescent="0.25">
      <c r="E22" s="109" t="s">
        <v>275</v>
      </c>
      <c r="F22" s="173"/>
    </row>
    <row r="23" spans="1:10" x14ac:dyDescent="0.25">
      <c r="A23" s="190">
        <v>6</v>
      </c>
      <c r="B23" s="273" t="s">
        <v>276</v>
      </c>
      <c r="C23" s="273"/>
      <c r="D23" s="43" t="s">
        <v>129</v>
      </c>
      <c r="E23" s="46">
        <f>'Schedule 1'!G93</f>
        <v>0</v>
      </c>
      <c r="F23" s="173"/>
      <c r="I23" s="32">
        <f>SUM(I13:I16)+E23</f>
        <v>0</v>
      </c>
      <c r="J23" s="152" t="s">
        <v>10</v>
      </c>
    </row>
    <row r="24" spans="1:10" ht="12.75" customHeight="1" x14ac:dyDescent="0.25">
      <c r="D24" s="158" t="s">
        <v>274</v>
      </c>
      <c r="E24" s="102">
        <f>'Schedule 1'!G95</f>
        <v>0</v>
      </c>
      <c r="F24" s="173"/>
    </row>
    <row r="25" spans="1:10" ht="12.75" customHeight="1" x14ac:dyDescent="0.25">
      <c r="D25" s="158" t="s">
        <v>17</v>
      </c>
      <c r="E25" s="103">
        <f>E23-E24</f>
        <v>0</v>
      </c>
    </row>
  </sheetData>
  <mergeCells count="12">
    <mergeCell ref="A3:J3"/>
    <mergeCell ref="B23:C23"/>
    <mergeCell ref="B15:C15"/>
    <mergeCell ref="B13:C13"/>
    <mergeCell ref="B16:C16"/>
    <mergeCell ref="B14:C14"/>
    <mergeCell ref="E11:F11"/>
    <mergeCell ref="G11:H11"/>
    <mergeCell ref="B10:C10"/>
    <mergeCell ref="I11:I12"/>
    <mergeCell ref="D11:D12"/>
    <mergeCell ref="B11:C12"/>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AC142"/>
  </sheetPr>
  <dimension ref="A1:O79"/>
  <sheetViews>
    <sheetView showGridLines="0" zoomScale="140" zoomScaleNormal="140" workbookViewId="0">
      <selection activeCell="B15" sqref="B15:D15"/>
    </sheetView>
  </sheetViews>
  <sheetFormatPr defaultRowHeight="15" x14ac:dyDescent="0.25"/>
  <cols>
    <col min="1" max="1" width="9.7109375" customWidth="1"/>
    <col min="2" max="2" width="16" customWidth="1"/>
    <col min="3" max="3" width="19.42578125" customWidth="1"/>
    <col min="4" max="4" width="15.42578125" customWidth="1"/>
    <col min="5" max="5" width="2.28515625" customWidth="1"/>
    <col min="6" max="8" width="18.140625" customWidth="1"/>
    <col min="9" max="9" width="2.28515625" customWidth="1"/>
    <col min="10" max="12" width="18.140625" customWidth="1"/>
    <col min="13" max="13" width="2.28515625" customWidth="1"/>
    <col min="14" max="14" width="11" customWidth="1"/>
    <col min="15" max="15" width="12" customWidth="1"/>
  </cols>
  <sheetData>
    <row r="1" spans="1:15" ht="26.25" x14ac:dyDescent="0.4">
      <c r="A1" s="4" t="s">
        <v>0</v>
      </c>
    </row>
    <row r="2" spans="1:15" ht="21" x14ac:dyDescent="0.35">
      <c r="A2" s="3" t="s">
        <v>1</v>
      </c>
    </row>
    <row r="3" spans="1:15" ht="24.95" customHeight="1" x14ac:dyDescent="0.35">
      <c r="A3" s="261" t="s">
        <v>267</v>
      </c>
      <c r="B3" s="261"/>
      <c r="C3" s="261"/>
      <c r="D3" s="261"/>
      <c r="E3" s="261"/>
      <c r="F3" s="261"/>
      <c r="G3" s="261"/>
      <c r="H3" s="261"/>
    </row>
    <row r="5" spans="1:15" x14ac:dyDescent="0.25">
      <c r="A5" s="1" t="s">
        <v>2</v>
      </c>
      <c r="C5" s="169">
        <f>Certification!C5</f>
        <v>0</v>
      </c>
    </row>
    <row r="6" spans="1:15" x14ac:dyDescent="0.25">
      <c r="A6" s="1" t="s">
        <v>3</v>
      </c>
      <c r="C6" s="84">
        <f>Certification!C6</f>
        <v>44742</v>
      </c>
      <c r="F6" s="84"/>
    </row>
    <row r="8" spans="1:15" x14ac:dyDescent="0.25">
      <c r="A8" s="1" t="s">
        <v>314</v>
      </c>
      <c r="B8" s="1" t="s">
        <v>313</v>
      </c>
      <c r="C8" s="1"/>
      <c r="D8" s="65" t="s">
        <v>226</v>
      </c>
      <c r="E8" s="74" t="s">
        <v>321</v>
      </c>
    </row>
    <row r="10" spans="1:15" x14ac:dyDescent="0.25">
      <c r="A10" s="1" t="s">
        <v>315</v>
      </c>
      <c r="B10" s="1" t="s">
        <v>317</v>
      </c>
      <c r="C10" s="1"/>
    </row>
    <row r="11" spans="1:15" s="173" customFormat="1" x14ac:dyDescent="0.25">
      <c r="A11" s="170"/>
      <c r="B11" s="170"/>
      <c r="C11" s="170"/>
    </row>
    <row r="12" spans="1:15" x14ac:dyDescent="0.25">
      <c r="B12" s="270">
        <v>1</v>
      </c>
      <c r="C12" s="270"/>
      <c r="D12" s="270"/>
      <c r="F12" s="171">
        <v>2</v>
      </c>
      <c r="G12" s="171">
        <v>3</v>
      </c>
      <c r="H12" s="171">
        <v>4</v>
      </c>
      <c r="I12" s="173"/>
      <c r="J12" s="171">
        <v>5</v>
      </c>
      <c r="K12" s="171">
        <v>6</v>
      </c>
      <c r="L12" s="171">
        <v>7</v>
      </c>
      <c r="N12" s="171">
        <v>8</v>
      </c>
      <c r="O12" s="171">
        <v>9</v>
      </c>
    </row>
    <row r="13" spans="1:15" x14ac:dyDescent="0.25">
      <c r="B13" s="253" t="s">
        <v>316</v>
      </c>
      <c r="C13" s="253"/>
      <c r="D13" s="253"/>
      <c r="F13" s="274" t="s">
        <v>328</v>
      </c>
      <c r="G13" s="276"/>
      <c r="H13" s="275"/>
      <c r="J13" s="274" t="s">
        <v>329</v>
      </c>
      <c r="K13" s="276"/>
      <c r="L13" s="275"/>
      <c r="N13" s="262" t="s">
        <v>311</v>
      </c>
      <c r="O13" s="262" t="s">
        <v>419</v>
      </c>
    </row>
    <row r="14" spans="1:15" ht="55.5" customHeight="1" x14ac:dyDescent="0.25">
      <c r="B14" s="253"/>
      <c r="C14" s="253"/>
      <c r="D14" s="253"/>
      <c r="E14" s="86"/>
      <c r="F14" s="109" t="s">
        <v>269</v>
      </c>
      <c r="G14" s="109" t="s">
        <v>270</v>
      </c>
      <c r="H14" s="109" t="s">
        <v>271</v>
      </c>
      <c r="I14" s="86"/>
      <c r="J14" s="147" t="s">
        <v>269</v>
      </c>
      <c r="K14" s="147" t="s">
        <v>270</v>
      </c>
      <c r="L14" s="147" t="s">
        <v>271</v>
      </c>
      <c r="M14" s="86"/>
      <c r="N14" s="262"/>
      <c r="O14" s="262"/>
    </row>
    <row r="15" spans="1:15" x14ac:dyDescent="0.25">
      <c r="A15" s="190">
        <v>1</v>
      </c>
      <c r="B15" s="260"/>
      <c r="C15" s="260"/>
      <c r="D15" s="260"/>
      <c r="F15" s="31"/>
      <c r="G15" s="31"/>
      <c r="H15" s="135">
        <f>SUM(F15:G15)</f>
        <v>0</v>
      </c>
      <c r="J15" s="31"/>
      <c r="K15" s="31"/>
      <c r="L15" s="135">
        <f>SUM(J15:K15)</f>
        <v>0</v>
      </c>
      <c r="N15" s="150"/>
      <c r="O15" s="150"/>
    </row>
    <row r="16" spans="1:15" x14ac:dyDescent="0.25">
      <c r="A16" s="190">
        <v>2</v>
      </c>
      <c r="B16" s="260"/>
      <c r="C16" s="260"/>
      <c r="D16" s="260"/>
      <c r="F16" s="31"/>
      <c r="G16" s="31"/>
      <c r="H16" s="135">
        <f t="shared" ref="H16:H72" si="0">SUM(F16:G16)</f>
        <v>0</v>
      </c>
      <c r="J16" s="31"/>
      <c r="K16" s="31"/>
      <c r="L16" s="135">
        <f t="shared" ref="L16:L72" si="1">SUM(J16:K16)</f>
        <v>0</v>
      </c>
      <c r="N16" s="150"/>
      <c r="O16" s="150"/>
    </row>
    <row r="17" spans="1:15" x14ac:dyDescent="0.25">
      <c r="A17" s="190">
        <v>3</v>
      </c>
      <c r="B17" s="260"/>
      <c r="C17" s="260"/>
      <c r="D17" s="260"/>
      <c r="F17" s="31"/>
      <c r="G17" s="31"/>
      <c r="H17" s="135">
        <f t="shared" si="0"/>
        <v>0</v>
      </c>
      <c r="J17" s="31"/>
      <c r="K17" s="31"/>
      <c r="L17" s="135">
        <f t="shared" si="1"/>
        <v>0</v>
      </c>
      <c r="N17" s="150"/>
      <c r="O17" s="150"/>
    </row>
    <row r="18" spans="1:15" x14ac:dyDescent="0.25">
      <c r="A18" s="190">
        <v>4</v>
      </c>
      <c r="B18" s="260"/>
      <c r="C18" s="260"/>
      <c r="D18" s="260"/>
      <c r="F18" s="31"/>
      <c r="G18" s="31"/>
      <c r="H18" s="135">
        <f t="shared" si="0"/>
        <v>0</v>
      </c>
      <c r="J18" s="31"/>
      <c r="K18" s="31"/>
      <c r="L18" s="135">
        <f t="shared" si="1"/>
        <v>0</v>
      </c>
      <c r="N18" s="150"/>
      <c r="O18" s="150"/>
    </row>
    <row r="19" spans="1:15" x14ac:dyDescent="0.25">
      <c r="A19" s="190">
        <v>5</v>
      </c>
      <c r="B19" s="260"/>
      <c r="C19" s="260"/>
      <c r="D19" s="260"/>
      <c r="F19" s="31"/>
      <c r="G19" s="31"/>
      <c r="H19" s="135">
        <f t="shared" si="0"/>
        <v>0</v>
      </c>
      <c r="J19" s="31"/>
      <c r="K19" s="31"/>
      <c r="L19" s="135">
        <f t="shared" si="1"/>
        <v>0</v>
      </c>
      <c r="N19" s="150"/>
      <c r="O19" s="150"/>
    </row>
    <row r="20" spans="1:15" x14ac:dyDescent="0.25">
      <c r="A20" s="190">
        <v>6</v>
      </c>
      <c r="B20" s="260"/>
      <c r="C20" s="260"/>
      <c r="D20" s="260"/>
      <c r="F20" s="31"/>
      <c r="G20" s="31"/>
      <c r="H20" s="135">
        <f t="shared" si="0"/>
        <v>0</v>
      </c>
      <c r="J20" s="31"/>
      <c r="K20" s="31"/>
      <c r="L20" s="135">
        <f t="shared" si="1"/>
        <v>0</v>
      </c>
      <c r="N20" s="150"/>
      <c r="O20" s="150"/>
    </row>
    <row r="21" spans="1:15" x14ac:dyDescent="0.25">
      <c r="A21" s="190">
        <v>7</v>
      </c>
      <c r="B21" s="260"/>
      <c r="C21" s="260"/>
      <c r="D21" s="260"/>
      <c r="F21" s="31"/>
      <c r="G21" s="31"/>
      <c r="H21" s="135">
        <f t="shared" si="0"/>
        <v>0</v>
      </c>
      <c r="J21" s="31"/>
      <c r="K21" s="31"/>
      <c r="L21" s="135">
        <f t="shared" si="1"/>
        <v>0</v>
      </c>
      <c r="N21" s="150"/>
      <c r="O21" s="150"/>
    </row>
    <row r="22" spans="1:15" x14ac:dyDescent="0.25">
      <c r="A22" s="190">
        <v>8</v>
      </c>
      <c r="B22" s="260"/>
      <c r="C22" s="260"/>
      <c r="D22" s="260"/>
      <c r="F22" s="31"/>
      <c r="G22" s="31"/>
      <c r="H22" s="135">
        <f t="shared" si="0"/>
        <v>0</v>
      </c>
      <c r="J22" s="31"/>
      <c r="K22" s="31"/>
      <c r="L22" s="135">
        <f t="shared" si="1"/>
        <v>0</v>
      </c>
      <c r="N22" s="150"/>
      <c r="O22" s="150"/>
    </row>
    <row r="23" spans="1:15" x14ac:dyDescent="0.25">
      <c r="A23" s="190">
        <v>9</v>
      </c>
      <c r="B23" s="260"/>
      <c r="C23" s="260"/>
      <c r="D23" s="260"/>
      <c r="F23" s="31"/>
      <c r="G23" s="31"/>
      <c r="H23" s="135">
        <f t="shared" si="0"/>
        <v>0</v>
      </c>
      <c r="J23" s="31"/>
      <c r="K23" s="31"/>
      <c r="L23" s="135">
        <f t="shared" si="1"/>
        <v>0</v>
      </c>
      <c r="N23" s="150"/>
      <c r="O23" s="150"/>
    </row>
    <row r="24" spans="1:15" x14ac:dyDescent="0.25">
      <c r="A24" s="190">
        <v>10</v>
      </c>
      <c r="B24" s="260"/>
      <c r="C24" s="260"/>
      <c r="D24" s="260"/>
      <c r="F24" s="31"/>
      <c r="G24" s="31"/>
      <c r="H24" s="135">
        <f t="shared" si="0"/>
        <v>0</v>
      </c>
      <c r="J24" s="31"/>
      <c r="K24" s="31"/>
      <c r="L24" s="135">
        <f t="shared" si="1"/>
        <v>0</v>
      </c>
      <c r="N24" s="150"/>
      <c r="O24" s="150"/>
    </row>
    <row r="25" spans="1:15" x14ac:dyDescent="0.25">
      <c r="A25" s="190">
        <v>11</v>
      </c>
      <c r="B25" s="260"/>
      <c r="C25" s="260"/>
      <c r="D25" s="260"/>
      <c r="F25" s="31"/>
      <c r="G25" s="31"/>
      <c r="H25" s="135">
        <f t="shared" si="0"/>
        <v>0</v>
      </c>
      <c r="J25" s="31"/>
      <c r="K25" s="31"/>
      <c r="L25" s="135">
        <f t="shared" si="1"/>
        <v>0</v>
      </c>
      <c r="N25" s="150"/>
      <c r="O25" s="150"/>
    </row>
    <row r="26" spans="1:15" x14ac:dyDescent="0.25">
      <c r="A26" s="190">
        <v>12</v>
      </c>
      <c r="B26" s="260"/>
      <c r="C26" s="260"/>
      <c r="D26" s="260"/>
      <c r="F26" s="31"/>
      <c r="G26" s="31"/>
      <c r="H26" s="135">
        <f t="shared" si="0"/>
        <v>0</v>
      </c>
      <c r="J26" s="31"/>
      <c r="K26" s="31"/>
      <c r="L26" s="135">
        <f t="shared" si="1"/>
        <v>0</v>
      </c>
      <c r="N26" s="150"/>
      <c r="O26" s="150"/>
    </row>
    <row r="27" spans="1:15" x14ac:dyDescent="0.25">
      <c r="A27" s="190">
        <v>13</v>
      </c>
      <c r="B27" s="260"/>
      <c r="C27" s="260"/>
      <c r="D27" s="260"/>
      <c r="F27" s="31"/>
      <c r="G27" s="31"/>
      <c r="H27" s="135">
        <f t="shared" si="0"/>
        <v>0</v>
      </c>
      <c r="J27" s="31"/>
      <c r="K27" s="31"/>
      <c r="L27" s="135">
        <f t="shared" si="1"/>
        <v>0</v>
      </c>
      <c r="N27" s="150"/>
      <c r="O27" s="150"/>
    </row>
    <row r="28" spans="1:15" x14ac:dyDescent="0.25">
      <c r="A28" s="190">
        <v>14</v>
      </c>
      <c r="B28" s="260"/>
      <c r="C28" s="260"/>
      <c r="D28" s="260"/>
      <c r="F28" s="31"/>
      <c r="G28" s="31"/>
      <c r="H28" s="135">
        <f t="shared" si="0"/>
        <v>0</v>
      </c>
      <c r="J28" s="31"/>
      <c r="K28" s="31"/>
      <c r="L28" s="135">
        <f t="shared" si="1"/>
        <v>0</v>
      </c>
      <c r="N28" s="150"/>
      <c r="O28" s="150"/>
    </row>
    <row r="29" spans="1:15" x14ac:dyDescent="0.25">
      <c r="A29" s="190">
        <v>15</v>
      </c>
      <c r="B29" s="260"/>
      <c r="C29" s="260"/>
      <c r="D29" s="260"/>
      <c r="F29" s="31"/>
      <c r="G29" s="31"/>
      <c r="H29" s="135">
        <f t="shared" si="0"/>
        <v>0</v>
      </c>
      <c r="J29" s="31"/>
      <c r="K29" s="31"/>
      <c r="L29" s="135">
        <f t="shared" si="1"/>
        <v>0</v>
      </c>
      <c r="N29" s="150"/>
      <c r="O29" s="150"/>
    </row>
    <row r="30" spans="1:15" x14ac:dyDescent="0.25">
      <c r="A30" s="190">
        <v>16</v>
      </c>
      <c r="B30" s="260"/>
      <c r="C30" s="260"/>
      <c r="D30" s="260"/>
      <c r="F30" s="31"/>
      <c r="G30" s="31"/>
      <c r="H30" s="135">
        <f t="shared" si="0"/>
        <v>0</v>
      </c>
      <c r="J30" s="31"/>
      <c r="K30" s="31"/>
      <c r="L30" s="135">
        <f t="shared" si="1"/>
        <v>0</v>
      </c>
      <c r="N30" s="150"/>
      <c r="O30" s="150"/>
    </row>
    <row r="31" spans="1:15" x14ac:dyDescent="0.25">
      <c r="A31" s="190">
        <v>17</v>
      </c>
      <c r="B31" s="260"/>
      <c r="C31" s="260"/>
      <c r="D31" s="260"/>
      <c r="F31" s="31"/>
      <c r="G31" s="31"/>
      <c r="H31" s="135">
        <f t="shared" si="0"/>
        <v>0</v>
      </c>
      <c r="J31" s="31"/>
      <c r="K31" s="31"/>
      <c r="L31" s="135">
        <f t="shared" si="1"/>
        <v>0</v>
      </c>
      <c r="N31" s="150"/>
      <c r="O31" s="150"/>
    </row>
    <row r="32" spans="1:15" x14ac:dyDescent="0.25">
      <c r="A32" s="190">
        <v>18</v>
      </c>
      <c r="B32" s="260"/>
      <c r="C32" s="260"/>
      <c r="D32" s="260"/>
      <c r="F32" s="31"/>
      <c r="G32" s="31"/>
      <c r="H32" s="135">
        <f t="shared" si="0"/>
        <v>0</v>
      </c>
      <c r="J32" s="31"/>
      <c r="K32" s="31"/>
      <c r="L32" s="135">
        <f t="shared" si="1"/>
        <v>0</v>
      </c>
      <c r="N32" s="150"/>
      <c r="O32" s="150"/>
    </row>
    <row r="33" spans="1:15" x14ac:dyDescent="0.25">
      <c r="A33" s="190">
        <v>19</v>
      </c>
      <c r="B33" s="260"/>
      <c r="C33" s="260"/>
      <c r="D33" s="260"/>
      <c r="F33" s="31"/>
      <c r="G33" s="31"/>
      <c r="H33" s="135">
        <f t="shared" si="0"/>
        <v>0</v>
      </c>
      <c r="J33" s="31"/>
      <c r="K33" s="31"/>
      <c r="L33" s="135">
        <f t="shared" si="1"/>
        <v>0</v>
      </c>
      <c r="N33" s="150"/>
      <c r="O33" s="150"/>
    </row>
    <row r="34" spans="1:15" x14ac:dyDescent="0.25">
      <c r="A34" s="190">
        <v>20</v>
      </c>
      <c r="B34" s="260"/>
      <c r="C34" s="260"/>
      <c r="D34" s="260"/>
      <c r="F34" s="31"/>
      <c r="G34" s="31"/>
      <c r="H34" s="135">
        <f t="shared" si="0"/>
        <v>0</v>
      </c>
      <c r="J34" s="31"/>
      <c r="K34" s="31"/>
      <c r="L34" s="135">
        <f t="shared" si="1"/>
        <v>0</v>
      </c>
      <c r="N34" s="150"/>
      <c r="O34" s="150"/>
    </row>
    <row r="35" spans="1:15" x14ac:dyDescent="0.25">
      <c r="A35" s="190">
        <v>21</v>
      </c>
      <c r="B35" s="260"/>
      <c r="C35" s="260"/>
      <c r="D35" s="260"/>
      <c r="F35" s="31"/>
      <c r="G35" s="31"/>
      <c r="H35" s="135">
        <f t="shared" si="0"/>
        <v>0</v>
      </c>
      <c r="J35" s="31"/>
      <c r="K35" s="31"/>
      <c r="L35" s="135">
        <f t="shared" si="1"/>
        <v>0</v>
      </c>
      <c r="N35" s="150"/>
      <c r="O35" s="150"/>
    </row>
    <row r="36" spans="1:15" x14ac:dyDescent="0.25">
      <c r="A36" s="190">
        <v>22</v>
      </c>
      <c r="B36" s="260"/>
      <c r="C36" s="260"/>
      <c r="D36" s="260"/>
      <c r="F36" s="31"/>
      <c r="G36" s="31"/>
      <c r="H36" s="135">
        <f t="shared" si="0"/>
        <v>0</v>
      </c>
      <c r="J36" s="31"/>
      <c r="K36" s="31"/>
      <c r="L36" s="135">
        <f t="shared" si="1"/>
        <v>0</v>
      </c>
      <c r="N36" s="150"/>
      <c r="O36" s="150"/>
    </row>
    <row r="37" spans="1:15" x14ac:dyDescent="0.25">
      <c r="A37" s="190">
        <v>23</v>
      </c>
      <c r="B37" s="260"/>
      <c r="C37" s="260"/>
      <c r="D37" s="260"/>
      <c r="F37" s="31"/>
      <c r="G37" s="31"/>
      <c r="H37" s="135">
        <f t="shared" si="0"/>
        <v>0</v>
      </c>
      <c r="J37" s="31"/>
      <c r="K37" s="31"/>
      <c r="L37" s="135">
        <f t="shared" si="1"/>
        <v>0</v>
      </c>
      <c r="N37" s="150"/>
      <c r="O37" s="150"/>
    </row>
    <row r="38" spans="1:15" x14ac:dyDescent="0.25">
      <c r="A38" s="190">
        <v>24</v>
      </c>
      <c r="B38" s="260"/>
      <c r="C38" s="260"/>
      <c r="D38" s="260"/>
      <c r="F38" s="31"/>
      <c r="G38" s="31"/>
      <c r="H38" s="135">
        <f t="shared" si="0"/>
        <v>0</v>
      </c>
      <c r="J38" s="31"/>
      <c r="K38" s="31"/>
      <c r="L38" s="135">
        <f t="shared" si="1"/>
        <v>0</v>
      </c>
      <c r="N38" s="150"/>
      <c r="O38" s="150"/>
    </row>
    <row r="39" spans="1:15" x14ac:dyDescent="0.25">
      <c r="A39" s="190">
        <v>25</v>
      </c>
      <c r="B39" s="260"/>
      <c r="C39" s="260"/>
      <c r="D39" s="260"/>
      <c r="F39" s="31"/>
      <c r="G39" s="31"/>
      <c r="H39" s="135">
        <f t="shared" si="0"/>
        <v>0</v>
      </c>
      <c r="J39" s="31"/>
      <c r="K39" s="31"/>
      <c r="L39" s="135">
        <f t="shared" si="1"/>
        <v>0</v>
      </c>
      <c r="N39" s="150"/>
      <c r="O39" s="150"/>
    </row>
    <row r="40" spans="1:15" x14ac:dyDescent="0.25">
      <c r="A40" s="190">
        <v>26</v>
      </c>
      <c r="B40" s="260"/>
      <c r="C40" s="260"/>
      <c r="D40" s="260"/>
      <c r="F40" s="31"/>
      <c r="G40" s="31"/>
      <c r="H40" s="135">
        <f t="shared" si="0"/>
        <v>0</v>
      </c>
      <c r="J40" s="31"/>
      <c r="K40" s="31"/>
      <c r="L40" s="135">
        <f t="shared" si="1"/>
        <v>0</v>
      </c>
      <c r="N40" s="150"/>
      <c r="O40" s="150"/>
    </row>
    <row r="41" spans="1:15" x14ac:dyDescent="0.25">
      <c r="A41" s="190">
        <v>27</v>
      </c>
      <c r="B41" s="260"/>
      <c r="C41" s="260"/>
      <c r="D41" s="260"/>
      <c r="F41" s="31"/>
      <c r="G41" s="31"/>
      <c r="H41" s="135">
        <f t="shared" si="0"/>
        <v>0</v>
      </c>
      <c r="J41" s="31"/>
      <c r="K41" s="31"/>
      <c r="L41" s="135">
        <f t="shared" si="1"/>
        <v>0</v>
      </c>
      <c r="N41" s="150"/>
      <c r="O41" s="150"/>
    </row>
    <row r="42" spans="1:15" x14ac:dyDescent="0.25">
      <c r="A42" s="190">
        <v>28</v>
      </c>
      <c r="B42" s="260"/>
      <c r="C42" s="260"/>
      <c r="D42" s="260"/>
      <c r="F42" s="31"/>
      <c r="G42" s="31"/>
      <c r="H42" s="135">
        <f t="shared" si="0"/>
        <v>0</v>
      </c>
      <c r="J42" s="31"/>
      <c r="K42" s="31"/>
      <c r="L42" s="135">
        <f t="shared" si="1"/>
        <v>0</v>
      </c>
      <c r="N42" s="150"/>
      <c r="O42" s="150"/>
    </row>
    <row r="43" spans="1:15" x14ac:dyDescent="0.25">
      <c r="A43" s="190">
        <v>29</v>
      </c>
      <c r="B43" s="260"/>
      <c r="C43" s="260"/>
      <c r="D43" s="260"/>
      <c r="F43" s="31"/>
      <c r="G43" s="31"/>
      <c r="H43" s="135">
        <f t="shared" si="0"/>
        <v>0</v>
      </c>
      <c r="J43" s="31"/>
      <c r="K43" s="31"/>
      <c r="L43" s="135">
        <f t="shared" si="1"/>
        <v>0</v>
      </c>
      <c r="N43" s="150"/>
      <c r="O43" s="150"/>
    </row>
    <row r="44" spans="1:15" x14ac:dyDescent="0.25">
      <c r="A44" s="190">
        <v>30</v>
      </c>
      <c r="B44" s="260"/>
      <c r="C44" s="260"/>
      <c r="D44" s="260"/>
      <c r="F44" s="31"/>
      <c r="G44" s="31"/>
      <c r="H44" s="135">
        <f t="shared" si="0"/>
        <v>0</v>
      </c>
      <c r="J44" s="31"/>
      <c r="K44" s="31"/>
      <c r="L44" s="135">
        <f t="shared" si="1"/>
        <v>0</v>
      </c>
      <c r="N44" s="150"/>
      <c r="O44" s="150"/>
    </row>
    <row r="45" spans="1:15" x14ac:dyDescent="0.25">
      <c r="A45" s="190">
        <v>31</v>
      </c>
      <c r="B45" s="260"/>
      <c r="C45" s="260"/>
      <c r="D45" s="260"/>
      <c r="F45" s="31"/>
      <c r="G45" s="31"/>
      <c r="H45" s="135">
        <f t="shared" si="0"/>
        <v>0</v>
      </c>
      <c r="J45" s="31"/>
      <c r="K45" s="31"/>
      <c r="L45" s="135">
        <f t="shared" si="1"/>
        <v>0</v>
      </c>
      <c r="N45" s="150"/>
      <c r="O45" s="150"/>
    </row>
    <row r="46" spans="1:15" x14ac:dyDescent="0.25">
      <c r="A46" s="190">
        <v>32</v>
      </c>
      <c r="B46" s="260"/>
      <c r="C46" s="260"/>
      <c r="D46" s="260"/>
      <c r="F46" s="31"/>
      <c r="G46" s="31"/>
      <c r="H46" s="135">
        <f t="shared" si="0"/>
        <v>0</v>
      </c>
      <c r="J46" s="31"/>
      <c r="K46" s="31"/>
      <c r="L46" s="135">
        <f t="shared" si="1"/>
        <v>0</v>
      </c>
      <c r="N46" s="150"/>
      <c r="O46" s="150"/>
    </row>
    <row r="47" spans="1:15" x14ac:dyDescent="0.25">
      <c r="A47" s="190">
        <v>33</v>
      </c>
      <c r="B47" s="260"/>
      <c r="C47" s="260"/>
      <c r="D47" s="260"/>
      <c r="F47" s="31"/>
      <c r="G47" s="31"/>
      <c r="H47" s="135">
        <f t="shared" si="0"/>
        <v>0</v>
      </c>
      <c r="J47" s="31"/>
      <c r="K47" s="31"/>
      <c r="L47" s="135">
        <f t="shared" si="1"/>
        <v>0</v>
      </c>
      <c r="N47" s="150"/>
      <c r="O47" s="150"/>
    </row>
    <row r="48" spans="1:15" x14ac:dyDescent="0.25">
      <c r="A48" s="190">
        <v>34</v>
      </c>
      <c r="B48" s="260"/>
      <c r="C48" s="260"/>
      <c r="D48" s="260"/>
      <c r="F48" s="31"/>
      <c r="G48" s="31"/>
      <c r="H48" s="135">
        <f t="shared" si="0"/>
        <v>0</v>
      </c>
      <c r="J48" s="31"/>
      <c r="K48" s="31"/>
      <c r="L48" s="135">
        <f t="shared" si="1"/>
        <v>0</v>
      </c>
      <c r="N48" s="150"/>
      <c r="O48" s="150"/>
    </row>
    <row r="49" spans="1:15" x14ac:dyDescent="0.25">
      <c r="A49" s="190">
        <v>35</v>
      </c>
      <c r="B49" s="260"/>
      <c r="C49" s="260"/>
      <c r="D49" s="260"/>
      <c r="F49" s="31"/>
      <c r="G49" s="31"/>
      <c r="H49" s="135">
        <f t="shared" si="0"/>
        <v>0</v>
      </c>
      <c r="J49" s="31"/>
      <c r="K49" s="31"/>
      <c r="L49" s="135">
        <f t="shared" si="1"/>
        <v>0</v>
      </c>
      <c r="N49" s="150"/>
      <c r="O49" s="150"/>
    </row>
    <row r="50" spans="1:15" x14ac:dyDescent="0.25">
      <c r="A50" s="190">
        <v>36</v>
      </c>
      <c r="B50" s="260"/>
      <c r="C50" s="260"/>
      <c r="D50" s="260"/>
      <c r="F50" s="31"/>
      <c r="G50" s="31"/>
      <c r="H50" s="135">
        <f t="shared" si="0"/>
        <v>0</v>
      </c>
      <c r="J50" s="31"/>
      <c r="K50" s="31"/>
      <c r="L50" s="135">
        <f t="shared" si="1"/>
        <v>0</v>
      </c>
      <c r="N50" s="150"/>
      <c r="O50" s="150"/>
    </row>
    <row r="51" spans="1:15" x14ac:dyDescent="0.25">
      <c r="A51" s="190">
        <v>37</v>
      </c>
      <c r="B51" s="260"/>
      <c r="C51" s="260"/>
      <c r="D51" s="260"/>
      <c r="F51" s="31"/>
      <c r="G51" s="31"/>
      <c r="H51" s="135">
        <f t="shared" si="0"/>
        <v>0</v>
      </c>
      <c r="J51" s="31"/>
      <c r="K51" s="31"/>
      <c r="L51" s="135">
        <f t="shared" si="1"/>
        <v>0</v>
      </c>
      <c r="N51" s="150"/>
      <c r="O51" s="150"/>
    </row>
    <row r="52" spans="1:15" x14ac:dyDescent="0.25">
      <c r="A52" s="190">
        <v>38</v>
      </c>
      <c r="B52" s="260"/>
      <c r="C52" s="260"/>
      <c r="D52" s="260"/>
      <c r="F52" s="31"/>
      <c r="G52" s="31"/>
      <c r="H52" s="135">
        <f t="shared" si="0"/>
        <v>0</v>
      </c>
      <c r="J52" s="31"/>
      <c r="K52" s="31"/>
      <c r="L52" s="135">
        <f t="shared" si="1"/>
        <v>0</v>
      </c>
      <c r="N52" s="150"/>
      <c r="O52" s="150"/>
    </row>
    <row r="53" spans="1:15" x14ac:dyDescent="0.25">
      <c r="A53" s="190">
        <v>39</v>
      </c>
      <c r="B53" s="260"/>
      <c r="C53" s="260"/>
      <c r="D53" s="260"/>
      <c r="F53" s="31"/>
      <c r="G53" s="31"/>
      <c r="H53" s="135">
        <f t="shared" si="0"/>
        <v>0</v>
      </c>
      <c r="J53" s="31"/>
      <c r="K53" s="31"/>
      <c r="L53" s="135">
        <f t="shared" si="1"/>
        <v>0</v>
      </c>
      <c r="N53" s="150"/>
      <c r="O53" s="150"/>
    </row>
    <row r="54" spans="1:15" x14ac:dyDescent="0.25">
      <c r="A54" s="190">
        <v>40</v>
      </c>
      <c r="B54" s="260"/>
      <c r="C54" s="260"/>
      <c r="D54" s="260"/>
      <c r="F54" s="31"/>
      <c r="G54" s="31"/>
      <c r="H54" s="135">
        <f t="shared" si="0"/>
        <v>0</v>
      </c>
      <c r="J54" s="31"/>
      <c r="K54" s="31"/>
      <c r="L54" s="135">
        <f t="shared" si="1"/>
        <v>0</v>
      </c>
      <c r="N54" s="150"/>
      <c r="O54" s="150"/>
    </row>
    <row r="55" spans="1:15" x14ac:dyDescent="0.25">
      <c r="A55" s="190">
        <v>41</v>
      </c>
      <c r="B55" s="260"/>
      <c r="C55" s="260"/>
      <c r="D55" s="260"/>
      <c r="F55" s="31"/>
      <c r="G55" s="31"/>
      <c r="H55" s="135">
        <f t="shared" si="0"/>
        <v>0</v>
      </c>
      <c r="J55" s="31"/>
      <c r="K55" s="31"/>
      <c r="L55" s="135">
        <f t="shared" si="1"/>
        <v>0</v>
      </c>
      <c r="N55" s="150"/>
      <c r="O55" s="150"/>
    </row>
    <row r="56" spans="1:15" x14ac:dyDescent="0.25">
      <c r="A56" s="190">
        <v>42</v>
      </c>
      <c r="B56" s="260"/>
      <c r="C56" s="260"/>
      <c r="D56" s="260"/>
      <c r="F56" s="31"/>
      <c r="G56" s="31"/>
      <c r="H56" s="135">
        <f t="shared" si="0"/>
        <v>0</v>
      </c>
      <c r="J56" s="31"/>
      <c r="K56" s="31"/>
      <c r="L56" s="135">
        <f t="shared" si="1"/>
        <v>0</v>
      </c>
      <c r="N56" s="150"/>
      <c r="O56" s="150"/>
    </row>
    <row r="57" spans="1:15" x14ac:dyDescent="0.25">
      <c r="A57" s="190">
        <v>43</v>
      </c>
      <c r="B57" s="260"/>
      <c r="C57" s="260"/>
      <c r="D57" s="260"/>
      <c r="F57" s="31"/>
      <c r="G57" s="31"/>
      <c r="H57" s="135">
        <f t="shared" si="0"/>
        <v>0</v>
      </c>
      <c r="J57" s="31"/>
      <c r="K57" s="31"/>
      <c r="L57" s="135">
        <f t="shared" si="1"/>
        <v>0</v>
      </c>
      <c r="N57" s="150"/>
      <c r="O57" s="150"/>
    </row>
    <row r="58" spans="1:15" x14ac:dyDescent="0.25">
      <c r="A58" s="190">
        <v>44</v>
      </c>
      <c r="B58" s="260"/>
      <c r="C58" s="260"/>
      <c r="D58" s="260"/>
      <c r="F58" s="31"/>
      <c r="G58" s="31"/>
      <c r="H58" s="135">
        <f t="shared" si="0"/>
        <v>0</v>
      </c>
      <c r="J58" s="31"/>
      <c r="K58" s="31"/>
      <c r="L58" s="135">
        <f t="shared" si="1"/>
        <v>0</v>
      </c>
      <c r="N58" s="150"/>
      <c r="O58" s="150"/>
    </row>
    <row r="59" spans="1:15" x14ac:dyDescent="0.25">
      <c r="A59" s="190">
        <v>45</v>
      </c>
      <c r="B59" s="260"/>
      <c r="C59" s="260"/>
      <c r="D59" s="260"/>
      <c r="F59" s="31"/>
      <c r="G59" s="31"/>
      <c r="H59" s="135">
        <f t="shared" si="0"/>
        <v>0</v>
      </c>
      <c r="J59" s="31"/>
      <c r="K59" s="31"/>
      <c r="L59" s="135">
        <f t="shared" si="1"/>
        <v>0</v>
      </c>
      <c r="N59" s="150"/>
      <c r="O59" s="150"/>
    </row>
    <row r="60" spans="1:15" x14ac:dyDescent="0.25">
      <c r="A60" s="190">
        <v>46</v>
      </c>
      <c r="B60" s="260"/>
      <c r="C60" s="260"/>
      <c r="D60" s="260"/>
      <c r="F60" s="31"/>
      <c r="G60" s="31"/>
      <c r="H60" s="135">
        <f t="shared" si="0"/>
        <v>0</v>
      </c>
      <c r="J60" s="31"/>
      <c r="K60" s="31"/>
      <c r="L60" s="135">
        <f t="shared" si="1"/>
        <v>0</v>
      </c>
      <c r="N60" s="150"/>
      <c r="O60" s="150"/>
    </row>
    <row r="61" spans="1:15" x14ac:dyDescent="0.25">
      <c r="A61" s="190">
        <v>47</v>
      </c>
      <c r="B61" s="260"/>
      <c r="C61" s="260"/>
      <c r="D61" s="260"/>
      <c r="F61" s="31"/>
      <c r="G61" s="31"/>
      <c r="H61" s="135">
        <f t="shared" si="0"/>
        <v>0</v>
      </c>
      <c r="J61" s="31"/>
      <c r="K61" s="31"/>
      <c r="L61" s="135">
        <f t="shared" si="1"/>
        <v>0</v>
      </c>
      <c r="N61" s="150"/>
      <c r="O61" s="150"/>
    </row>
    <row r="62" spans="1:15" x14ac:dyDescent="0.25">
      <c r="A62" s="190">
        <v>48</v>
      </c>
      <c r="B62" s="260"/>
      <c r="C62" s="260"/>
      <c r="D62" s="260"/>
      <c r="F62" s="31"/>
      <c r="G62" s="31"/>
      <c r="H62" s="135">
        <f t="shared" si="0"/>
        <v>0</v>
      </c>
      <c r="J62" s="31"/>
      <c r="K62" s="31"/>
      <c r="L62" s="135">
        <f t="shared" si="1"/>
        <v>0</v>
      </c>
      <c r="N62" s="150"/>
      <c r="O62" s="150"/>
    </row>
    <row r="63" spans="1:15" x14ac:dyDescent="0.25">
      <c r="A63" s="190">
        <v>49</v>
      </c>
      <c r="B63" s="260"/>
      <c r="C63" s="260"/>
      <c r="D63" s="260"/>
      <c r="F63" s="31"/>
      <c r="G63" s="31"/>
      <c r="H63" s="135">
        <f t="shared" si="0"/>
        <v>0</v>
      </c>
      <c r="J63" s="31"/>
      <c r="K63" s="31"/>
      <c r="L63" s="135">
        <f t="shared" si="1"/>
        <v>0</v>
      </c>
      <c r="N63" s="150"/>
      <c r="O63" s="150"/>
    </row>
    <row r="64" spans="1:15" x14ac:dyDescent="0.25">
      <c r="A64" s="190">
        <v>50</v>
      </c>
      <c r="B64" s="260"/>
      <c r="C64" s="260"/>
      <c r="D64" s="260"/>
      <c r="F64" s="31"/>
      <c r="G64" s="31"/>
      <c r="H64" s="135">
        <f t="shared" si="0"/>
        <v>0</v>
      </c>
      <c r="J64" s="31"/>
      <c r="K64" s="31"/>
      <c r="L64" s="135">
        <f t="shared" si="1"/>
        <v>0</v>
      </c>
      <c r="N64" s="150"/>
      <c r="O64" s="150"/>
    </row>
    <row r="65" spans="1:15" x14ac:dyDescent="0.25">
      <c r="A65" s="190">
        <v>51</v>
      </c>
      <c r="B65" s="260"/>
      <c r="C65" s="260"/>
      <c r="D65" s="260"/>
      <c r="F65" s="31"/>
      <c r="G65" s="31"/>
      <c r="H65" s="135">
        <f t="shared" si="0"/>
        <v>0</v>
      </c>
      <c r="J65" s="31"/>
      <c r="K65" s="31"/>
      <c r="L65" s="135">
        <f t="shared" si="1"/>
        <v>0</v>
      </c>
      <c r="N65" s="150"/>
      <c r="O65" s="150"/>
    </row>
    <row r="66" spans="1:15" x14ac:dyDescent="0.25">
      <c r="A66" s="190">
        <v>52</v>
      </c>
      <c r="B66" s="260"/>
      <c r="C66" s="260"/>
      <c r="D66" s="260"/>
      <c r="F66" s="31"/>
      <c r="G66" s="31"/>
      <c r="H66" s="135">
        <f t="shared" si="0"/>
        <v>0</v>
      </c>
      <c r="J66" s="31"/>
      <c r="K66" s="31"/>
      <c r="L66" s="135">
        <f t="shared" si="1"/>
        <v>0</v>
      </c>
      <c r="N66" s="150"/>
      <c r="O66" s="150"/>
    </row>
    <row r="67" spans="1:15" x14ac:dyDescent="0.25">
      <c r="A67" s="190">
        <v>53</v>
      </c>
      <c r="B67" s="260"/>
      <c r="C67" s="260"/>
      <c r="D67" s="260"/>
      <c r="F67" s="31"/>
      <c r="G67" s="31"/>
      <c r="H67" s="135">
        <f t="shared" si="0"/>
        <v>0</v>
      </c>
      <c r="J67" s="31"/>
      <c r="K67" s="31"/>
      <c r="L67" s="135">
        <f t="shared" si="1"/>
        <v>0</v>
      </c>
      <c r="N67" s="150"/>
      <c r="O67" s="150"/>
    </row>
    <row r="68" spans="1:15" x14ac:dyDescent="0.25">
      <c r="A68" s="190">
        <v>54</v>
      </c>
      <c r="B68" s="260"/>
      <c r="C68" s="260"/>
      <c r="D68" s="260"/>
      <c r="F68" s="31"/>
      <c r="G68" s="31"/>
      <c r="H68" s="135">
        <f t="shared" si="0"/>
        <v>0</v>
      </c>
      <c r="J68" s="31"/>
      <c r="K68" s="31"/>
      <c r="L68" s="135">
        <f t="shared" si="1"/>
        <v>0</v>
      </c>
      <c r="N68" s="150"/>
      <c r="O68" s="150"/>
    </row>
    <row r="69" spans="1:15" x14ac:dyDescent="0.25">
      <c r="A69" s="190">
        <v>55</v>
      </c>
      <c r="B69" s="260"/>
      <c r="C69" s="260"/>
      <c r="D69" s="260"/>
      <c r="F69" s="31"/>
      <c r="G69" s="31"/>
      <c r="H69" s="135">
        <f t="shared" si="0"/>
        <v>0</v>
      </c>
      <c r="J69" s="31"/>
      <c r="K69" s="31"/>
      <c r="L69" s="135">
        <f t="shared" si="1"/>
        <v>0</v>
      </c>
      <c r="N69" s="150"/>
      <c r="O69" s="150"/>
    </row>
    <row r="70" spans="1:15" x14ac:dyDescent="0.25">
      <c r="A70" s="190">
        <v>56</v>
      </c>
      <c r="B70" s="260"/>
      <c r="C70" s="260"/>
      <c r="D70" s="260"/>
      <c r="F70" s="31"/>
      <c r="G70" s="31"/>
      <c r="H70" s="135">
        <f t="shared" si="0"/>
        <v>0</v>
      </c>
      <c r="J70" s="31"/>
      <c r="K70" s="31"/>
      <c r="L70" s="135">
        <f t="shared" si="1"/>
        <v>0</v>
      </c>
      <c r="N70" s="150"/>
      <c r="O70" s="150"/>
    </row>
    <row r="71" spans="1:15" x14ac:dyDescent="0.25">
      <c r="A71" s="190">
        <v>57</v>
      </c>
      <c r="B71" s="260"/>
      <c r="C71" s="260"/>
      <c r="D71" s="260"/>
      <c r="F71" s="31"/>
      <c r="G71" s="31"/>
      <c r="H71" s="135">
        <f t="shared" si="0"/>
        <v>0</v>
      </c>
      <c r="J71" s="31"/>
      <c r="K71" s="31"/>
      <c r="L71" s="135">
        <f t="shared" si="1"/>
        <v>0</v>
      </c>
      <c r="N71" s="150"/>
      <c r="O71" s="150"/>
    </row>
    <row r="72" spans="1:15" x14ac:dyDescent="0.25">
      <c r="A72" s="190">
        <v>58</v>
      </c>
      <c r="B72" s="260"/>
      <c r="C72" s="260"/>
      <c r="D72" s="260"/>
      <c r="F72" s="31"/>
      <c r="G72" s="31"/>
      <c r="H72" s="135">
        <f t="shared" si="0"/>
        <v>0</v>
      </c>
      <c r="J72" s="31"/>
      <c r="K72" s="31"/>
      <c r="L72" s="135">
        <f t="shared" si="1"/>
        <v>0</v>
      </c>
      <c r="N72" s="150"/>
      <c r="O72" s="150"/>
    </row>
    <row r="73" spans="1:15" x14ac:dyDescent="0.25">
      <c r="A73" s="190">
        <v>59</v>
      </c>
      <c r="F73" s="32">
        <f>SUM(F15:F72)</f>
        <v>0</v>
      </c>
      <c r="G73" s="32">
        <f>SUM(G15:G72)</f>
        <v>0</v>
      </c>
      <c r="H73" s="32">
        <f>SUM(F73:G73)</f>
        <v>0</v>
      </c>
      <c r="J73" s="32">
        <f>SUM(J15:J72)</f>
        <v>0</v>
      </c>
      <c r="K73" s="32">
        <f>SUM(K15:K72)</f>
        <v>0</v>
      </c>
      <c r="L73" s="32">
        <f>SUM(J73:K73)</f>
        <v>0</v>
      </c>
      <c r="O73" s="194" t="s">
        <v>420</v>
      </c>
    </row>
    <row r="75" spans="1:15" x14ac:dyDescent="0.25">
      <c r="A75" s="190">
        <v>60</v>
      </c>
      <c r="D75" s="152" t="s">
        <v>320</v>
      </c>
      <c r="H75" s="31"/>
      <c r="K75" s="67"/>
      <c r="L75" s="31"/>
    </row>
    <row r="77" spans="1:15" x14ac:dyDescent="0.25">
      <c r="A77" s="190">
        <v>61</v>
      </c>
      <c r="D77" s="152" t="s">
        <v>330</v>
      </c>
      <c r="H77" s="32">
        <f>H73+H75</f>
        <v>0</v>
      </c>
      <c r="I77" t="s">
        <v>318</v>
      </c>
      <c r="K77" s="67"/>
      <c r="L77" s="32">
        <f>L73+L75</f>
        <v>0</v>
      </c>
      <c r="M77" t="s">
        <v>319</v>
      </c>
    </row>
    <row r="78" spans="1:15" ht="15.75" thickBot="1" x14ac:dyDescent="0.3"/>
    <row r="79" spans="1:15" s="153" customFormat="1" ht="16.5" thickBot="1" x14ac:dyDescent="0.3">
      <c r="A79" s="190">
        <v>62</v>
      </c>
      <c r="D79" s="154" t="s">
        <v>322</v>
      </c>
      <c r="H79" s="156">
        <f>H77+L77</f>
        <v>0</v>
      </c>
      <c r="I79" s="155"/>
      <c r="J79" s="155"/>
      <c r="K79" s="155"/>
      <c r="L79" s="155"/>
      <c r="M79" s="155"/>
    </row>
  </sheetData>
  <mergeCells count="65">
    <mergeCell ref="B12:D12"/>
    <mergeCell ref="N13:N14"/>
    <mergeCell ref="O13:O14"/>
    <mergeCell ref="B13:D14"/>
    <mergeCell ref="A3:H3"/>
    <mergeCell ref="F13:H13"/>
    <mergeCell ref="J13:L13"/>
    <mergeCell ref="B72:D72"/>
    <mergeCell ref="B61:D61"/>
    <mergeCell ref="B62:D62"/>
    <mergeCell ref="B63:D63"/>
    <mergeCell ref="B64:D64"/>
    <mergeCell ref="B65:D65"/>
    <mergeCell ref="B66:D66"/>
    <mergeCell ref="B67:D67"/>
    <mergeCell ref="B68:D68"/>
    <mergeCell ref="B69:D69"/>
    <mergeCell ref="B70:D70"/>
    <mergeCell ref="B71:D71"/>
    <mergeCell ref="B15:D15"/>
    <mergeCell ref="B52:D52"/>
    <mergeCell ref="B53:D53"/>
    <mergeCell ref="B42:D42"/>
    <mergeCell ref="B43:D43"/>
    <mergeCell ref="B44:D44"/>
    <mergeCell ref="B45:D45"/>
    <mergeCell ref="B46:D46"/>
    <mergeCell ref="B47:D47"/>
    <mergeCell ref="B48:D48"/>
    <mergeCell ref="B49:D49"/>
    <mergeCell ref="B50:D50"/>
    <mergeCell ref="B51:D51"/>
    <mergeCell ref="B19:D19"/>
    <mergeCell ref="B20:D20"/>
    <mergeCell ref="B21:D21"/>
    <mergeCell ref="B16:D16"/>
    <mergeCell ref="B17:D17"/>
    <mergeCell ref="B22:D22"/>
    <mergeCell ref="B23:D23"/>
    <mergeCell ref="B18:D18"/>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59:D59"/>
    <mergeCell ref="B60:D60"/>
    <mergeCell ref="B54:D54"/>
    <mergeCell ref="B55:D55"/>
    <mergeCell ref="B56:D56"/>
    <mergeCell ref="B57:D57"/>
    <mergeCell ref="B58:D58"/>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AC142"/>
  </sheetPr>
  <dimension ref="A1:O79"/>
  <sheetViews>
    <sheetView showGridLines="0" topLeftCell="B1" zoomScale="140" zoomScaleNormal="140" workbookViewId="0">
      <selection activeCell="O13" sqref="O13:O14"/>
    </sheetView>
  </sheetViews>
  <sheetFormatPr defaultRowHeight="15" x14ac:dyDescent="0.25"/>
  <cols>
    <col min="1" max="1" width="9.5703125" customWidth="1"/>
    <col min="2" max="2" width="16" customWidth="1"/>
    <col min="3" max="3" width="19.42578125" customWidth="1"/>
    <col min="4" max="4" width="15.42578125" customWidth="1"/>
    <col min="5" max="5" width="2.28515625" customWidth="1"/>
    <col min="6" max="8" width="18.140625" customWidth="1"/>
    <col min="9" max="9" width="2.28515625" customWidth="1"/>
    <col min="10" max="12" width="18.140625" customWidth="1"/>
    <col min="13" max="13" width="2.28515625" customWidth="1"/>
    <col min="14" max="14" width="11" customWidth="1"/>
    <col min="15" max="15" width="12" customWidth="1"/>
  </cols>
  <sheetData>
    <row r="1" spans="1:15" ht="26.25" x14ac:dyDescent="0.4">
      <c r="A1" s="4" t="s">
        <v>0</v>
      </c>
    </row>
    <row r="2" spans="1:15" ht="21" x14ac:dyDescent="0.35">
      <c r="A2" s="3" t="s">
        <v>1</v>
      </c>
    </row>
    <row r="3" spans="1:15" ht="24.95" customHeight="1" x14ac:dyDescent="0.35">
      <c r="A3" s="261" t="s">
        <v>268</v>
      </c>
      <c r="B3" s="261"/>
      <c r="C3" s="261"/>
      <c r="D3" s="261"/>
      <c r="E3" s="261"/>
      <c r="F3" s="261"/>
      <c r="G3" s="261"/>
      <c r="H3" s="261"/>
    </row>
    <row r="5" spans="1:15" x14ac:dyDescent="0.25">
      <c r="A5" s="1" t="s">
        <v>2</v>
      </c>
      <c r="C5" s="169">
        <f>Certification!C5</f>
        <v>0</v>
      </c>
    </row>
    <row r="6" spans="1:15" x14ac:dyDescent="0.25">
      <c r="A6" s="1" t="s">
        <v>3</v>
      </c>
      <c r="C6" s="149">
        <f>Certification!C6</f>
        <v>44742</v>
      </c>
      <c r="F6" s="149"/>
    </row>
    <row r="8" spans="1:15" x14ac:dyDescent="0.25">
      <c r="A8" s="1" t="s">
        <v>314</v>
      </c>
      <c r="B8" s="1" t="s">
        <v>323</v>
      </c>
      <c r="C8" s="1"/>
      <c r="F8" s="65" t="s">
        <v>226</v>
      </c>
      <c r="G8" s="74" t="s">
        <v>321</v>
      </c>
    </row>
    <row r="10" spans="1:15" x14ac:dyDescent="0.25">
      <c r="A10" s="1" t="s">
        <v>315</v>
      </c>
      <c r="B10" s="1" t="s">
        <v>317</v>
      </c>
      <c r="C10" s="1"/>
    </row>
    <row r="12" spans="1:15" s="173" customFormat="1" x14ac:dyDescent="0.25">
      <c r="B12" s="270">
        <v>1</v>
      </c>
      <c r="C12" s="270"/>
      <c r="D12" s="270"/>
      <c r="F12" s="171">
        <v>2</v>
      </c>
      <c r="G12" s="171">
        <v>3</v>
      </c>
      <c r="H12" s="171">
        <v>4</v>
      </c>
      <c r="J12" s="171">
        <v>5</v>
      </c>
      <c r="K12" s="171">
        <v>6</v>
      </c>
      <c r="L12" s="171">
        <v>7</v>
      </c>
      <c r="N12" s="171">
        <v>8</v>
      </c>
      <c r="O12" s="171">
        <v>9</v>
      </c>
    </row>
    <row r="13" spans="1:15" x14ac:dyDescent="0.25">
      <c r="B13" s="277" t="s">
        <v>316</v>
      </c>
      <c r="C13" s="278"/>
      <c r="D13" s="279"/>
      <c r="F13" s="274" t="s">
        <v>328</v>
      </c>
      <c r="G13" s="276"/>
      <c r="H13" s="275"/>
      <c r="J13" s="274" t="s">
        <v>329</v>
      </c>
      <c r="K13" s="276"/>
      <c r="L13" s="275"/>
      <c r="N13" s="283" t="s">
        <v>311</v>
      </c>
      <c r="O13" s="262" t="s">
        <v>419</v>
      </c>
    </row>
    <row r="14" spans="1:15" ht="55.5" customHeight="1" x14ac:dyDescent="0.25">
      <c r="B14" s="280"/>
      <c r="C14" s="281"/>
      <c r="D14" s="282"/>
      <c r="E14" s="86"/>
      <c r="F14" s="147" t="s">
        <v>269</v>
      </c>
      <c r="G14" s="147" t="s">
        <v>270</v>
      </c>
      <c r="H14" s="147" t="s">
        <v>271</v>
      </c>
      <c r="I14" s="86"/>
      <c r="J14" s="147" t="s">
        <v>269</v>
      </c>
      <c r="K14" s="147" t="s">
        <v>270</v>
      </c>
      <c r="L14" s="147" t="s">
        <v>271</v>
      </c>
      <c r="M14" s="86"/>
      <c r="N14" s="284"/>
      <c r="O14" s="262"/>
    </row>
    <row r="15" spans="1:15" x14ac:dyDescent="0.25">
      <c r="A15" s="190">
        <v>1</v>
      </c>
      <c r="B15" s="260"/>
      <c r="C15" s="260"/>
      <c r="D15" s="260"/>
      <c r="F15" s="31"/>
      <c r="G15" s="31"/>
      <c r="H15" s="135">
        <f>SUM(F15:G15)</f>
        <v>0</v>
      </c>
      <c r="J15" s="31"/>
      <c r="K15" s="31"/>
      <c r="L15" s="135">
        <f>SUM(J15:K15)</f>
        <v>0</v>
      </c>
      <c r="N15" s="150"/>
      <c r="O15" s="150"/>
    </row>
    <row r="16" spans="1:15" x14ac:dyDescent="0.25">
      <c r="A16" s="190">
        <v>2</v>
      </c>
      <c r="B16" s="260"/>
      <c r="C16" s="260"/>
      <c r="D16" s="260"/>
      <c r="F16" s="31"/>
      <c r="G16" s="31"/>
      <c r="H16" s="135">
        <f t="shared" ref="H16:H72" si="0">SUM(F16:G16)</f>
        <v>0</v>
      </c>
      <c r="J16" s="31"/>
      <c r="K16" s="31"/>
      <c r="L16" s="135">
        <f t="shared" ref="L16:L72" si="1">SUM(J16:K16)</f>
        <v>0</v>
      </c>
      <c r="N16" s="150"/>
      <c r="O16" s="150"/>
    </row>
    <row r="17" spans="1:15" x14ac:dyDescent="0.25">
      <c r="A17" s="190">
        <v>3</v>
      </c>
      <c r="B17" s="260"/>
      <c r="C17" s="260"/>
      <c r="D17" s="260"/>
      <c r="F17" s="31"/>
      <c r="G17" s="31"/>
      <c r="H17" s="135">
        <f t="shared" si="0"/>
        <v>0</v>
      </c>
      <c r="J17" s="31"/>
      <c r="K17" s="31"/>
      <c r="L17" s="135">
        <f t="shared" si="1"/>
        <v>0</v>
      </c>
      <c r="N17" s="150"/>
      <c r="O17" s="150"/>
    </row>
    <row r="18" spans="1:15" x14ac:dyDescent="0.25">
      <c r="A18" s="190">
        <v>4</v>
      </c>
      <c r="B18" s="260"/>
      <c r="C18" s="260"/>
      <c r="D18" s="260"/>
      <c r="F18" s="31"/>
      <c r="G18" s="31"/>
      <c r="H18" s="135">
        <f t="shared" si="0"/>
        <v>0</v>
      </c>
      <c r="J18" s="31"/>
      <c r="K18" s="31"/>
      <c r="L18" s="135">
        <f t="shared" si="1"/>
        <v>0</v>
      </c>
      <c r="N18" s="150"/>
      <c r="O18" s="150"/>
    </row>
    <row r="19" spans="1:15" x14ac:dyDescent="0.25">
      <c r="A19" s="190">
        <v>5</v>
      </c>
      <c r="B19" s="260"/>
      <c r="C19" s="260"/>
      <c r="D19" s="260"/>
      <c r="F19" s="31"/>
      <c r="G19" s="31"/>
      <c r="H19" s="135">
        <f t="shared" si="0"/>
        <v>0</v>
      </c>
      <c r="J19" s="31"/>
      <c r="K19" s="31"/>
      <c r="L19" s="135">
        <f t="shared" si="1"/>
        <v>0</v>
      </c>
      <c r="N19" s="150"/>
      <c r="O19" s="150"/>
    </row>
    <row r="20" spans="1:15" x14ac:dyDescent="0.25">
      <c r="A20" s="190">
        <v>6</v>
      </c>
      <c r="B20" s="260"/>
      <c r="C20" s="260"/>
      <c r="D20" s="260"/>
      <c r="F20" s="31"/>
      <c r="G20" s="31"/>
      <c r="H20" s="135">
        <f t="shared" si="0"/>
        <v>0</v>
      </c>
      <c r="J20" s="31"/>
      <c r="K20" s="31"/>
      <c r="L20" s="135">
        <f t="shared" si="1"/>
        <v>0</v>
      </c>
      <c r="N20" s="150"/>
      <c r="O20" s="150"/>
    </row>
    <row r="21" spans="1:15" x14ac:dyDescent="0.25">
      <c r="A21" s="190">
        <v>7</v>
      </c>
      <c r="B21" s="260"/>
      <c r="C21" s="260"/>
      <c r="D21" s="260"/>
      <c r="F21" s="31"/>
      <c r="G21" s="31"/>
      <c r="H21" s="135">
        <f t="shared" si="0"/>
        <v>0</v>
      </c>
      <c r="J21" s="31"/>
      <c r="K21" s="31"/>
      <c r="L21" s="135">
        <f t="shared" si="1"/>
        <v>0</v>
      </c>
      <c r="N21" s="150"/>
      <c r="O21" s="150"/>
    </row>
    <row r="22" spans="1:15" x14ac:dyDescent="0.25">
      <c r="A22" s="190">
        <v>8</v>
      </c>
      <c r="B22" s="260"/>
      <c r="C22" s="260"/>
      <c r="D22" s="260"/>
      <c r="F22" s="31"/>
      <c r="G22" s="31"/>
      <c r="H22" s="135">
        <f t="shared" si="0"/>
        <v>0</v>
      </c>
      <c r="J22" s="31"/>
      <c r="K22" s="31"/>
      <c r="L22" s="135">
        <f t="shared" si="1"/>
        <v>0</v>
      </c>
      <c r="N22" s="150"/>
      <c r="O22" s="150"/>
    </row>
    <row r="23" spans="1:15" x14ac:dyDescent="0.25">
      <c r="A23" s="190">
        <v>9</v>
      </c>
      <c r="B23" s="260"/>
      <c r="C23" s="260"/>
      <c r="D23" s="260"/>
      <c r="F23" s="31"/>
      <c r="G23" s="31"/>
      <c r="H23" s="135">
        <f t="shared" si="0"/>
        <v>0</v>
      </c>
      <c r="J23" s="31"/>
      <c r="K23" s="31"/>
      <c r="L23" s="135">
        <f t="shared" si="1"/>
        <v>0</v>
      </c>
      <c r="N23" s="150"/>
      <c r="O23" s="150"/>
    </row>
    <row r="24" spans="1:15" x14ac:dyDescent="0.25">
      <c r="A24" s="190">
        <v>10</v>
      </c>
      <c r="B24" s="260"/>
      <c r="C24" s="260"/>
      <c r="D24" s="260"/>
      <c r="F24" s="31"/>
      <c r="G24" s="31"/>
      <c r="H24" s="135">
        <f t="shared" si="0"/>
        <v>0</v>
      </c>
      <c r="J24" s="31"/>
      <c r="K24" s="31"/>
      <c r="L24" s="135">
        <f t="shared" si="1"/>
        <v>0</v>
      </c>
      <c r="N24" s="150"/>
      <c r="O24" s="150"/>
    </row>
    <row r="25" spans="1:15" x14ac:dyDescent="0.25">
      <c r="A25" s="190">
        <v>11</v>
      </c>
      <c r="B25" s="260"/>
      <c r="C25" s="260"/>
      <c r="D25" s="260"/>
      <c r="F25" s="31"/>
      <c r="G25" s="31"/>
      <c r="H25" s="135">
        <f t="shared" si="0"/>
        <v>0</v>
      </c>
      <c r="J25" s="31"/>
      <c r="K25" s="31"/>
      <c r="L25" s="135">
        <f t="shared" si="1"/>
        <v>0</v>
      </c>
      <c r="N25" s="150"/>
      <c r="O25" s="150"/>
    </row>
    <row r="26" spans="1:15" x14ac:dyDescent="0.25">
      <c r="A26" s="190">
        <v>12</v>
      </c>
      <c r="B26" s="260"/>
      <c r="C26" s="260"/>
      <c r="D26" s="260"/>
      <c r="F26" s="31"/>
      <c r="G26" s="31"/>
      <c r="H26" s="135">
        <f t="shared" si="0"/>
        <v>0</v>
      </c>
      <c r="J26" s="31"/>
      <c r="K26" s="31"/>
      <c r="L26" s="135">
        <f t="shared" si="1"/>
        <v>0</v>
      </c>
      <c r="N26" s="150"/>
      <c r="O26" s="150"/>
    </row>
    <row r="27" spans="1:15" x14ac:dyDescent="0.25">
      <c r="A27" s="190">
        <v>13</v>
      </c>
      <c r="B27" s="260"/>
      <c r="C27" s="260"/>
      <c r="D27" s="260"/>
      <c r="F27" s="31"/>
      <c r="G27" s="31"/>
      <c r="H27" s="135">
        <f t="shared" si="0"/>
        <v>0</v>
      </c>
      <c r="J27" s="31"/>
      <c r="K27" s="31"/>
      <c r="L27" s="135">
        <f t="shared" si="1"/>
        <v>0</v>
      </c>
      <c r="N27" s="150"/>
      <c r="O27" s="150"/>
    </row>
    <row r="28" spans="1:15" x14ac:dyDescent="0.25">
      <c r="A28" s="190">
        <v>14</v>
      </c>
      <c r="B28" s="260"/>
      <c r="C28" s="260"/>
      <c r="D28" s="260"/>
      <c r="F28" s="31"/>
      <c r="G28" s="31"/>
      <c r="H28" s="135">
        <f t="shared" si="0"/>
        <v>0</v>
      </c>
      <c r="J28" s="31"/>
      <c r="K28" s="31"/>
      <c r="L28" s="135">
        <f t="shared" si="1"/>
        <v>0</v>
      </c>
      <c r="N28" s="150"/>
      <c r="O28" s="150"/>
    </row>
    <row r="29" spans="1:15" x14ac:dyDescent="0.25">
      <c r="A29" s="190">
        <v>15</v>
      </c>
      <c r="B29" s="260"/>
      <c r="C29" s="260"/>
      <c r="D29" s="260"/>
      <c r="F29" s="31"/>
      <c r="G29" s="31"/>
      <c r="H29" s="135">
        <f t="shared" si="0"/>
        <v>0</v>
      </c>
      <c r="J29" s="31"/>
      <c r="K29" s="31"/>
      <c r="L29" s="135">
        <f t="shared" si="1"/>
        <v>0</v>
      </c>
      <c r="N29" s="150"/>
      <c r="O29" s="150"/>
    </row>
    <row r="30" spans="1:15" x14ac:dyDescent="0.25">
      <c r="A30" s="190">
        <v>16</v>
      </c>
      <c r="B30" s="260"/>
      <c r="C30" s="260"/>
      <c r="D30" s="260"/>
      <c r="F30" s="31"/>
      <c r="G30" s="31"/>
      <c r="H30" s="135">
        <f t="shared" si="0"/>
        <v>0</v>
      </c>
      <c r="J30" s="31"/>
      <c r="K30" s="31"/>
      <c r="L30" s="135">
        <f t="shared" si="1"/>
        <v>0</v>
      </c>
      <c r="N30" s="150"/>
      <c r="O30" s="150"/>
    </row>
    <row r="31" spans="1:15" x14ac:dyDescent="0.25">
      <c r="A31" s="190">
        <v>17</v>
      </c>
      <c r="B31" s="260"/>
      <c r="C31" s="260"/>
      <c r="D31" s="260"/>
      <c r="F31" s="31"/>
      <c r="G31" s="31"/>
      <c r="H31" s="135">
        <f t="shared" si="0"/>
        <v>0</v>
      </c>
      <c r="J31" s="31"/>
      <c r="K31" s="31"/>
      <c r="L31" s="135">
        <f t="shared" si="1"/>
        <v>0</v>
      </c>
      <c r="N31" s="150"/>
      <c r="O31" s="150"/>
    </row>
    <row r="32" spans="1:15" x14ac:dyDescent="0.25">
      <c r="A32" s="190">
        <v>18</v>
      </c>
      <c r="B32" s="260"/>
      <c r="C32" s="260"/>
      <c r="D32" s="260"/>
      <c r="F32" s="31"/>
      <c r="G32" s="31"/>
      <c r="H32" s="135">
        <f t="shared" si="0"/>
        <v>0</v>
      </c>
      <c r="J32" s="31"/>
      <c r="K32" s="31"/>
      <c r="L32" s="135">
        <f t="shared" si="1"/>
        <v>0</v>
      </c>
      <c r="N32" s="150"/>
      <c r="O32" s="150"/>
    </row>
    <row r="33" spans="1:15" x14ac:dyDescent="0.25">
      <c r="A33" s="190">
        <v>19</v>
      </c>
      <c r="B33" s="260"/>
      <c r="C33" s="260"/>
      <c r="D33" s="260"/>
      <c r="F33" s="31"/>
      <c r="G33" s="31"/>
      <c r="H33" s="135">
        <f t="shared" si="0"/>
        <v>0</v>
      </c>
      <c r="J33" s="31"/>
      <c r="K33" s="31"/>
      <c r="L33" s="135">
        <f t="shared" si="1"/>
        <v>0</v>
      </c>
      <c r="N33" s="150"/>
      <c r="O33" s="150"/>
    </row>
    <row r="34" spans="1:15" x14ac:dyDescent="0.25">
      <c r="A34" s="190">
        <v>20</v>
      </c>
      <c r="B34" s="260"/>
      <c r="C34" s="260"/>
      <c r="D34" s="260"/>
      <c r="F34" s="31"/>
      <c r="G34" s="31"/>
      <c r="H34" s="135">
        <f t="shared" si="0"/>
        <v>0</v>
      </c>
      <c r="J34" s="31"/>
      <c r="K34" s="31"/>
      <c r="L34" s="135">
        <f t="shared" si="1"/>
        <v>0</v>
      </c>
      <c r="N34" s="150"/>
      <c r="O34" s="150"/>
    </row>
    <row r="35" spans="1:15" x14ac:dyDescent="0.25">
      <c r="A35" s="190">
        <v>21</v>
      </c>
      <c r="B35" s="260"/>
      <c r="C35" s="260"/>
      <c r="D35" s="260"/>
      <c r="F35" s="31"/>
      <c r="G35" s="31"/>
      <c r="H35" s="135">
        <f t="shared" si="0"/>
        <v>0</v>
      </c>
      <c r="J35" s="31"/>
      <c r="K35" s="31"/>
      <c r="L35" s="135">
        <f t="shared" si="1"/>
        <v>0</v>
      </c>
      <c r="N35" s="150"/>
      <c r="O35" s="150"/>
    </row>
    <row r="36" spans="1:15" x14ac:dyDescent="0.25">
      <c r="A36" s="190">
        <v>22</v>
      </c>
      <c r="B36" s="260"/>
      <c r="C36" s="260"/>
      <c r="D36" s="260"/>
      <c r="F36" s="31"/>
      <c r="G36" s="31"/>
      <c r="H36" s="135">
        <f t="shared" si="0"/>
        <v>0</v>
      </c>
      <c r="J36" s="31"/>
      <c r="K36" s="31"/>
      <c r="L36" s="135">
        <f t="shared" si="1"/>
        <v>0</v>
      </c>
      <c r="N36" s="150"/>
      <c r="O36" s="150"/>
    </row>
    <row r="37" spans="1:15" x14ac:dyDescent="0.25">
      <c r="A37" s="190">
        <v>23</v>
      </c>
      <c r="B37" s="260"/>
      <c r="C37" s="260"/>
      <c r="D37" s="260"/>
      <c r="F37" s="31"/>
      <c r="G37" s="31"/>
      <c r="H37" s="135">
        <f t="shared" si="0"/>
        <v>0</v>
      </c>
      <c r="J37" s="31"/>
      <c r="K37" s="31"/>
      <c r="L37" s="135">
        <f t="shared" si="1"/>
        <v>0</v>
      </c>
      <c r="N37" s="150"/>
      <c r="O37" s="150"/>
    </row>
    <row r="38" spans="1:15" x14ac:dyDescent="0.25">
      <c r="A38" s="190">
        <v>24</v>
      </c>
      <c r="B38" s="260"/>
      <c r="C38" s="260"/>
      <c r="D38" s="260"/>
      <c r="F38" s="31"/>
      <c r="G38" s="31"/>
      <c r="H38" s="135">
        <f t="shared" si="0"/>
        <v>0</v>
      </c>
      <c r="J38" s="31"/>
      <c r="K38" s="31"/>
      <c r="L38" s="135">
        <f t="shared" si="1"/>
        <v>0</v>
      </c>
      <c r="N38" s="150"/>
      <c r="O38" s="150"/>
    </row>
    <row r="39" spans="1:15" x14ac:dyDescent="0.25">
      <c r="A39" s="190">
        <v>25</v>
      </c>
      <c r="B39" s="260"/>
      <c r="C39" s="260"/>
      <c r="D39" s="260"/>
      <c r="F39" s="31"/>
      <c r="G39" s="31"/>
      <c r="H39" s="135">
        <f t="shared" si="0"/>
        <v>0</v>
      </c>
      <c r="J39" s="31"/>
      <c r="K39" s="31"/>
      <c r="L39" s="135">
        <f t="shared" si="1"/>
        <v>0</v>
      </c>
      <c r="N39" s="150"/>
      <c r="O39" s="150"/>
    </row>
    <row r="40" spans="1:15" x14ac:dyDescent="0.25">
      <c r="A40" s="190">
        <v>26</v>
      </c>
      <c r="B40" s="260"/>
      <c r="C40" s="260"/>
      <c r="D40" s="260"/>
      <c r="F40" s="31"/>
      <c r="G40" s="31"/>
      <c r="H40" s="135">
        <f t="shared" si="0"/>
        <v>0</v>
      </c>
      <c r="J40" s="31"/>
      <c r="K40" s="31"/>
      <c r="L40" s="135">
        <f t="shared" si="1"/>
        <v>0</v>
      </c>
      <c r="N40" s="150"/>
      <c r="O40" s="150"/>
    </row>
    <row r="41" spans="1:15" x14ac:dyDescent="0.25">
      <c r="A41" s="190">
        <v>27</v>
      </c>
      <c r="B41" s="260"/>
      <c r="C41" s="260"/>
      <c r="D41" s="260"/>
      <c r="F41" s="31"/>
      <c r="G41" s="31"/>
      <c r="H41" s="135">
        <f t="shared" si="0"/>
        <v>0</v>
      </c>
      <c r="J41" s="31"/>
      <c r="K41" s="31"/>
      <c r="L41" s="135">
        <f t="shared" si="1"/>
        <v>0</v>
      </c>
      <c r="N41" s="150"/>
      <c r="O41" s="150"/>
    </row>
    <row r="42" spans="1:15" x14ac:dyDescent="0.25">
      <c r="A42" s="190">
        <v>28</v>
      </c>
      <c r="B42" s="260"/>
      <c r="C42" s="260"/>
      <c r="D42" s="260"/>
      <c r="F42" s="31"/>
      <c r="G42" s="31"/>
      <c r="H42" s="135">
        <f t="shared" si="0"/>
        <v>0</v>
      </c>
      <c r="J42" s="31"/>
      <c r="K42" s="31"/>
      <c r="L42" s="135">
        <f t="shared" si="1"/>
        <v>0</v>
      </c>
      <c r="N42" s="150"/>
      <c r="O42" s="150"/>
    </row>
    <row r="43" spans="1:15" x14ac:dyDescent="0.25">
      <c r="A43" s="190">
        <v>29</v>
      </c>
      <c r="B43" s="260"/>
      <c r="C43" s="260"/>
      <c r="D43" s="260"/>
      <c r="F43" s="31"/>
      <c r="G43" s="31"/>
      <c r="H43" s="135">
        <f t="shared" si="0"/>
        <v>0</v>
      </c>
      <c r="J43" s="31"/>
      <c r="K43" s="31"/>
      <c r="L43" s="135">
        <f t="shared" si="1"/>
        <v>0</v>
      </c>
      <c r="N43" s="150"/>
      <c r="O43" s="150"/>
    </row>
    <row r="44" spans="1:15" x14ac:dyDescent="0.25">
      <c r="A44" s="190">
        <v>30</v>
      </c>
      <c r="B44" s="260"/>
      <c r="C44" s="260"/>
      <c r="D44" s="260"/>
      <c r="F44" s="31"/>
      <c r="G44" s="31"/>
      <c r="H44" s="135">
        <f t="shared" si="0"/>
        <v>0</v>
      </c>
      <c r="J44" s="31"/>
      <c r="K44" s="31"/>
      <c r="L44" s="135">
        <f t="shared" si="1"/>
        <v>0</v>
      </c>
      <c r="N44" s="150"/>
      <c r="O44" s="150"/>
    </row>
    <row r="45" spans="1:15" x14ac:dyDescent="0.25">
      <c r="A45" s="190">
        <v>31</v>
      </c>
      <c r="B45" s="260"/>
      <c r="C45" s="260"/>
      <c r="D45" s="260"/>
      <c r="F45" s="31"/>
      <c r="G45" s="31"/>
      <c r="H45" s="135">
        <f t="shared" si="0"/>
        <v>0</v>
      </c>
      <c r="J45" s="31"/>
      <c r="K45" s="31"/>
      <c r="L45" s="135">
        <f t="shared" si="1"/>
        <v>0</v>
      </c>
      <c r="N45" s="150"/>
      <c r="O45" s="150"/>
    </row>
    <row r="46" spans="1:15" x14ac:dyDescent="0.25">
      <c r="A46" s="190">
        <v>32</v>
      </c>
      <c r="B46" s="260"/>
      <c r="C46" s="260"/>
      <c r="D46" s="260"/>
      <c r="F46" s="31"/>
      <c r="G46" s="31"/>
      <c r="H46" s="135">
        <f t="shared" si="0"/>
        <v>0</v>
      </c>
      <c r="J46" s="31"/>
      <c r="K46" s="31"/>
      <c r="L46" s="135">
        <f t="shared" si="1"/>
        <v>0</v>
      </c>
      <c r="N46" s="150"/>
      <c r="O46" s="150"/>
    </row>
    <row r="47" spans="1:15" x14ac:dyDescent="0.25">
      <c r="A47" s="190">
        <v>33</v>
      </c>
      <c r="B47" s="260"/>
      <c r="C47" s="260"/>
      <c r="D47" s="260"/>
      <c r="F47" s="31"/>
      <c r="G47" s="31"/>
      <c r="H47" s="135">
        <f t="shared" si="0"/>
        <v>0</v>
      </c>
      <c r="J47" s="31"/>
      <c r="K47" s="31"/>
      <c r="L47" s="135">
        <f t="shared" si="1"/>
        <v>0</v>
      </c>
      <c r="N47" s="150"/>
      <c r="O47" s="150"/>
    </row>
    <row r="48" spans="1:15" x14ac:dyDescent="0.25">
      <c r="A48" s="190">
        <v>34</v>
      </c>
      <c r="B48" s="260"/>
      <c r="C48" s="260"/>
      <c r="D48" s="260"/>
      <c r="F48" s="31"/>
      <c r="G48" s="31"/>
      <c r="H48" s="135">
        <f t="shared" si="0"/>
        <v>0</v>
      </c>
      <c r="J48" s="31"/>
      <c r="K48" s="31"/>
      <c r="L48" s="135">
        <f t="shared" si="1"/>
        <v>0</v>
      </c>
      <c r="N48" s="150"/>
      <c r="O48" s="150"/>
    </row>
    <row r="49" spans="1:15" x14ac:dyDescent="0.25">
      <c r="A49" s="190">
        <v>35</v>
      </c>
      <c r="B49" s="260"/>
      <c r="C49" s="260"/>
      <c r="D49" s="260"/>
      <c r="F49" s="31"/>
      <c r="G49" s="31"/>
      <c r="H49" s="135">
        <f t="shared" si="0"/>
        <v>0</v>
      </c>
      <c r="J49" s="31"/>
      <c r="K49" s="31"/>
      <c r="L49" s="135">
        <f t="shared" si="1"/>
        <v>0</v>
      </c>
      <c r="N49" s="150"/>
      <c r="O49" s="150"/>
    </row>
    <row r="50" spans="1:15" x14ac:dyDescent="0.25">
      <c r="A50" s="190">
        <v>36</v>
      </c>
      <c r="B50" s="260"/>
      <c r="C50" s="260"/>
      <c r="D50" s="260"/>
      <c r="F50" s="31"/>
      <c r="G50" s="31"/>
      <c r="H50" s="135">
        <f t="shared" si="0"/>
        <v>0</v>
      </c>
      <c r="J50" s="31"/>
      <c r="K50" s="31"/>
      <c r="L50" s="135">
        <f t="shared" si="1"/>
        <v>0</v>
      </c>
      <c r="N50" s="150"/>
      <c r="O50" s="150"/>
    </row>
    <row r="51" spans="1:15" x14ac:dyDescent="0.25">
      <c r="A51" s="190">
        <v>37</v>
      </c>
      <c r="B51" s="260"/>
      <c r="C51" s="260"/>
      <c r="D51" s="260"/>
      <c r="F51" s="31"/>
      <c r="G51" s="31"/>
      <c r="H51" s="135">
        <f t="shared" si="0"/>
        <v>0</v>
      </c>
      <c r="J51" s="31"/>
      <c r="K51" s="31"/>
      <c r="L51" s="135">
        <f t="shared" si="1"/>
        <v>0</v>
      </c>
      <c r="N51" s="150"/>
      <c r="O51" s="150"/>
    </row>
    <row r="52" spans="1:15" x14ac:dyDescent="0.25">
      <c r="A52" s="190">
        <v>38</v>
      </c>
      <c r="B52" s="260"/>
      <c r="C52" s="260"/>
      <c r="D52" s="260"/>
      <c r="F52" s="31"/>
      <c r="G52" s="31"/>
      <c r="H52" s="135">
        <f t="shared" si="0"/>
        <v>0</v>
      </c>
      <c r="J52" s="31"/>
      <c r="K52" s="31"/>
      <c r="L52" s="135">
        <f t="shared" si="1"/>
        <v>0</v>
      </c>
      <c r="N52" s="150"/>
      <c r="O52" s="150"/>
    </row>
    <row r="53" spans="1:15" x14ac:dyDescent="0.25">
      <c r="A53" s="190">
        <v>39</v>
      </c>
      <c r="B53" s="260"/>
      <c r="C53" s="260"/>
      <c r="D53" s="260"/>
      <c r="F53" s="31"/>
      <c r="G53" s="31"/>
      <c r="H53" s="135">
        <f t="shared" si="0"/>
        <v>0</v>
      </c>
      <c r="J53" s="31"/>
      <c r="K53" s="31"/>
      <c r="L53" s="135">
        <f t="shared" si="1"/>
        <v>0</v>
      </c>
      <c r="N53" s="150"/>
      <c r="O53" s="150"/>
    </row>
    <row r="54" spans="1:15" x14ac:dyDescent="0.25">
      <c r="A54" s="190">
        <v>40</v>
      </c>
      <c r="B54" s="260"/>
      <c r="C54" s="260"/>
      <c r="D54" s="260"/>
      <c r="F54" s="31"/>
      <c r="G54" s="31"/>
      <c r="H54" s="135">
        <f t="shared" si="0"/>
        <v>0</v>
      </c>
      <c r="J54" s="31"/>
      <c r="K54" s="31"/>
      <c r="L54" s="135">
        <f t="shared" si="1"/>
        <v>0</v>
      </c>
      <c r="N54" s="150"/>
      <c r="O54" s="150"/>
    </row>
    <row r="55" spans="1:15" x14ac:dyDescent="0.25">
      <c r="A55" s="190">
        <v>41</v>
      </c>
      <c r="B55" s="260"/>
      <c r="C55" s="260"/>
      <c r="D55" s="260"/>
      <c r="F55" s="31"/>
      <c r="G55" s="31"/>
      <c r="H55" s="135">
        <f t="shared" si="0"/>
        <v>0</v>
      </c>
      <c r="J55" s="31"/>
      <c r="K55" s="31"/>
      <c r="L55" s="135">
        <f t="shared" si="1"/>
        <v>0</v>
      </c>
      <c r="N55" s="150"/>
      <c r="O55" s="150"/>
    </row>
    <row r="56" spans="1:15" x14ac:dyDescent="0.25">
      <c r="A56" s="190">
        <v>42</v>
      </c>
      <c r="B56" s="260"/>
      <c r="C56" s="260"/>
      <c r="D56" s="260"/>
      <c r="F56" s="31"/>
      <c r="G56" s="31"/>
      <c r="H56" s="135">
        <f t="shared" si="0"/>
        <v>0</v>
      </c>
      <c r="J56" s="31"/>
      <c r="K56" s="31"/>
      <c r="L56" s="135">
        <f t="shared" si="1"/>
        <v>0</v>
      </c>
      <c r="N56" s="150"/>
      <c r="O56" s="150"/>
    </row>
    <row r="57" spans="1:15" x14ac:dyDescent="0.25">
      <c r="A57" s="190">
        <v>43</v>
      </c>
      <c r="B57" s="260"/>
      <c r="C57" s="260"/>
      <c r="D57" s="260"/>
      <c r="F57" s="31"/>
      <c r="G57" s="31"/>
      <c r="H57" s="135">
        <f t="shared" si="0"/>
        <v>0</v>
      </c>
      <c r="J57" s="31"/>
      <c r="K57" s="31"/>
      <c r="L57" s="135">
        <f t="shared" si="1"/>
        <v>0</v>
      </c>
      <c r="N57" s="150"/>
      <c r="O57" s="150"/>
    </row>
    <row r="58" spans="1:15" x14ac:dyDescent="0.25">
      <c r="A58" s="190">
        <v>44</v>
      </c>
      <c r="B58" s="260"/>
      <c r="C58" s="260"/>
      <c r="D58" s="260"/>
      <c r="F58" s="31"/>
      <c r="G58" s="31"/>
      <c r="H58" s="135">
        <f t="shared" si="0"/>
        <v>0</v>
      </c>
      <c r="J58" s="31"/>
      <c r="K58" s="31"/>
      <c r="L58" s="135">
        <f t="shared" si="1"/>
        <v>0</v>
      </c>
      <c r="N58" s="150"/>
      <c r="O58" s="150"/>
    </row>
    <row r="59" spans="1:15" x14ac:dyDescent="0.25">
      <c r="A59" s="190">
        <v>45</v>
      </c>
      <c r="B59" s="260"/>
      <c r="C59" s="260"/>
      <c r="D59" s="260"/>
      <c r="F59" s="31"/>
      <c r="G59" s="31"/>
      <c r="H59" s="135">
        <f t="shared" si="0"/>
        <v>0</v>
      </c>
      <c r="J59" s="31"/>
      <c r="K59" s="31"/>
      <c r="L59" s="135">
        <f t="shared" si="1"/>
        <v>0</v>
      </c>
      <c r="N59" s="150"/>
      <c r="O59" s="150"/>
    </row>
    <row r="60" spans="1:15" x14ac:dyDescent="0.25">
      <c r="A60" s="190">
        <v>46</v>
      </c>
      <c r="B60" s="260"/>
      <c r="C60" s="260"/>
      <c r="D60" s="260"/>
      <c r="F60" s="31"/>
      <c r="G60" s="31"/>
      <c r="H60" s="135">
        <f t="shared" si="0"/>
        <v>0</v>
      </c>
      <c r="J60" s="31"/>
      <c r="K60" s="31"/>
      <c r="L60" s="135">
        <f t="shared" si="1"/>
        <v>0</v>
      </c>
      <c r="N60" s="150"/>
      <c r="O60" s="150"/>
    </row>
    <row r="61" spans="1:15" x14ac:dyDescent="0.25">
      <c r="A61" s="190">
        <v>47</v>
      </c>
      <c r="B61" s="260"/>
      <c r="C61" s="260"/>
      <c r="D61" s="260"/>
      <c r="F61" s="31"/>
      <c r="G61" s="31"/>
      <c r="H61" s="135">
        <f t="shared" si="0"/>
        <v>0</v>
      </c>
      <c r="J61" s="31"/>
      <c r="K61" s="31"/>
      <c r="L61" s="135">
        <f t="shared" si="1"/>
        <v>0</v>
      </c>
      <c r="N61" s="150"/>
      <c r="O61" s="150"/>
    </row>
    <row r="62" spans="1:15" x14ac:dyDescent="0.25">
      <c r="A62" s="190">
        <v>48</v>
      </c>
      <c r="B62" s="260"/>
      <c r="C62" s="260"/>
      <c r="D62" s="260"/>
      <c r="F62" s="31"/>
      <c r="G62" s="31"/>
      <c r="H62" s="135">
        <f t="shared" si="0"/>
        <v>0</v>
      </c>
      <c r="J62" s="31"/>
      <c r="K62" s="31"/>
      <c r="L62" s="135">
        <f t="shared" si="1"/>
        <v>0</v>
      </c>
      <c r="N62" s="150"/>
      <c r="O62" s="150"/>
    </row>
    <row r="63" spans="1:15" x14ac:dyDescent="0.25">
      <c r="A63" s="190">
        <v>49</v>
      </c>
      <c r="B63" s="260"/>
      <c r="C63" s="260"/>
      <c r="D63" s="260"/>
      <c r="F63" s="31"/>
      <c r="G63" s="31"/>
      <c r="H63" s="135">
        <f t="shared" si="0"/>
        <v>0</v>
      </c>
      <c r="J63" s="31"/>
      <c r="K63" s="31"/>
      <c r="L63" s="135">
        <f t="shared" si="1"/>
        <v>0</v>
      </c>
      <c r="N63" s="150"/>
      <c r="O63" s="150"/>
    </row>
    <row r="64" spans="1:15" x14ac:dyDescent="0.25">
      <c r="A64" s="190">
        <v>50</v>
      </c>
      <c r="B64" s="260"/>
      <c r="C64" s="260"/>
      <c r="D64" s="260"/>
      <c r="F64" s="31"/>
      <c r="G64" s="31"/>
      <c r="H64" s="135">
        <f t="shared" si="0"/>
        <v>0</v>
      </c>
      <c r="J64" s="31"/>
      <c r="K64" s="31"/>
      <c r="L64" s="135">
        <f t="shared" si="1"/>
        <v>0</v>
      </c>
      <c r="N64" s="150"/>
      <c r="O64" s="150"/>
    </row>
    <row r="65" spans="1:15" x14ac:dyDescent="0.25">
      <c r="A65" s="190">
        <v>51</v>
      </c>
      <c r="B65" s="260"/>
      <c r="C65" s="260"/>
      <c r="D65" s="260"/>
      <c r="F65" s="31"/>
      <c r="G65" s="31"/>
      <c r="H65" s="135">
        <f t="shared" si="0"/>
        <v>0</v>
      </c>
      <c r="J65" s="31"/>
      <c r="K65" s="31"/>
      <c r="L65" s="135">
        <f t="shared" si="1"/>
        <v>0</v>
      </c>
      <c r="N65" s="150"/>
      <c r="O65" s="150"/>
    </row>
    <row r="66" spans="1:15" x14ac:dyDescent="0.25">
      <c r="A66" s="190">
        <v>52</v>
      </c>
      <c r="B66" s="260"/>
      <c r="C66" s="260"/>
      <c r="D66" s="260"/>
      <c r="F66" s="31"/>
      <c r="G66" s="31"/>
      <c r="H66" s="135">
        <f t="shared" si="0"/>
        <v>0</v>
      </c>
      <c r="J66" s="31"/>
      <c r="K66" s="31"/>
      <c r="L66" s="135">
        <f t="shared" si="1"/>
        <v>0</v>
      </c>
      <c r="N66" s="150"/>
      <c r="O66" s="150"/>
    </row>
    <row r="67" spans="1:15" x14ac:dyDescent="0.25">
      <c r="A67" s="190">
        <v>53</v>
      </c>
      <c r="B67" s="260"/>
      <c r="C67" s="260"/>
      <c r="D67" s="260"/>
      <c r="F67" s="31"/>
      <c r="G67" s="31"/>
      <c r="H67" s="135">
        <f t="shared" si="0"/>
        <v>0</v>
      </c>
      <c r="J67" s="31"/>
      <c r="K67" s="31"/>
      <c r="L67" s="135">
        <f t="shared" si="1"/>
        <v>0</v>
      </c>
      <c r="N67" s="150"/>
      <c r="O67" s="150"/>
    </row>
    <row r="68" spans="1:15" x14ac:dyDescent="0.25">
      <c r="A68" s="190">
        <v>54</v>
      </c>
      <c r="B68" s="260"/>
      <c r="C68" s="260"/>
      <c r="D68" s="260"/>
      <c r="F68" s="31"/>
      <c r="G68" s="31"/>
      <c r="H68" s="135">
        <f t="shared" si="0"/>
        <v>0</v>
      </c>
      <c r="J68" s="31"/>
      <c r="K68" s="31"/>
      <c r="L68" s="135">
        <f t="shared" si="1"/>
        <v>0</v>
      </c>
      <c r="N68" s="150"/>
      <c r="O68" s="150"/>
    </row>
    <row r="69" spans="1:15" x14ac:dyDescent="0.25">
      <c r="A69" s="190">
        <v>55</v>
      </c>
      <c r="B69" s="260"/>
      <c r="C69" s="260"/>
      <c r="D69" s="260"/>
      <c r="F69" s="31"/>
      <c r="G69" s="31"/>
      <c r="H69" s="135">
        <f t="shared" si="0"/>
        <v>0</v>
      </c>
      <c r="J69" s="31"/>
      <c r="K69" s="31"/>
      <c r="L69" s="135">
        <f t="shared" si="1"/>
        <v>0</v>
      </c>
      <c r="N69" s="150"/>
      <c r="O69" s="150"/>
    </row>
    <row r="70" spans="1:15" x14ac:dyDescent="0.25">
      <c r="A70" s="190">
        <v>56</v>
      </c>
      <c r="B70" s="260"/>
      <c r="C70" s="260"/>
      <c r="D70" s="260"/>
      <c r="F70" s="31"/>
      <c r="G70" s="31"/>
      <c r="H70" s="135">
        <f t="shared" si="0"/>
        <v>0</v>
      </c>
      <c r="J70" s="31"/>
      <c r="K70" s="31"/>
      <c r="L70" s="135">
        <f t="shared" si="1"/>
        <v>0</v>
      </c>
      <c r="N70" s="150"/>
      <c r="O70" s="150"/>
    </row>
    <row r="71" spans="1:15" x14ac:dyDescent="0.25">
      <c r="A71" s="190">
        <v>57</v>
      </c>
      <c r="B71" s="260"/>
      <c r="C71" s="260"/>
      <c r="D71" s="260"/>
      <c r="F71" s="31"/>
      <c r="G71" s="31"/>
      <c r="H71" s="135">
        <f t="shared" si="0"/>
        <v>0</v>
      </c>
      <c r="J71" s="31"/>
      <c r="K71" s="31"/>
      <c r="L71" s="135">
        <f t="shared" si="1"/>
        <v>0</v>
      </c>
      <c r="N71" s="150"/>
      <c r="O71" s="150"/>
    </row>
    <row r="72" spans="1:15" x14ac:dyDescent="0.25">
      <c r="A72" s="190">
        <v>58</v>
      </c>
      <c r="B72" s="260"/>
      <c r="C72" s="260"/>
      <c r="D72" s="260"/>
      <c r="F72" s="31"/>
      <c r="G72" s="31"/>
      <c r="H72" s="135">
        <f t="shared" si="0"/>
        <v>0</v>
      </c>
      <c r="J72" s="31"/>
      <c r="K72" s="31"/>
      <c r="L72" s="135">
        <f t="shared" si="1"/>
        <v>0</v>
      </c>
      <c r="N72" s="150"/>
      <c r="O72" s="150"/>
    </row>
    <row r="73" spans="1:15" x14ac:dyDescent="0.25">
      <c r="A73" s="190">
        <v>59</v>
      </c>
      <c r="F73" s="32">
        <f>SUM(F15:F72)</f>
        <v>0</v>
      </c>
      <c r="G73" s="32">
        <f>SUM(G15:G72)</f>
        <v>0</v>
      </c>
      <c r="H73" s="32">
        <f>SUM(F73:G73)</f>
        <v>0</v>
      </c>
      <c r="J73" s="32">
        <f>SUM(J15:J72)</f>
        <v>0</v>
      </c>
      <c r="K73" s="32">
        <f>SUM(K15:K72)</f>
        <v>0</v>
      </c>
      <c r="L73" s="32">
        <f>SUM(J73:K73)</f>
        <v>0</v>
      </c>
      <c r="O73" s="194" t="s">
        <v>420</v>
      </c>
    </row>
    <row r="74" spans="1:15" x14ac:dyDescent="0.25">
      <c r="A74" s="173"/>
    </row>
    <row r="75" spans="1:15" x14ac:dyDescent="0.25">
      <c r="A75" s="190">
        <v>60</v>
      </c>
      <c r="D75" s="152" t="s">
        <v>320</v>
      </c>
      <c r="H75" s="31"/>
      <c r="K75" s="67"/>
      <c r="L75" s="31"/>
    </row>
    <row r="76" spans="1:15" x14ac:dyDescent="0.25">
      <c r="A76" s="173"/>
    </row>
    <row r="77" spans="1:15" x14ac:dyDescent="0.25">
      <c r="A77" s="190">
        <v>61</v>
      </c>
      <c r="D77" s="152" t="s">
        <v>330</v>
      </c>
      <c r="H77" s="32">
        <f>H73+H75</f>
        <v>0</v>
      </c>
      <c r="I77" t="s">
        <v>318</v>
      </c>
      <c r="K77" s="67"/>
      <c r="L77" s="32">
        <f>L73+L75</f>
        <v>0</v>
      </c>
      <c r="M77" t="s">
        <v>319</v>
      </c>
    </row>
    <row r="78" spans="1:15" ht="15.75" thickBot="1" x14ac:dyDescent="0.3">
      <c r="A78" s="173"/>
    </row>
    <row r="79" spans="1:15" s="153" customFormat="1" ht="16.5" thickBot="1" x14ac:dyDescent="0.3">
      <c r="A79" s="190">
        <v>62</v>
      </c>
      <c r="D79" s="154" t="s">
        <v>324</v>
      </c>
      <c r="H79" s="156">
        <f>H77+L77</f>
        <v>0</v>
      </c>
      <c r="I79" s="155"/>
      <c r="J79" s="155"/>
      <c r="K79" s="155"/>
      <c r="L79" s="155"/>
      <c r="M79" s="155"/>
    </row>
  </sheetData>
  <mergeCells count="65">
    <mergeCell ref="B12:D12"/>
    <mergeCell ref="B13:D14"/>
    <mergeCell ref="N13:N14"/>
    <mergeCell ref="O13:O14"/>
    <mergeCell ref="B37:D37"/>
    <mergeCell ref="B32:D32"/>
    <mergeCell ref="B33:D33"/>
    <mergeCell ref="B34:D34"/>
    <mergeCell ref="B35:D35"/>
    <mergeCell ref="B36:D36"/>
    <mergeCell ref="J13:L13"/>
    <mergeCell ref="B15:D15"/>
    <mergeCell ref="B27:D27"/>
    <mergeCell ref="B28:D28"/>
    <mergeCell ref="B38:D38"/>
    <mergeCell ref="B39:D39"/>
    <mergeCell ref="B53:D53"/>
    <mergeCell ref="B54:D54"/>
    <mergeCell ref="B47:D47"/>
    <mergeCell ref="B48:D48"/>
    <mergeCell ref="B49:D49"/>
    <mergeCell ref="B40:D40"/>
    <mergeCell ref="B41:D41"/>
    <mergeCell ref="B42:D42"/>
    <mergeCell ref="B43:D43"/>
    <mergeCell ref="B44:D44"/>
    <mergeCell ref="B45:D45"/>
    <mergeCell ref="B46:D46"/>
    <mergeCell ref="A3:H3"/>
    <mergeCell ref="F13:H13"/>
    <mergeCell ref="B29:D29"/>
    <mergeCell ref="B30:D30"/>
    <mergeCell ref="B31:D31"/>
    <mergeCell ref="B16:D16"/>
    <mergeCell ref="B17:D17"/>
    <mergeCell ref="B18:D18"/>
    <mergeCell ref="B19:D19"/>
    <mergeCell ref="B20:D20"/>
    <mergeCell ref="B21:D21"/>
    <mergeCell ref="B22:D22"/>
    <mergeCell ref="B23:D23"/>
    <mergeCell ref="B24:D24"/>
    <mergeCell ref="B25:D25"/>
    <mergeCell ref="B26:D26"/>
    <mergeCell ref="B55:D55"/>
    <mergeCell ref="B56:D56"/>
    <mergeCell ref="B57:D57"/>
    <mergeCell ref="B50:D50"/>
    <mergeCell ref="B51:D51"/>
    <mergeCell ref="B52:D52"/>
    <mergeCell ref="B58:D58"/>
    <mergeCell ref="B59:D59"/>
    <mergeCell ref="B60:D60"/>
    <mergeCell ref="B61:D61"/>
    <mergeCell ref="B62:D62"/>
    <mergeCell ref="B63:D63"/>
    <mergeCell ref="B64:D64"/>
    <mergeCell ref="B70:D70"/>
    <mergeCell ref="B71:D71"/>
    <mergeCell ref="B72:D72"/>
    <mergeCell ref="B65:D65"/>
    <mergeCell ref="B66:D66"/>
    <mergeCell ref="B67:D67"/>
    <mergeCell ref="B68:D68"/>
    <mergeCell ref="B69:D69"/>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Certification</vt:lpstr>
      <vt:lpstr>Schedule 1</vt:lpstr>
      <vt:lpstr>Schedule 1A</vt:lpstr>
      <vt:lpstr>Schedule 1B</vt:lpstr>
      <vt:lpstr>Schedule 1C</vt:lpstr>
      <vt:lpstr>Schedule 2</vt:lpstr>
      <vt:lpstr>Schedule 2A</vt:lpstr>
      <vt:lpstr>Schedule 2B</vt:lpstr>
      <vt:lpstr>Schedule 2C</vt:lpstr>
      <vt:lpstr>Schedule 2D</vt:lpstr>
      <vt:lpstr>Schedule 3</vt:lpstr>
      <vt:lpstr>Schedule 4</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Ashleigh Perez</dc:creator>
  <cp:lastModifiedBy>Ihde, Steven</cp:lastModifiedBy>
  <dcterms:created xsi:type="dcterms:W3CDTF">2022-01-27T23:29:48Z</dcterms:created>
  <dcterms:modified xsi:type="dcterms:W3CDTF">2022-07-01T20:09:13Z</dcterms:modified>
</cp:coreProperties>
</file>