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/>
  <mc:AlternateContent xmlns:mc="http://schemas.openxmlformats.org/markup-compatibility/2006">
    <mc:Choice Requires="x15">
      <x15ac:absPath xmlns:x15ac="http://schemas.microsoft.com/office/spreadsheetml/2010/11/ac" url="https://cohcpf.sharepoint.com/sites/SpecialFinancing/FinUnit_Payments/HB211198 Library/"/>
    </mc:Choice>
  </mc:AlternateContent>
  <xr:revisionPtr revIDLastSave="0" documentId="8_{34C62DF0-12C8-45EB-8F93-B6F87733130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DC Calculator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" l="1"/>
  <c r="I17" i="2"/>
  <c r="I16" i="2"/>
  <c r="I15" i="2"/>
  <c r="I14" i="2"/>
  <c r="I13" i="2"/>
  <c r="I12" i="2"/>
  <c r="I11" i="2"/>
  <c r="I10" i="2"/>
  <c r="I9" i="2"/>
  <c r="I8" i="2"/>
  <c r="I7" i="2"/>
  <c r="I6" i="2"/>
  <c r="F6" i="2"/>
  <c r="C6" i="2"/>
  <c r="I5" i="2"/>
  <c r="I4" i="2"/>
  <c r="I3" i="2"/>
  <c r="F9" i="2" l="1"/>
  <c r="C9" i="2"/>
  <c r="F8" i="2"/>
  <c r="C8" i="2"/>
  <c r="C12" i="2" l="1"/>
  <c r="F12" i="2"/>
</calcChain>
</file>

<file path=xl/sharedStrings.xml><?xml version="1.0" encoding="utf-8"?>
<sst xmlns="http://schemas.openxmlformats.org/spreadsheetml/2006/main" count="27" uniqueCount="25">
  <si>
    <t>Maximum Payment Calculator</t>
  </si>
  <si>
    <t>Family Size</t>
  </si>
  <si>
    <t>100% Monthly FPL</t>
  </si>
  <si>
    <t>100% Annual FPL</t>
  </si>
  <si>
    <t>Monthly Household income:</t>
  </si>
  <si>
    <t>OR</t>
  </si>
  <si>
    <t>Annual Household income:</t>
  </si>
  <si>
    <t>Household size:</t>
  </si>
  <si>
    <t>FPL Rate:</t>
  </si>
  <si>
    <t>** FPL rates over 250% will return a DENIED statement instead of the FPL rate.</t>
  </si>
  <si>
    <t>4% of Monthly Income:</t>
  </si>
  <si>
    <t>4% of Annual Income:</t>
  </si>
  <si>
    <t>2% of Monthly Income:</t>
  </si>
  <si>
    <t>2% of Annual Income:</t>
  </si>
  <si>
    <t>Total of 36 month payment plan:</t>
  </si>
  <si>
    <t>Facility:</t>
  </si>
  <si>
    <t>Each Physician:</t>
  </si>
  <si>
    <t xml:space="preserve">INSTRUCTIONS: 
</t>
  </si>
  <si>
    <t xml:space="preserve">1. Enter the monthly OR annual income into the corresponding cell. </t>
  </si>
  <si>
    <t xml:space="preserve">2. From the drop down menu, choose the household size that corresponds to the total number </t>
  </si>
  <si>
    <t>of people in your household.</t>
  </si>
  <si>
    <t>3. FPL Rate and Billing Maximums will populate if at or under 250% FPL.</t>
  </si>
  <si>
    <t>NOTE: The Department created Excel Client application calculates the client FPL rate and billing</t>
  </si>
  <si>
    <t>maximums automatically.</t>
  </si>
  <si>
    <t>Version 6 - Valid 2/1/2022 - 1/31/2023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</si>
</sst>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7" fontId="0" fillId="0" borderId="0" xfId="0" applyNumberFormat="1"/>
    <xf numFmtId="16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7" fontId="0" fillId="0" borderId="0" xfId="0" applyNumberFormat="1" applyProtection="1"/>
    <xf numFmtId="1" fontId="0" fillId="0" borderId="0" xfId="0" applyNumberFormat="1" applyProtection="1"/>
    <xf numFmtId="164" fontId="0" fillId="3" borderId="0" xfId="0" applyNumberFormat="1" applyFill="1" applyProtection="1"/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1695450</xdr:colOff>
      <xdr:row>1</xdr:row>
      <xdr:rowOff>93345</xdr:rowOff>
    </xdr:to>
    <xdr:pic>
      <xdr:nvPicPr>
        <xdr:cNvPr id="3" name="Picture 2" descr="Colorado Department of Health Care Policy &amp; Financing Logo">
          <a:extLst>
            <a:ext uri="{FF2B5EF4-FFF2-40B4-BE49-F238E27FC236}">
              <a16:creationId xmlns:a16="http://schemas.microsoft.com/office/drawing/2014/main" id="{39DBB587-63D4-4C66-9FC1-A77FFA3A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743075" cy="274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0427-D642-4BC4-9EA6-7455D9A42D99}">
  <sheetPr>
    <pageSetUpPr fitToPage="1"/>
  </sheetPr>
  <dimension ref="B1:N24"/>
  <sheetViews>
    <sheetView showGridLines="0" showRowColHeaders="0" tabSelected="1" zoomScaleNormal="100" workbookViewId="0">
      <selection activeCell="F3" sqref="F3"/>
    </sheetView>
  </sheetViews>
  <sheetFormatPr defaultRowHeight="14.45"/>
  <cols>
    <col min="1" max="1" width="1.5703125" customWidth="1"/>
    <col min="2" max="2" width="26.5703125" customWidth="1"/>
    <col min="3" max="3" width="10.85546875" bestFit="1" customWidth="1"/>
    <col min="4" max="4" width="5.42578125" customWidth="1"/>
    <col min="5" max="5" width="25.28515625" bestFit="1" customWidth="1"/>
    <col min="6" max="6" width="12.42578125" bestFit="1" customWidth="1"/>
    <col min="7" max="7" width="3.42578125" customWidth="1"/>
    <col min="8" max="8" width="10.85546875" bestFit="1" customWidth="1"/>
    <col min="9" max="9" width="17" bestFit="1" customWidth="1"/>
    <col min="10" max="10" width="15.85546875" bestFit="1" customWidth="1"/>
    <col min="11" max="12" width="10.85546875" bestFit="1" customWidth="1"/>
  </cols>
  <sheetData>
    <row r="1" spans="2:14" ht="18.600000000000001">
      <c r="B1" s="4"/>
      <c r="C1" s="5" t="s">
        <v>0</v>
      </c>
      <c r="D1" s="4"/>
      <c r="E1" s="4"/>
      <c r="F1" s="4"/>
      <c r="G1" s="4"/>
      <c r="H1" s="4"/>
      <c r="I1" s="4"/>
      <c r="J1" s="4"/>
    </row>
    <row r="2" spans="2:14" ht="18" customHeight="1">
      <c r="B2" s="4"/>
      <c r="C2" s="4"/>
      <c r="D2" s="4"/>
      <c r="E2" s="4"/>
      <c r="F2" s="4"/>
      <c r="G2" s="4"/>
      <c r="H2" s="6" t="s">
        <v>1</v>
      </c>
      <c r="I2" s="6" t="s">
        <v>2</v>
      </c>
      <c r="J2" s="6" t="s">
        <v>3</v>
      </c>
    </row>
    <row r="3" spans="2:14">
      <c r="B3" s="4" t="s">
        <v>4</v>
      </c>
      <c r="C3" s="2">
        <v>0</v>
      </c>
      <c r="D3" s="7" t="s">
        <v>5</v>
      </c>
      <c r="E3" s="4" t="s">
        <v>6</v>
      </c>
      <c r="F3" s="2">
        <v>0</v>
      </c>
      <c r="G3" s="8"/>
      <c r="H3" s="4">
        <v>1</v>
      </c>
      <c r="I3" s="9">
        <f>J3/12</f>
        <v>1132.5</v>
      </c>
      <c r="J3" s="9">
        <v>13590</v>
      </c>
      <c r="K3" s="1"/>
      <c r="L3" s="1"/>
      <c r="M3" s="1"/>
      <c r="N3" s="1"/>
    </row>
    <row r="4" spans="2:14">
      <c r="B4" s="4" t="s">
        <v>7</v>
      </c>
      <c r="C4" s="3">
        <v>1</v>
      </c>
      <c r="D4" s="4"/>
      <c r="E4" s="4" t="s">
        <v>7</v>
      </c>
      <c r="F4" s="3">
        <v>1</v>
      </c>
      <c r="G4" s="4"/>
      <c r="H4" s="4">
        <v>2</v>
      </c>
      <c r="I4" s="9">
        <f t="shared" ref="I4:I18" si="0">J4/12</f>
        <v>1525.8333333333333</v>
      </c>
      <c r="J4" s="9">
        <v>18310</v>
      </c>
      <c r="K4" s="1"/>
      <c r="L4" s="1"/>
    </row>
    <row r="5" spans="2:14">
      <c r="B5" s="4"/>
      <c r="C5" s="4"/>
      <c r="D5" s="4"/>
      <c r="E5" s="4"/>
      <c r="F5" s="4"/>
      <c r="G5" s="4"/>
      <c r="H5" s="4">
        <v>3</v>
      </c>
      <c r="I5" s="9">
        <f t="shared" si="0"/>
        <v>1919.1666666666667</v>
      </c>
      <c r="J5" s="9">
        <v>23030</v>
      </c>
      <c r="K5" s="1"/>
      <c r="L5" s="1"/>
    </row>
    <row r="6" spans="2:14">
      <c r="B6" s="4" t="s">
        <v>8</v>
      </c>
      <c r="C6" s="10">
        <f>IF(OR(C3="",C4=""),"",IF(C3/VLOOKUP(C4,H3:J18,2,FALSE)*100&gt;250,"Denied",ROUNDUP(C3/VLOOKUP(C4,H3:J18,2,FALSE)*100,0)))</f>
        <v>0</v>
      </c>
      <c r="D6" s="4"/>
      <c r="E6" s="4" t="s">
        <v>8</v>
      </c>
      <c r="F6" s="10">
        <f>IF(OR(F3="",F4=""),"",IF(F3/VLOOKUP(F4,H3:J18,3,FALSE)*100&gt;250,"Denied",ROUNDUP((F3/VLOOKUP(F4,H3:J18,3,FALSE))*100,0)))</f>
        <v>0</v>
      </c>
      <c r="G6" s="10"/>
      <c r="H6" s="4">
        <v>4</v>
      </c>
      <c r="I6" s="9">
        <f t="shared" si="0"/>
        <v>2312.5</v>
      </c>
      <c r="J6" s="9">
        <v>27750</v>
      </c>
      <c r="K6" s="1"/>
      <c r="L6" s="1"/>
    </row>
    <row r="7" spans="2:14">
      <c r="B7" s="4" t="s">
        <v>9</v>
      </c>
      <c r="C7" s="4"/>
      <c r="D7" s="4"/>
      <c r="E7" s="4"/>
      <c r="F7" s="4"/>
      <c r="G7" s="4"/>
      <c r="H7" s="4">
        <v>5</v>
      </c>
      <c r="I7" s="9">
        <f t="shared" si="0"/>
        <v>2705.8333333333335</v>
      </c>
      <c r="J7" s="9">
        <v>32470</v>
      </c>
      <c r="K7" s="1"/>
      <c r="L7" s="1"/>
    </row>
    <row r="8" spans="2:14">
      <c r="B8" s="6" t="s">
        <v>10</v>
      </c>
      <c r="C8" s="11">
        <f>IF(AND(C6="",F6=""),"",IF(OR(F6="Denied",C6="Denied"),"N/A",IF(C3*0.04=0,((F3/12)*0.04),C3*0.04)))</f>
        <v>0</v>
      </c>
      <c r="D8" s="4"/>
      <c r="E8" s="6" t="s">
        <v>11</v>
      </c>
      <c r="F8" s="11">
        <f>IF(AND(C6="",F6=""),"",IF(OR(C6="Denied",F6="Denied"),"N/A",IF(F3*0.04=0,((C3*12)*0.04),F3*0.04)))</f>
        <v>0</v>
      </c>
      <c r="G8" s="4"/>
      <c r="H8" s="4">
        <v>6</v>
      </c>
      <c r="I8" s="9">
        <f t="shared" si="0"/>
        <v>3099.1666666666665</v>
      </c>
      <c r="J8" s="9">
        <v>37190</v>
      </c>
      <c r="K8" s="1"/>
      <c r="L8" s="1"/>
    </row>
    <row r="9" spans="2:14">
      <c r="B9" s="6" t="s">
        <v>12</v>
      </c>
      <c r="C9" s="11">
        <f>IF(AND(C6="",F6=""),"",IF(OR(C6="Denied",F6="Denied"),"N/A",IF(C3*0.02=0,((F3/12)*0.02),C3*0.02)))</f>
        <v>0</v>
      </c>
      <c r="D9" s="4"/>
      <c r="E9" s="6" t="s">
        <v>13</v>
      </c>
      <c r="F9" s="11">
        <f>IF(AND(C6="",F6=""),"",IF(OR(C6="Denied",F6="Denied"),"N/A",IF(F3*0.02=0,((C3*12)*0.02),F3*0.02)))</f>
        <v>0</v>
      </c>
      <c r="G9" s="4"/>
      <c r="H9" s="4">
        <v>7</v>
      </c>
      <c r="I9" s="9">
        <f t="shared" si="0"/>
        <v>3492.5</v>
      </c>
      <c r="J9" s="9">
        <v>41910</v>
      </c>
      <c r="K9" s="1"/>
      <c r="L9" s="1"/>
    </row>
    <row r="10" spans="2:14">
      <c r="B10" s="4"/>
      <c r="C10" s="4"/>
      <c r="D10" s="4"/>
      <c r="E10" s="4"/>
      <c r="F10" s="4"/>
      <c r="G10" s="4"/>
      <c r="H10" s="4">
        <v>8</v>
      </c>
      <c r="I10" s="9">
        <f t="shared" si="0"/>
        <v>3885.8333333333335</v>
      </c>
      <c r="J10" s="9">
        <v>46630</v>
      </c>
      <c r="K10" s="1"/>
      <c r="L10" s="1"/>
    </row>
    <row r="11" spans="2:14">
      <c r="B11" s="4" t="s">
        <v>14</v>
      </c>
      <c r="C11" s="4"/>
      <c r="D11" s="4"/>
      <c r="E11" s="4"/>
      <c r="F11" s="4"/>
      <c r="G11" s="4"/>
      <c r="H11" s="4">
        <v>9</v>
      </c>
      <c r="I11" s="9">
        <f t="shared" si="0"/>
        <v>4279.166666666667</v>
      </c>
      <c r="J11" s="9">
        <v>51350</v>
      </c>
      <c r="K11" s="1"/>
    </row>
    <row r="12" spans="2:14">
      <c r="B12" s="6" t="s">
        <v>15</v>
      </c>
      <c r="C12" s="11">
        <f>IFERROR(IF(OR(C6="Denied",F6="Denied"),"N/A", IF(3*F8=0,C8*36,3*F8)),"")</f>
        <v>0</v>
      </c>
      <c r="D12" s="4"/>
      <c r="E12" s="6" t="s">
        <v>16</v>
      </c>
      <c r="F12" s="11">
        <f>IFERROR(IF(OR(C6="Denied",F6="Denied"),"N/A",IF(3*F9=0,C9*36,3*F9)),"")</f>
        <v>0</v>
      </c>
      <c r="G12" s="4"/>
      <c r="H12" s="4">
        <v>10</v>
      </c>
      <c r="I12" s="9">
        <f t="shared" si="0"/>
        <v>4672.5</v>
      </c>
      <c r="J12" s="9">
        <v>56070</v>
      </c>
      <c r="K12" s="1"/>
    </row>
    <row r="13" spans="2:14">
      <c r="B13" s="4"/>
      <c r="C13" s="4"/>
      <c r="D13" s="4"/>
      <c r="E13" s="4"/>
      <c r="F13" s="4"/>
      <c r="G13" s="4"/>
      <c r="H13" s="4">
        <v>11</v>
      </c>
      <c r="I13" s="9">
        <f t="shared" si="0"/>
        <v>5065.833333333333</v>
      </c>
      <c r="J13" s="9">
        <v>60790</v>
      </c>
      <c r="K13" s="1"/>
    </row>
    <row r="14" spans="2:14" ht="15" customHeight="1">
      <c r="B14" s="12" t="s">
        <v>17</v>
      </c>
      <c r="C14" s="13"/>
      <c r="D14" s="13"/>
      <c r="E14" s="13"/>
      <c r="F14" s="13"/>
      <c r="G14" s="14"/>
      <c r="H14" s="4">
        <v>12</v>
      </c>
      <c r="I14" s="9">
        <f t="shared" si="0"/>
        <v>5459.166666666667</v>
      </c>
      <c r="J14" s="9">
        <v>65510</v>
      </c>
      <c r="K14" s="1"/>
    </row>
    <row r="15" spans="2:14">
      <c r="B15" s="15"/>
      <c r="C15" s="16"/>
      <c r="D15" s="16"/>
      <c r="E15" s="16"/>
      <c r="F15" s="16"/>
      <c r="G15" s="17"/>
      <c r="H15" s="4">
        <v>13</v>
      </c>
      <c r="I15" s="9">
        <f t="shared" si="0"/>
        <v>5852.5</v>
      </c>
      <c r="J15" s="9">
        <v>70230</v>
      </c>
      <c r="K15" s="1"/>
    </row>
    <row r="16" spans="2:14">
      <c r="B16" s="18" t="s">
        <v>18</v>
      </c>
      <c r="C16" s="18"/>
      <c r="D16" s="16"/>
      <c r="E16" s="16"/>
      <c r="F16" s="16"/>
      <c r="G16" s="17"/>
      <c r="H16" s="4">
        <v>14</v>
      </c>
      <c r="I16" s="9">
        <f t="shared" si="0"/>
        <v>6245.833333333333</v>
      </c>
      <c r="J16" s="9">
        <v>74950</v>
      </c>
      <c r="K16" s="1"/>
    </row>
    <row r="17" spans="2:11">
      <c r="B17" s="18" t="s">
        <v>19</v>
      </c>
      <c r="C17" s="16"/>
      <c r="D17" s="16"/>
      <c r="E17" s="16"/>
      <c r="F17" s="16"/>
      <c r="G17" s="17"/>
      <c r="H17" s="4">
        <v>15</v>
      </c>
      <c r="I17" s="9">
        <f t="shared" si="0"/>
        <v>6639.166666666667</v>
      </c>
      <c r="J17" s="9">
        <v>79670</v>
      </c>
      <c r="K17" s="1"/>
    </row>
    <row r="18" spans="2:11">
      <c r="B18" s="18" t="s">
        <v>20</v>
      </c>
      <c r="C18" s="16"/>
      <c r="D18" s="16"/>
      <c r="E18" s="16"/>
      <c r="F18" s="16"/>
      <c r="G18" s="17"/>
      <c r="H18" s="4">
        <v>16</v>
      </c>
      <c r="I18" s="9">
        <f t="shared" si="0"/>
        <v>7032.5</v>
      </c>
      <c r="J18" s="9">
        <v>84390</v>
      </c>
      <c r="K18" s="1"/>
    </row>
    <row r="19" spans="2:11">
      <c r="B19" s="18" t="s">
        <v>21</v>
      </c>
      <c r="C19" s="16"/>
      <c r="D19" s="16"/>
      <c r="E19" s="16"/>
      <c r="F19" s="16"/>
      <c r="G19" s="17"/>
      <c r="H19" s="4"/>
      <c r="I19" s="4"/>
      <c r="J19" s="4"/>
    </row>
    <row r="20" spans="2:11">
      <c r="B20" s="18" t="s">
        <v>22</v>
      </c>
      <c r="C20" s="16"/>
      <c r="D20" s="16"/>
      <c r="E20" s="16"/>
      <c r="F20" s="16"/>
      <c r="G20" s="17"/>
      <c r="H20" s="4"/>
      <c r="I20" s="4"/>
      <c r="J20" s="4"/>
    </row>
    <row r="21" spans="2:11">
      <c r="B21" s="15" t="s">
        <v>23</v>
      </c>
      <c r="C21" s="16"/>
      <c r="D21" s="16"/>
      <c r="E21" s="16"/>
      <c r="F21" s="16"/>
      <c r="G21" s="17"/>
      <c r="H21" s="4"/>
      <c r="I21" s="4"/>
      <c r="J21" s="4"/>
    </row>
    <row r="22" spans="2:11">
      <c r="B22" s="15"/>
      <c r="C22" s="16"/>
      <c r="D22" s="16"/>
      <c r="E22" s="16"/>
      <c r="F22" s="16"/>
      <c r="G22" s="17"/>
      <c r="H22" s="4"/>
      <c r="I22" s="4"/>
      <c r="J22" s="4"/>
    </row>
    <row r="23" spans="2:11">
      <c r="B23" s="19"/>
      <c r="C23" s="20"/>
      <c r="D23" s="20"/>
      <c r="E23" s="20"/>
      <c r="F23" s="20"/>
      <c r="G23" s="21"/>
      <c r="H23" s="4"/>
      <c r="I23" s="4"/>
      <c r="J23" s="4"/>
    </row>
    <row r="24" spans="2:11">
      <c r="B24" s="4" t="s">
        <v>24</v>
      </c>
      <c r="C24" s="4"/>
      <c r="D24" s="4"/>
      <c r="E24" s="4"/>
      <c r="F24" s="4"/>
      <c r="G24" s="4"/>
      <c r="H24" s="4"/>
      <c r="I24" s="4"/>
      <c r="J24" s="4"/>
    </row>
  </sheetData>
  <sheetProtection algorithmName="SHA-512" hashValue="OJPSChabECchmP4GOU/Py0y4zgbcxkCsNNaugKyorcaqG8mU6+w5hltpEQOfqC3W3PuL5O6gunbJPLJFhj6mmw==" saltValue="vTEZGdtC3ps59rGK6reSmw==" spinCount="100000" sheet="1" objects="1" scenarios="1" selectLockedCells="1"/>
  <dataValidations count="1">
    <dataValidation type="list" allowBlank="1" showInputMessage="1" showErrorMessage="1" sqref="C4 F4" xr:uid="{918BBADE-C0F2-44F9-8EF9-F30CA4506ECD}">
      <formula1>$H$3:$H$18</formula1>
    </dataValidation>
  </dataValidations>
  <pageMargins left="0.5" right="0.5" top="0.5" bottom="0.5" header="1" footer="1"/>
  <pageSetup scale="9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F4FAA502CA8F4EB99F9AF31FC21357" ma:contentTypeVersion="7" ma:contentTypeDescription="Create a new document." ma:contentTypeScope="" ma:versionID="71ad698ae0cda1e73e69adefc8793960">
  <xsd:schema xmlns:xsd="http://www.w3.org/2001/XMLSchema" xmlns:xs="http://www.w3.org/2001/XMLSchema" xmlns:p="http://schemas.microsoft.com/office/2006/metadata/properties" xmlns:ns2="8a192163-b10d-4ee0-80da-c3c648dba8f2" xmlns:ns3="http://schemas.microsoft.com/sharepoint/v3/fields" targetNamespace="http://schemas.microsoft.com/office/2006/metadata/properties" ma:root="true" ma:fieldsID="5476276f6705b64e2e4ad9e06c845e11" ns2:_="" ns3:_="">
    <xsd:import namespace="8a192163-b10d-4ee0-80da-c3c648dba8f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Service_x0020_Type" minOccurs="0"/>
                <xsd:element ref="ns2:Effective_x0020_Dates" minOccurs="0"/>
                <xsd:element ref="ns3:_Vers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92163-b10d-4ee0-80da-c3c648dba8f2" elementFormDefault="qualified">
    <xsd:import namespace="http://schemas.microsoft.com/office/2006/documentManagement/types"/>
    <xsd:import namespace="http://schemas.microsoft.com/office/infopath/2007/PartnerControls"/>
    <xsd:element name="Folder" ma:index="2" nillable="true" ma:displayName="Folder" ma:format="Dropdown" ma:internalName="Folder">
      <xsd:simpleType>
        <xsd:union memberTypes="dms:Text">
          <xsd:simpleType>
            <xsd:restriction base="dms:Choice">
              <xsd:enumeration value="Project Management"/>
              <xsd:enumeration value="Published Rates"/>
              <xsd:enumeration value="Memos/Notes"/>
              <xsd:enumeration value="Interim Calculations"/>
              <xsd:enumeration value="Final Calculations"/>
              <xsd:enumeration value="Templates"/>
              <xsd:enumeration value="Data"/>
              <xsd:enumeration value="Folder"/>
            </xsd:restriction>
          </xsd:simpleType>
        </xsd:union>
      </xsd:simpleType>
    </xsd:element>
    <xsd:element name="Service_x0020_Type" ma:index="3" nillable="true" ma:displayName="Service Type" ma:default="IP" ma:format="Dropdown" ma:internalName="Service_x0020_Type">
      <xsd:simpleType>
        <xsd:union memberTypes="dms:Text">
          <xsd:simpleType>
            <xsd:restriction base="dms:Choice">
              <xsd:enumeration value="IP"/>
              <xsd:enumeration value="OP"/>
              <xsd:enumeration value="Professional"/>
              <xsd:enumeration value="Pharmacy"/>
              <xsd:enumeration value="Dental"/>
              <xsd:enumeration value="Other"/>
            </xsd:restriction>
          </xsd:simpleType>
        </xsd:union>
      </xsd:simpleType>
    </xsd:element>
    <xsd:element name="Effective_x0020_Dates" ma:index="4" nillable="true" ma:displayName="Effective Dates" ma:default="June 1, 2022" ma:format="Dropdown" ma:internalName="Effective_x0020_Dates">
      <xsd:simpleType>
        <xsd:union memberTypes="dms:Text">
          <xsd:simpleType>
            <xsd:restriction base="dms:Choice">
              <xsd:enumeration value="June 1, 2022"/>
              <xsd:enumeration value="December 1, 2022"/>
              <xsd:enumeration value="June 1, 2023"/>
              <xsd:enumeration value="December 1, 2023"/>
              <xsd:enumeration value="June 1, 2024"/>
              <xsd:enumeration value="December 1, 2024"/>
            </xsd:restriction>
          </xsd:simpleType>
        </xsd:un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5" nillable="true" ma:displayName="Version" ma:internalName="_Vers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6" ma:displayName="Check In 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 xmlns="8a192163-b10d-4ee0-80da-c3c648dba8f2">Published Rates</Folder>
    <_Version xmlns="http://schemas.microsoft.com/sharepoint/v3/fields" xsi:nil="true"/>
    <Service_x0020_Type xmlns="8a192163-b10d-4ee0-80da-c3c648dba8f2">Other</Service_x0020_Type>
    <Effective_x0020_Dates xmlns="8a192163-b10d-4ee0-80da-c3c648dba8f2">June 1, 2022</Effective_x0020_Date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39B9B3-B389-47F0-9C0F-62E559EDEEC6}"/>
</file>

<file path=customXml/itemProps2.xml><?xml version="1.0" encoding="utf-8"?>
<ds:datastoreItem xmlns:ds="http://schemas.openxmlformats.org/officeDocument/2006/customXml" ds:itemID="{415E2029-825A-4BF1-BDEF-50E746EF01C0}"/>
</file>

<file path=customXml/itemProps3.xml><?xml version="1.0" encoding="utf-8"?>
<ds:datastoreItem xmlns:ds="http://schemas.openxmlformats.org/officeDocument/2006/customXml" ds:itemID="{CB85E1A9-879D-4356-848D-07F81B2D5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1198 FPL &amp; Billing Calculator</dc:title>
  <dc:subject/>
  <dc:creator>Graf, Taryn</dc:creator>
  <cp:keywords/>
  <dc:description/>
  <cp:lastModifiedBy/>
  <cp:revision/>
  <dcterms:created xsi:type="dcterms:W3CDTF">2017-06-19T20:41:39Z</dcterms:created>
  <dcterms:modified xsi:type="dcterms:W3CDTF">2022-08-26T19:43:42Z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0x010100D6F4FAA502CA8F4EB99F9AF31FC21357</vt:lpwstr>
  </property>
  <property fmtid="{D5CDD505-2E9C-101B-9397-08002B2CF9AE}" pid="3" name="AuthorIds_UIVersion_2">
    <vt:lpwstr>20</vt:lpwstr>
  </property>
</Properties>
</file>